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rigov-my.sharepoint.com/personal/kelly_metzger_olis_ri_gov/Documents/Annual Survey/FY23/CompStats/"/>
    </mc:Choice>
  </mc:AlternateContent>
  <xr:revisionPtr revIDLastSave="22" documentId="8_{076F1354-20B1-4550-9B42-5E687EC1DDC6}" xr6:coauthVersionLast="47" xr6:coauthVersionMax="47" xr10:uidLastSave="{77E5EB26-995C-4E1E-8B81-9547EEF88A4E}"/>
  <bookViews>
    <workbookView xWindow="28680" yWindow="-150" windowWidth="29040" windowHeight="15840" xr2:uid="{930D0FB2-0DF5-4A98-9330-37BF6018E294}"/>
  </bookViews>
  <sheets>
    <sheet name="Intro" sheetId="17" r:id="rId1"/>
    <sheet name="Summary" sheetId="3" r:id="rId2"/>
    <sheet name="Print" sheetId="1" r:id="rId3"/>
    <sheet name="Print by pop" sheetId="16" r:id="rId4"/>
    <sheet name="Other Physical Materials" sheetId="8" r:id="rId5"/>
    <sheet name="Physical - audience" sheetId="9" r:id="rId6"/>
    <sheet name="Phys-audience chart" sheetId="11" r:id="rId7"/>
    <sheet name="E-Collections" sheetId="10" r:id="rId8"/>
    <sheet name="AV" sheetId="12" r:id="rId9"/>
    <sheet name="E-Materials" sheetId="13" r:id="rId10"/>
    <sheet name="Electronic - audience" sheetId="14" r:id="rId11"/>
    <sheet name="All Data" sheetId="4" r:id="rId12"/>
  </sheets>
  <definedNames>
    <definedName name="_xlnm._FilterDatabase" localSheetId="11" hidden="1">'All Data'!$A$1:$AP$50</definedName>
    <definedName name="_xlnm._FilterDatabase" localSheetId="8" hidden="1">AV!$A$2:$R$2</definedName>
    <definedName name="_xlnm._FilterDatabase" localSheetId="7" hidden="1">'E-Collections'!$A$1:$I$49</definedName>
    <definedName name="_xlnm._FilterDatabase" localSheetId="10" hidden="1">'Electronic - audience'!$A$2:$U$2</definedName>
    <definedName name="_xlnm._FilterDatabase" localSheetId="9" hidden="1">'E-Materials'!$A$2:$S$2</definedName>
    <definedName name="_xlnm._FilterDatabase" localSheetId="4" hidden="1">'Other Physical Materials'!$A$1:$G$49</definedName>
    <definedName name="_xlnm._FilterDatabase" localSheetId="5" hidden="1">'Physical - audience'!$A$1:$I$49</definedName>
    <definedName name="_xlnm._FilterDatabase" localSheetId="2" hidden="1">Print!$A$1:$L$49</definedName>
    <definedName name="_xlnm._FilterDatabase" localSheetId="3" hidden="1">'Print by pop'!$A$1:$L$58</definedName>
    <definedName name="_xlnm._FilterDatabase" localSheetId="1" hidden="1">Summary!$A$1:$L$49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0" i="4" l="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3" i="13"/>
  <c r="E53" i="13" s="1"/>
  <c r="G51" i="10"/>
  <c r="E54" i="13" l="1"/>
  <c r="L51" i="3"/>
  <c r="L2" i="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2" i="1"/>
  <c r="J53" i="1"/>
  <c r="T4" i="14" l="1"/>
  <c r="S5" i="14"/>
  <c r="T5" i="14" s="1"/>
  <c r="S6" i="14"/>
  <c r="U6" i="14" s="1"/>
  <c r="S7" i="14"/>
  <c r="T7" i="14" s="1"/>
  <c r="S8" i="14"/>
  <c r="T8" i="14" s="1"/>
  <c r="U8" i="14"/>
  <c r="S9" i="14"/>
  <c r="T9" i="14"/>
  <c r="U9" i="14"/>
  <c r="S10" i="14"/>
  <c r="T10" i="14" s="1"/>
  <c r="U10" i="14"/>
  <c r="S11" i="14"/>
  <c r="T11" i="14"/>
  <c r="U11" i="14"/>
  <c r="S12" i="14"/>
  <c r="T12" i="14" s="1"/>
  <c r="S13" i="14"/>
  <c r="U13" i="14" s="1"/>
  <c r="T13" i="14"/>
  <c r="S14" i="14"/>
  <c r="U14" i="14" s="1"/>
  <c r="S15" i="14"/>
  <c r="T15" i="14" s="1"/>
  <c r="S16" i="14"/>
  <c r="T16" i="14" s="1"/>
  <c r="U16" i="14"/>
  <c r="S17" i="14"/>
  <c r="U17" i="14" s="1"/>
  <c r="T17" i="14"/>
  <c r="S18" i="14"/>
  <c r="T18" i="14" s="1"/>
  <c r="U18" i="14"/>
  <c r="S19" i="14"/>
  <c r="T19" i="14"/>
  <c r="U19" i="14"/>
  <c r="S20" i="14"/>
  <c r="T20" i="14" s="1"/>
  <c r="S21" i="14"/>
  <c r="T21" i="14"/>
  <c r="U21" i="14"/>
  <c r="S22" i="14"/>
  <c r="U22" i="14" s="1"/>
  <c r="S23" i="14"/>
  <c r="T23" i="14" s="1"/>
  <c r="S24" i="14"/>
  <c r="T24" i="14" s="1"/>
  <c r="U24" i="14"/>
  <c r="S25" i="14"/>
  <c r="U25" i="14" s="1"/>
  <c r="T25" i="14"/>
  <c r="T26" i="14"/>
  <c r="S27" i="14"/>
  <c r="T27" i="14"/>
  <c r="U27" i="14"/>
  <c r="S28" i="14"/>
  <c r="T28" i="14" s="1"/>
  <c r="S29" i="14"/>
  <c r="T29" i="14"/>
  <c r="U29" i="14"/>
  <c r="S30" i="14"/>
  <c r="U30" i="14" s="1"/>
  <c r="S31" i="14"/>
  <c r="U31" i="14" s="1"/>
  <c r="T31" i="14"/>
  <c r="S32" i="14"/>
  <c r="T32" i="14" s="1"/>
  <c r="U32" i="14"/>
  <c r="S33" i="14"/>
  <c r="U33" i="14" s="1"/>
  <c r="T33" i="14"/>
  <c r="S34" i="14"/>
  <c r="T34" i="14" s="1"/>
  <c r="S35" i="14"/>
  <c r="T35" i="14"/>
  <c r="U35" i="14"/>
  <c r="S36" i="14"/>
  <c r="T36" i="14" s="1"/>
  <c r="S37" i="14"/>
  <c r="T37" i="14" s="1"/>
  <c r="U37" i="14"/>
  <c r="S38" i="14"/>
  <c r="U38" i="14" s="1"/>
  <c r="S39" i="14"/>
  <c r="U39" i="14" s="1"/>
  <c r="T39" i="14"/>
  <c r="S40" i="14"/>
  <c r="T40" i="14"/>
  <c r="U40" i="14"/>
  <c r="S41" i="14"/>
  <c r="U41" i="14" s="1"/>
  <c r="T41" i="14"/>
  <c r="S42" i="14"/>
  <c r="T42" i="14" s="1"/>
  <c r="S43" i="14"/>
  <c r="T43" i="14"/>
  <c r="U43" i="14"/>
  <c r="S44" i="14"/>
  <c r="T44" i="14" s="1"/>
  <c r="S45" i="14"/>
  <c r="T45" i="14" s="1"/>
  <c r="U45" i="14"/>
  <c r="U46" i="14"/>
  <c r="S47" i="14"/>
  <c r="U47" i="14" s="1"/>
  <c r="T47" i="14"/>
  <c r="S48" i="14"/>
  <c r="T48" i="14"/>
  <c r="U48" i="14"/>
  <c r="U49" i="14"/>
  <c r="T49" i="14"/>
  <c r="S50" i="14"/>
  <c r="T50" i="14" s="1"/>
  <c r="U3" i="14"/>
  <c r="T3" i="14"/>
  <c r="S3" i="14"/>
  <c r="O4" i="14"/>
  <c r="N5" i="14"/>
  <c r="O5" i="14"/>
  <c r="P5" i="14"/>
  <c r="N6" i="14"/>
  <c r="P6" i="14" s="1"/>
  <c r="O6" i="14"/>
  <c r="N7" i="14"/>
  <c r="O7" i="14" s="1"/>
  <c r="N8" i="14"/>
  <c r="O8" i="14"/>
  <c r="P8" i="14"/>
  <c r="N9" i="14"/>
  <c r="O9" i="14" s="1"/>
  <c r="N10" i="14"/>
  <c r="O10" i="14" s="1"/>
  <c r="N11" i="14"/>
  <c r="O11" i="14"/>
  <c r="P11" i="14"/>
  <c r="N12" i="14"/>
  <c r="O12" i="14" s="1"/>
  <c r="N13" i="14"/>
  <c r="O13" i="14"/>
  <c r="P13" i="14"/>
  <c r="N14" i="14"/>
  <c r="P14" i="14" s="1"/>
  <c r="O14" i="14"/>
  <c r="N15" i="14"/>
  <c r="O15" i="14" s="1"/>
  <c r="N16" i="14"/>
  <c r="O16" i="14"/>
  <c r="P16" i="14"/>
  <c r="N17" i="14"/>
  <c r="O17" i="14" s="1"/>
  <c r="N18" i="14"/>
  <c r="O18" i="14" s="1"/>
  <c r="N19" i="14"/>
  <c r="O19" i="14"/>
  <c r="P19" i="14"/>
  <c r="N20" i="14"/>
  <c r="O20" i="14" s="1"/>
  <c r="N21" i="14"/>
  <c r="O21" i="14" s="1"/>
  <c r="P21" i="14"/>
  <c r="N22" i="14"/>
  <c r="P22" i="14" s="1"/>
  <c r="O22" i="14"/>
  <c r="N23" i="14"/>
  <c r="O23" i="14" s="1"/>
  <c r="N24" i="14"/>
  <c r="P24" i="14" s="1"/>
  <c r="N25" i="14"/>
  <c r="O25" i="14" s="1"/>
  <c r="O26" i="14"/>
  <c r="P26" i="14"/>
  <c r="N27" i="14"/>
  <c r="O27" i="14"/>
  <c r="P27" i="14"/>
  <c r="N28" i="14"/>
  <c r="O28" i="14" s="1"/>
  <c r="N29" i="14"/>
  <c r="O29" i="14"/>
  <c r="P29" i="14"/>
  <c r="N30" i="14"/>
  <c r="P30" i="14" s="1"/>
  <c r="O30" i="14"/>
  <c r="N31" i="14"/>
  <c r="P31" i="14" s="1"/>
  <c r="O31" i="14"/>
  <c r="N32" i="14"/>
  <c r="O32" i="14"/>
  <c r="P32" i="14"/>
  <c r="N33" i="14"/>
  <c r="O33" i="14" s="1"/>
  <c r="N34" i="14"/>
  <c r="O34" i="14" s="1"/>
  <c r="P34" i="14"/>
  <c r="N35" i="14"/>
  <c r="O35" i="14"/>
  <c r="P35" i="14"/>
  <c r="N36" i="14"/>
  <c r="O36" i="14" s="1"/>
  <c r="N37" i="14"/>
  <c r="O37" i="14"/>
  <c r="P37" i="14"/>
  <c r="N38" i="14"/>
  <c r="P38" i="14" s="1"/>
  <c r="O38" i="14"/>
  <c r="N39" i="14"/>
  <c r="P39" i="14" s="1"/>
  <c r="O39" i="14"/>
  <c r="N40" i="14"/>
  <c r="O40" i="14" s="1"/>
  <c r="P40" i="14"/>
  <c r="N41" i="14"/>
  <c r="O41" i="14" s="1"/>
  <c r="N42" i="14"/>
  <c r="O42" i="14" s="1"/>
  <c r="P42" i="14"/>
  <c r="N43" i="14"/>
  <c r="O43" i="14"/>
  <c r="P43" i="14"/>
  <c r="N44" i="14"/>
  <c r="O44" i="14" s="1"/>
  <c r="N45" i="14"/>
  <c r="O45" i="14"/>
  <c r="P45" i="14"/>
  <c r="P46" i="14"/>
  <c r="N47" i="14"/>
  <c r="P47" i="14" s="1"/>
  <c r="O47" i="14"/>
  <c r="N48" i="14"/>
  <c r="O48" i="14"/>
  <c r="P48" i="14"/>
  <c r="O49" i="14"/>
  <c r="N50" i="14"/>
  <c r="O50" i="14" s="1"/>
  <c r="P50" i="14"/>
  <c r="P3" i="14"/>
  <c r="O3" i="14"/>
  <c r="N3" i="14"/>
  <c r="R52" i="14"/>
  <c r="M52" i="14"/>
  <c r="K4" i="14"/>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3"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3" i="14"/>
  <c r="I5" i="14"/>
  <c r="I6" i="14"/>
  <c r="I7" i="14"/>
  <c r="I8" i="14"/>
  <c r="I9" i="14"/>
  <c r="I10" i="14"/>
  <c r="I11" i="14"/>
  <c r="I12" i="14"/>
  <c r="I13" i="14"/>
  <c r="I14" i="14"/>
  <c r="I15" i="14"/>
  <c r="I16" i="14"/>
  <c r="I17" i="14"/>
  <c r="I18" i="14"/>
  <c r="I19" i="14"/>
  <c r="I20" i="14"/>
  <c r="I21" i="14"/>
  <c r="I22" i="14"/>
  <c r="I23" i="14"/>
  <c r="I24" i="14"/>
  <c r="I25" i="14"/>
  <c r="I27" i="14"/>
  <c r="I28" i="14"/>
  <c r="I29" i="14"/>
  <c r="I30" i="14"/>
  <c r="I31" i="14"/>
  <c r="I32" i="14"/>
  <c r="I33" i="14"/>
  <c r="I34" i="14"/>
  <c r="I35" i="14"/>
  <c r="I36" i="14"/>
  <c r="I37" i="14"/>
  <c r="I38" i="14"/>
  <c r="I39" i="14"/>
  <c r="I40" i="14"/>
  <c r="I41" i="14"/>
  <c r="I42" i="14"/>
  <c r="I43" i="14"/>
  <c r="I44" i="14"/>
  <c r="I45" i="14"/>
  <c r="I47" i="14"/>
  <c r="I48" i="14"/>
  <c r="I50" i="14"/>
  <c r="I3" i="14"/>
  <c r="H52" i="14"/>
  <c r="F52" i="14"/>
  <c r="E52" i="14"/>
  <c r="D52" i="14"/>
  <c r="C52" i="14"/>
  <c r="H4" i="13"/>
  <c r="I4" i="13"/>
  <c r="H5" i="13"/>
  <c r="I5" i="13"/>
  <c r="H6" i="13"/>
  <c r="I6" i="13"/>
  <c r="H7" i="13"/>
  <c r="I7" i="13"/>
  <c r="H8" i="13"/>
  <c r="I8" i="13"/>
  <c r="H9" i="13"/>
  <c r="I9" i="13"/>
  <c r="H10" i="13"/>
  <c r="I10" i="13"/>
  <c r="H11" i="13"/>
  <c r="I11" i="13"/>
  <c r="H12" i="13"/>
  <c r="I12" i="13"/>
  <c r="H13" i="13"/>
  <c r="I13" i="13"/>
  <c r="H14" i="13"/>
  <c r="I14" i="13"/>
  <c r="H15" i="13"/>
  <c r="I15" i="13"/>
  <c r="H16" i="13"/>
  <c r="I16" i="13"/>
  <c r="H17" i="13"/>
  <c r="I17" i="13"/>
  <c r="H18" i="13"/>
  <c r="I18" i="13"/>
  <c r="H19" i="13"/>
  <c r="I19"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H48" i="13"/>
  <c r="I48" i="13"/>
  <c r="H49" i="13"/>
  <c r="I49" i="13"/>
  <c r="H50" i="13"/>
  <c r="I50" i="13"/>
  <c r="I3" i="13"/>
  <c r="H3" i="13"/>
  <c r="N52" i="13"/>
  <c r="Q52" i="13"/>
  <c r="K52" i="13"/>
  <c r="F52" i="13"/>
  <c r="C52" i="13"/>
  <c r="T46" i="14" l="1"/>
  <c r="T38" i="14"/>
  <c r="T30" i="14"/>
  <c r="T22" i="14"/>
  <c r="T14" i="14"/>
  <c r="T6" i="14"/>
  <c r="U5" i="14"/>
  <c r="U50" i="14"/>
  <c r="U42" i="14"/>
  <c r="U34" i="14"/>
  <c r="U26" i="14"/>
  <c r="U23" i="14"/>
  <c r="U15" i="14"/>
  <c r="U7" i="14"/>
  <c r="U44" i="14"/>
  <c r="U36" i="14"/>
  <c r="U28" i="14"/>
  <c r="U20" i="14"/>
  <c r="U12" i="14"/>
  <c r="U4" i="14"/>
  <c r="O46" i="14"/>
  <c r="O24" i="14"/>
  <c r="P18" i="14"/>
  <c r="P10" i="14"/>
  <c r="P23" i="14"/>
  <c r="P15" i="14"/>
  <c r="P7" i="14"/>
  <c r="P44" i="14"/>
  <c r="P36" i="14"/>
  <c r="P28" i="14"/>
  <c r="P20" i="14"/>
  <c r="P12" i="14"/>
  <c r="P4" i="14"/>
  <c r="P49" i="14"/>
  <c r="P41" i="14"/>
  <c r="P33" i="14"/>
  <c r="P25" i="14"/>
  <c r="P17" i="14"/>
  <c r="P9" i="14"/>
  <c r="F52" i="12"/>
  <c r="G52" i="12" s="1"/>
  <c r="L50" i="4"/>
  <c r="C52"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3" i="12"/>
  <c r="M52" i="12"/>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3"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3" i="12"/>
  <c r="Q52" i="12"/>
  <c r="G4" i="12"/>
  <c r="H4" i="12"/>
  <c r="I4" i="12" s="1"/>
  <c r="G5" i="12"/>
  <c r="H5" i="12"/>
  <c r="I5" i="12" s="1"/>
  <c r="G6" i="12"/>
  <c r="H6" i="12"/>
  <c r="I6" i="12" s="1"/>
  <c r="G7" i="12"/>
  <c r="H7" i="12"/>
  <c r="I7" i="12" s="1"/>
  <c r="G8" i="12"/>
  <c r="H8" i="12"/>
  <c r="I8" i="12"/>
  <c r="G9" i="12"/>
  <c r="H9" i="12"/>
  <c r="I9" i="12" s="1"/>
  <c r="G10" i="12"/>
  <c r="H10" i="12"/>
  <c r="I10" i="12" s="1"/>
  <c r="G11" i="12"/>
  <c r="H11" i="12"/>
  <c r="I11" i="12"/>
  <c r="G12" i="12"/>
  <c r="H12" i="12"/>
  <c r="I12" i="12" s="1"/>
  <c r="G13" i="12"/>
  <c r="H13" i="12"/>
  <c r="I13" i="12"/>
  <c r="G14" i="12"/>
  <c r="H14" i="12"/>
  <c r="I14" i="12"/>
  <c r="G15" i="12"/>
  <c r="H15" i="12"/>
  <c r="I15" i="12" s="1"/>
  <c r="G16" i="12"/>
  <c r="H16" i="12"/>
  <c r="I16" i="12"/>
  <c r="G17" i="12"/>
  <c r="H17" i="12"/>
  <c r="I17" i="12" s="1"/>
  <c r="G18" i="12"/>
  <c r="H18" i="12"/>
  <c r="I18" i="12" s="1"/>
  <c r="G19" i="12"/>
  <c r="H19" i="12"/>
  <c r="I19" i="12" s="1"/>
  <c r="G20" i="12"/>
  <c r="H20" i="12"/>
  <c r="I20" i="12" s="1"/>
  <c r="G21" i="12"/>
  <c r="H21" i="12"/>
  <c r="I21" i="12" s="1"/>
  <c r="G22" i="12"/>
  <c r="H22" i="12"/>
  <c r="I22" i="12"/>
  <c r="G23" i="12"/>
  <c r="H23" i="12"/>
  <c r="I23" i="12" s="1"/>
  <c r="G24" i="12"/>
  <c r="H24" i="12"/>
  <c r="I24" i="12" s="1"/>
  <c r="G25" i="12"/>
  <c r="H25" i="12"/>
  <c r="I25" i="12" s="1"/>
  <c r="G26" i="12"/>
  <c r="H26" i="12"/>
  <c r="I26" i="12" s="1"/>
  <c r="G27" i="12"/>
  <c r="H27" i="12"/>
  <c r="I27" i="12"/>
  <c r="G28" i="12"/>
  <c r="H28" i="12"/>
  <c r="I28" i="12"/>
  <c r="G29" i="12"/>
  <c r="H29" i="12"/>
  <c r="I29" i="12" s="1"/>
  <c r="G30" i="12"/>
  <c r="H30" i="12"/>
  <c r="I30" i="12" s="1"/>
  <c r="G31" i="12"/>
  <c r="H31" i="12"/>
  <c r="I31" i="12" s="1"/>
  <c r="G32" i="12"/>
  <c r="H32" i="12"/>
  <c r="I32" i="12" s="1"/>
  <c r="G33" i="12"/>
  <c r="H33" i="12"/>
  <c r="I33" i="12" s="1"/>
  <c r="G34" i="12"/>
  <c r="H34" i="12"/>
  <c r="I34" i="12" s="1"/>
  <c r="G35" i="12"/>
  <c r="H35" i="12"/>
  <c r="I35" i="12"/>
  <c r="G36" i="12"/>
  <c r="H36" i="12"/>
  <c r="I36" i="12"/>
  <c r="G37" i="12"/>
  <c r="H37" i="12"/>
  <c r="I37" i="12" s="1"/>
  <c r="G38" i="12"/>
  <c r="H38" i="12"/>
  <c r="I38" i="12" s="1"/>
  <c r="G39" i="12"/>
  <c r="H39" i="12"/>
  <c r="I39" i="12" s="1"/>
  <c r="G40" i="12"/>
  <c r="H40" i="12"/>
  <c r="I40" i="12" s="1"/>
  <c r="G41" i="12"/>
  <c r="H41" i="12"/>
  <c r="I41" i="12" s="1"/>
  <c r="G42" i="12"/>
  <c r="H42" i="12"/>
  <c r="I42" i="12" s="1"/>
  <c r="G43" i="12"/>
  <c r="H43" i="12"/>
  <c r="I43" i="12" s="1"/>
  <c r="G44" i="12"/>
  <c r="H44" i="12"/>
  <c r="I44" i="12"/>
  <c r="G45" i="12"/>
  <c r="H45" i="12"/>
  <c r="I45" i="12"/>
  <c r="G46" i="12"/>
  <c r="H46" i="12"/>
  <c r="I46" i="12" s="1"/>
  <c r="G47" i="12"/>
  <c r="H47" i="12"/>
  <c r="I47" i="12" s="1"/>
  <c r="G48" i="12"/>
  <c r="H48" i="12"/>
  <c r="I48" i="12"/>
  <c r="G49" i="12"/>
  <c r="H49" i="12"/>
  <c r="I49" i="12" s="1"/>
  <c r="G50" i="12"/>
  <c r="H50" i="12"/>
  <c r="I50" i="12" s="1"/>
  <c r="I3" i="12"/>
  <c r="H3" i="12"/>
  <c r="G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3" i="12"/>
  <c r="L52" i="12"/>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2" i="10"/>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2" i="9"/>
  <c r="G49"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2" i="9"/>
  <c r="L58" i="16"/>
  <c r="H58" i="16"/>
  <c r="J58" i="16"/>
  <c r="E58" i="16"/>
  <c r="L57" i="16"/>
  <c r="H57" i="16"/>
  <c r="J57" i="16"/>
  <c r="E57" i="16"/>
  <c r="L56" i="16"/>
  <c r="H56" i="16"/>
  <c r="J56" i="16"/>
  <c r="E56" i="16"/>
  <c r="L55" i="16"/>
  <c r="H55" i="16"/>
  <c r="J55" i="16"/>
  <c r="E55" i="16"/>
  <c r="L54" i="16"/>
  <c r="H54" i="16"/>
  <c r="J54" i="16"/>
  <c r="E54" i="16"/>
  <c r="L53" i="16"/>
  <c r="H53" i="16"/>
  <c r="J53" i="16"/>
  <c r="E53" i="16"/>
  <c r="L52" i="16"/>
  <c r="H52" i="16"/>
  <c r="J52" i="16"/>
  <c r="E52" i="16"/>
  <c r="L51" i="16"/>
  <c r="H51" i="16"/>
  <c r="J51" i="16"/>
  <c r="E51" i="16"/>
  <c r="L50" i="16"/>
  <c r="H50" i="16"/>
  <c r="J50" i="16"/>
  <c r="E50" i="16"/>
  <c r="L47" i="16"/>
  <c r="H47" i="16"/>
  <c r="J47" i="16"/>
  <c r="E47" i="16"/>
  <c r="L46" i="16"/>
  <c r="H46" i="16"/>
  <c r="J46" i="16"/>
  <c r="E46" i="16"/>
  <c r="L45" i="16"/>
  <c r="H45" i="16"/>
  <c r="J45" i="16"/>
  <c r="E45" i="16"/>
  <c r="L44" i="16"/>
  <c r="H44" i="16"/>
  <c r="J44" i="16"/>
  <c r="E44" i="16"/>
  <c r="L43" i="16"/>
  <c r="H43" i="16"/>
  <c r="J43" i="16"/>
  <c r="E43" i="16"/>
  <c r="L42" i="16"/>
  <c r="H42" i="16"/>
  <c r="J42" i="16"/>
  <c r="E42" i="16"/>
  <c r="L41" i="16"/>
  <c r="H41" i="16"/>
  <c r="J41" i="16"/>
  <c r="E41" i="16"/>
  <c r="L40" i="16"/>
  <c r="H40" i="16"/>
  <c r="J40" i="16"/>
  <c r="E40" i="16"/>
  <c r="L39" i="16"/>
  <c r="H39" i="16"/>
  <c r="J39" i="16"/>
  <c r="E39" i="16"/>
  <c r="L38" i="16"/>
  <c r="H38" i="16"/>
  <c r="J38" i="16"/>
  <c r="E38" i="16"/>
  <c r="L35" i="16"/>
  <c r="H35" i="16"/>
  <c r="J35" i="16"/>
  <c r="E35" i="16"/>
  <c r="L34" i="16"/>
  <c r="H34" i="16"/>
  <c r="J34" i="16"/>
  <c r="E34" i="16"/>
  <c r="L33" i="16"/>
  <c r="H33" i="16"/>
  <c r="J33" i="16"/>
  <c r="E33" i="16"/>
  <c r="L32" i="16"/>
  <c r="H32" i="16"/>
  <c r="J32" i="16"/>
  <c r="E32" i="16"/>
  <c r="L31" i="16"/>
  <c r="H31" i="16"/>
  <c r="J31" i="16"/>
  <c r="E31" i="16"/>
  <c r="L30" i="16"/>
  <c r="H30" i="16"/>
  <c r="J30" i="16"/>
  <c r="E30" i="16"/>
  <c r="L29" i="16"/>
  <c r="H29" i="16"/>
  <c r="J29" i="16"/>
  <c r="E29" i="16"/>
  <c r="L28" i="16"/>
  <c r="H28" i="16"/>
  <c r="J28" i="16"/>
  <c r="E28" i="16"/>
  <c r="L27" i="16"/>
  <c r="H27" i="16"/>
  <c r="J27" i="16"/>
  <c r="E27" i="16"/>
  <c r="L26" i="16"/>
  <c r="H26" i="16"/>
  <c r="J26" i="16"/>
  <c r="E26" i="16"/>
  <c r="L25" i="16"/>
  <c r="H25" i="16"/>
  <c r="J25" i="16"/>
  <c r="E25" i="16"/>
  <c r="L22" i="16"/>
  <c r="H22" i="16"/>
  <c r="J22" i="16"/>
  <c r="E22" i="16"/>
  <c r="L21" i="16"/>
  <c r="H21" i="16"/>
  <c r="J21" i="16"/>
  <c r="E21" i="16"/>
  <c r="L20" i="16"/>
  <c r="H20" i="16"/>
  <c r="J20" i="16"/>
  <c r="E20" i="16"/>
  <c r="L19" i="16"/>
  <c r="H19" i="16"/>
  <c r="J19" i="16"/>
  <c r="E19" i="16"/>
  <c r="L18" i="16"/>
  <c r="H18" i="16"/>
  <c r="J18" i="16"/>
  <c r="E18" i="16"/>
  <c r="L17" i="16"/>
  <c r="H17" i="16"/>
  <c r="J17" i="16"/>
  <c r="E17" i="16"/>
  <c r="L16" i="16"/>
  <c r="H16" i="16"/>
  <c r="J16" i="16"/>
  <c r="E16" i="16"/>
  <c r="L15" i="16"/>
  <c r="H15" i="16"/>
  <c r="J15" i="16"/>
  <c r="E15" i="16"/>
  <c r="L14" i="16"/>
  <c r="H14" i="16"/>
  <c r="J14" i="16"/>
  <c r="E14" i="16"/>
  <c r="L13" i="16"/>
  <c r="H13" i="16"/>
  <c r="J13" i="16"/>
  <c r="E13" i="16"/>
  <c r="L12" i="16"/>
  <c r="H12" i="16"/>
  <c r="J12" i="16"/>
  <c r="E12" i="16"/>
  <c r="L11" i="16"/>
  <c r="H11" i="16"/>
  <c r="J11" i="16"/>
  <c r="E11" i="16"/>
  <c r="L10" i="16"/>
  <c r="H10" i="16"/>
  <c r="J10" i="16"/>
  <c r="E10" i="16"/>
  <c r="L7" i="16"/>
  <c r="H7" i="16"/>
  <c r="J7" i="16"/>
  <c r="E7" i="16"/>
  <c r="L6" i="16"/>
  <c r="H6" i="16"/>
  <c r="J6" i="16"/>
  <c r="E6" i="16"/>
  <c r="L5" i="16"/>
  <c r="H5" i="16"/>
  <c r="J5" i="16"/>
  <c r="E5" i="16"/>
  <c r="L4" i="16"/>
  <c r="H4" i="16"/>
  <c r="J4" i="16"/>
  <c r="E4" i="16"/>
  <c r="L3" i="16"/>
  <c r="H3" i="16"/>
  <c r="J3" i="16"/>
  <c r="E3" i="16"/>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2" i="1"/>
  <c r="Z50" i="4"/>
  <c r="U50" i="4"/>
  <c r="I3" i="3"/>
  <c r="J3" i="3" s="1"/>
  <c r="I4" i="3"/>
  <c r="J4" i="3" s="1"/>
  <c r="I5" i="3"/>
  <c r="J5" i="3" s="1"/>
  <c r="I6" i="3"/>
  <c r="J6" i="3"/>
  <c r="I7" i="3"/>
  <c r="J7" i="3" s="1"/>
  <c r="I8" i="3"/>
  <c r="J8" i="3" s="1"/>
  <c r="I9" i="3"/>
  <c r="J9" i="3" s="1"/>
  <c r="I10" i="3"/>
  <c r="J10" i="3"/>
  <c r="I11" i="3"/>
  <c r="J11" i="3" s="1"/>
  <c r="I12" i="3"/>
  <c r="J12" i="3" s="1"/>
  <c r="I13" i="3"/>
  <c r="J13" i="3" s="1"/>
  <c r="I14" i="3"/>
  <c r="J14" i="3"/>
  <c r="I15" i="3"/>
  <c r="J15" i="3" s="1"/>
  <c r="I16" i="3"/>
  <c r="J16" i="3" s="1"/>
  <c r="I17" i="3"/>
  <c r="J17" i="3" s="1"/>
  <c r="I18" i="3"/>
  <c r="J18" i="3"/>
  <c r="I19" i="3"/>
  <c r="J19" i="3" s="1"/>
  <c r="I20" i="3"/>
  <c r="J20" i="3" s="1"/>
  <c r="I21" i="3"/>
  <c r="J21" i="3" s="1"/>
  <c r="I22" i="3"/>
  <c r="J22" i="3"/>
  <c r="I23" i="3"/>
  <c r="J23" i="3" s="1"/>
  <c r="I24" i="3"/>
  <c r="J24" i="3" s="1"/>
  <c r="I25" i="3"/>
  <c r="J25" i="3" s="1"/>
  <c r="I26" i="3"/>
  <c r="J26" i="3"/>
  <c r="I27" i="3"/>
  <c r="J27" i="3" s="1"/>
  <c r="I28" i="3"/>
  <c r="J28" i="3" s="1"/>
  <c r="I29" i="3"/>
  <c r="J29" i="3" s="1"/>
  <c r="I30" i="3"/>
  <c r="J30" i="3"/>
  <c r="I31" i="3"/>
  <c r="J31" i="3" s="1"/>
  <c r="I32" i="3"/>
  <c r="J32" i="3" s="1"/>
  <c r="I33" i="3"/>
  <c r="J33" i="3" s="1"/>
  <c r="I34" i="3"/>
  <c r="J34" i="3"/>
  <c r="I35" i="3"/>
  <c r="J35" i="3" s="1"/>
  <c r="I36" i="3"/>
  <c r="J36" i="3" s="1"/>
  <c r="I37" i="3"/>
  <c r="J37" i="3" s="1"/>
  <c r="I38" i="3"/>
  <c r="J38" i="3"/>
  <c r="I39" i="3"/>
  <c r="J39" i="3" s="1"/>
  <c r="I40" i="3"/>
  <c r="J40" i="3" s="1"/>
  <c r="I41" i="3"/>
  <c r="J41" i="3" s="1"/>
  <c r="I42" i="3"/>
  <c r="J42" i="3"/>
  <c r="I43" i="3"/>
  <c r="J43" i="3" s="1"/>
  <c r="I44" i="3"/>
  <c r="J44" i="3" s="1"/>
  <c r="I45" i="3"/>
  <c r="J45" i="3" s="1"/>
  <c r="I46" i="3"/>
  <c r="J46" i="3"/>
  <c r="I47" i="3"/>
  <c r="J47" i="3" s="1"/>
  <c r="I48" i="3"/>
  <c r="J48" i="3" s="1"/>
  <c r="I49" i="3"/>
  <c r="J49" i="3" s="1"/>
  <c r="J2" i="3"/>
  <c r="I2" i="3"/>
  <c r="Z17" i="4" l="1"/>
  <c r="Z2" i="4"/>
  <c r="Z22" i="4"/>
  <c r="Z36" i="4"/>
  <c r="Z8" i="4"/>
  <c r="Z9" i="4"/>
  <c r="Z7" i="4"/>
  <c r="Z10" i="4"/>
  <c r="Z27" i="4"/>
  <c r="Z11" i="4"/>
  <c r="Z12" i="4"/>
  <c r="Z39" i="4"/>
  <c r="Z13" i="4"/>
  <c r="Z43" i="4"/>
  <c r="Z15" i="4"/>
  <c r="Z40" i="4"/>
  <c r="Z16" i="4"/>
  <c r="Z37" i="4"/>
  <c r="Z25" i="4"/>
  <c r="Z19" i="4"/>
  <c r="Z4" i="4"/>
  <c r="Z18" i="4"/>
  <c r="Z14" i="4"/>
  <c r="Z21" i="4"/>
  <c r="Z46" i="4"/>
  <c r="Z20" i="4"/>
  <c r="Z24" i="4"/>
  <c r="Z30" i="4"/>
  <c r="Z23" i="4"/>
  <c r="Z26" i="4"/>
  <c r="Z28" i="4"/>
  <c r="Z38" i="4"/>
  <c r="Z31" i="4"/>
  <c r="Z5" i="4"/>
  <c r="Z32" i="4"/>
  <c r="Z44" i="4"/>
  <c r="Z33" i="4"/>
  <c r="Z34" i="4"/>
  <c r="Z35" i="4"/>
  <c r="Z3" i="4"/>
  <c r="Z41" i="4"/>
  <c r="Z42" i="4"/>
  <c r="Z45" i="4"/>
  <c r="Z47" i="4"/>
  <c r="Z48" i="4"/>
  <c r="Z29" i="4"/>
  <c r="Z49" i="4"/>
  <c r="Z6" i="4"/>
  <c r="U54" i="14"/>
  <c r="U53" i="14"/>
  <c r="S54" i="14"/>
  <c r="S53" i="14"/>
  <c r="P54" i="14"/>
  <c r="P53" i="14"/>
  <c r="O54" i="14"/>
  <c r="O53" i="14"/>
  <c r="N54" i="14"/>
  <c r="N53" i="14"/>
  <c r="K54" i="14"/>
  <c r="K53" i="14"/>
  <c r="J54" i="14"/>
  <c r="J53" i="14"/>
  <c r="I54" i="14"/>
  <c r="I53" i="14"/>
  <c r="F53" i="14"/>
  <c r="AG50" i="4"/>
  <c r="AE50" i="4"/>
  <c r="AK50" i="4"/>
  <c r="AI50" i="4"/>
  <c r="AM50" i="4"/>
  <c r="AO50" i="4"/>
  <c r="G52" i="14"/>
  <c r="I52" i="14" s="1"/>
  <c r="I53" i="9"/>
  <c r="I52" i="9"/>
  <c r="G53" i="9"/>
  <c r="G52" i="9"/>
  <c r="E53" i="9"/>
  <c r="E52" i="9"/>
  <c r="J52" i="14" l="1"/>
  <c r="K52" i="14"/>
  <c r="AH50" i="4"/>
  <c r="AP50" i="4"/>
  <c r="K62" i="16"/>
  <c r="I62" i="16"/>
  <c r="G62" i="16"/>
  <c r="F62" i="16"/>
  <c r="D62" i="16"/>
  <c r="C62" i="16"/>
  <c r="K61" i="16"/>
  <c r="I61" i="16"/>
  <c r="G61" i="16"/>
  <c r="F61" i="16"/>
  <c r="D61" i="16"/>
  <c r="C61" i="16"/>
  <c r="I60" i="16"/>
  <c r="G60" i="16"/>
  <c r="L60" i="16" s="1"/>
  <c r="F60" i="16"/>
  <c r="D60" i="16"/>
  <c r="C60" i="16"/>
  <c r="L53" i="1"/>
  <c r="L52" i="1"/>
  <c r="L61" i="16" l="1"/>
  <c r="E62" i="16"/>
  <c r="E61" i="16"/>
  <c r="E60" i="16"/>
  <c r="H62" i="16"/>
  <c r="J62" i="16"/>
  <c r="L62" i="16"/>
  <c r="J60" i="16"/>
  <c r="J61" i="16"/>
  <c r="H60" i="16"/>
  <c r="H61" i="16"/>
  <c r="E53" i="1"/>
  <c r="H53" i="1"/>
  <c r="E52" i="1"/>
  <c r="H52" i="1"/>
  <c r="J53" i="3"/>
  <c r="J52" i="3"/>
  <c r="I51" i="3"/>
  <c r="I52" i="3"/>
  <c r="I53" i="3"/>
  <c r="D53" i="14" l="1"/>
  <c r="E53" i="14"/>
  <c r="G53" i="14"/>
  <c r="H53" i="14"/>
  <c r="L53" i="14"/>
  <c r="M53" i="14"/>
  <c r="Q53" i="14"/>
  <c r="R53" i="14"/>
  <c r="D54" i="14"/>
  <c r="E54" i="14"/>
  <c r="F54" i="14"/>
  <c r="G54" i="14"/>
  <c r="H54" i="14"/>
  <c r="L54" i="14"/>
  <c r="M54" i="14"/>
  <c r="Q54" i="14"/>
  <c r="R54" i="14"/>
  <c r="C54" i="14"/>
  <c r="C53" i="14"/>
  <c r="Q52" i="14"/>
  <c r="S52" i="14" s="1"/>
  <c r="L52" i="14"/>
  <c r="N52" i="14" s="1"/>
  <c r="F53" i="13"/>
  <c r="G53" i="13"/>
  <c r="F54" i="13"/>
  <c r="G54" i="13"/>
  <c r="N53" i="13"/>
  <c r="O53" i="13"/>
  <c r="S53" i="13"/>
  <c r="N54" i="13"/>
  <c r="O54" i="13"/>
  <c r="S54" i="13"/>
  <c r="P52" i="13"/>
  <c r="M52" i="13"/>
  <c r="O52" i="13" s="1"/>
  <c r="K53" i="13"/>
  <c r="L53" i="13"/>
  <c r="P53" i="13"/>
  <c r="Q53" i="13"/>
  <c r="R53" i="13"/>
  <c r="M53" i="13"/>
  <c r="K54" i="13"/>
  <c r="L54" i="13"/>
  <c r="P54" i="13"/>
  <c r="Q54" i="13"/>
  <c r="R54" i="13"/>
  <c r="M54" i="13"/>
  <c r="J54" i="13"/>
  <c r="J53" i="13"/>
  <c r="J52" i="13"/>
  <c r="L52" i="13" s="1"/>
  <c r="D54" i="13"/>
  <c r="D53" i="13"/>
  <c r="D52" i="13"/>
  <c r="H53" i="13"/>
  <c r="I54" i="13"/>
  <c r="I53" i="13"/>
  <c r="H54" i="13"/>
  <c r="F53" i="12"/>
  <c r="J52" i="12"/>
  <c r="P52" i="12"/>
  <c r="J53" i="12"/>
  <c r="L53" i="12"/>
  <c r="P53" i="12"/>
  <c r="Q53" i="12"/>
  <c r="R53" i="12"/>
  <c r="F54" i="12"/>
  <c r="J54" i="12"/>
  <c r="L54" i="12"/>
  <c r="P54" i="12"/>
  <c r="Q54" i="12"/>
  <c r="R54" i="12"/>
  <c r="M54" i="12"/>
  <c r="N53" i="12"/>
  <c r="M53" i="12"/>
  <c r="D54" i="12"/>
  <c r="D53" i="12"/>
  <c r="K54" i="12"/>
  <c r="H53" i="12"/>
  <c r="G53" i="12"/>
  <c r="G54" i="12"/>
  <c r="D52" i="12"/>
  <c r="E53" i="12"/>
  <c r="E51" i="10"/>
  <c r="E52" i="10"/>
  <c r="F52" i="10"/>
  <c r="G52" i="10"/>
  <c r="E53" i="10"/>
  <c r="F53" i="10"/>
  <c r="G53" i="10"/>
  <c r="D53" i="10"/>
  <c r="D52" i="10"/>
  <c r="D51" i="10"/>
  <c r="H53" i="10"/>
  <c r="H52" i="10"/>
  <c r="G52" i="13" l="1"/>
  <c r="E52" i="13" s="1"/>
  <c r="O52" i="14"/>
  <c r="P52" i="14"/>
  <c r="T52" i="14"/>
  <c r="U52" i="14"/>
  <c r="I52" i="13"/>
  <c r="R52" i="13"/>
  <c r="K52" i="12"/>
  <c r="E52" i="12"/>
  <c r="O54" i="12"/>
  <c r="O53" i="12"/>
  <c r="H54" i="12"/>
  <c r="N54" i="12"/>
  <c r="E54" i="12"/>
  <c r="K53" i="12"/>
  <c r="H52" i="12"/>
  <c r="N52" i="12"/>
  <c r="G51" i="8"/>
  <c r="G52" i="8"/>
  <c r="G53" i="8"/>
  <c r="E51" i="8"/>
  <c r="E52" i="8"/>
  <c r="E53" i="8"/>
  <c r="D51" i="8"/>
  <c r="D52" i="8"/>
  <c r="D53" i="8"/>
  <c r="C53" i="8"/>
  <c r="C52" i="8"/>
  <c r="C51" i="8"/>
  <c r="D51" i="9"/>
  <c r="F51" i="9"/>
  <c r="H51" i="9"/>
  <c r="D52" i="9"/>
  <c r="F52" i="9"/>
  <c r="H52" i="9"/>
  <c r="D53" i="9"/>
  <c r="F53" i="9"/>
  <c r="H53" i="9"/>
  <c r="C53" i="9"/>
  <c r="C52" i="9"/>
  <c r="C51" i="9"/>
  <c r="D51" i="1"/>
  <c r="F51" i="1"/>
  <c r="G51" i="1"/>
  <c r="I51" i="1"/>
  <c r="D52" i="1"/>
  <c r="F52" i="1"/>
  <c r="G52" i="1"/>
  <c r="I52" i="1"/>
  <c r="K52" i="1"/>
  <c r="D53" i="1"/>
  <c r="F53" i="1"/>
  <c r="G53" i="1"/>
  <c r="I53" i="1"/>
  <c r="K53" i="1"/>
  <c r="C53" i="1"/>
  <c r="C52" i="1"/>
  <c r="C51" i="1"/>
  <c r="G52" i="3"/>
  <c r="H52" i="3"/>
  <c r="G53" i="3"/>
  <c r="H53" i="3"/>
  <c r="E52" i="3"/>
  <c r="F52" i="3"/>
  <c r="E53" i="3"/>
  <c r="F53" i="3"/>
  <c r="D53" i="3"/>
  <c r="D52" i="3"/>
  <c r="D51" i="3"/>
  <c r="H51" i="3" s="1"/>
  <c r="C51" i="3"/>
  <c r="J51" i="3" s="1"/>
  <c r="S52" i="13" l="1"/>
  <c r="H52" i="13" s="1"/>
  <c r="R52" i="12"/>
  <c r="O52" i="12" s="1"/>
  <c r="L51" i="1"/>
  <c r="J51" i="1"/>
  <c r="G51" i="9"/>
  <c r="I51" i="9"/>
  <c r="E51" i="9"/>
  <c r="F51" i="3"/>
  <c r="I54" i="12"/>
  <c r="I53" i="12"/>
  <c r="H51" i="1"/>
  <c r="E51" i="1"/>
  <c r="T53" i="14"/>
  <c r="T54" i="14"/>
  <c r="I52" i="12" l="1"/>
</calcChain>
</file>

<file path=xl/sharedStrings.xml><?xml version="1.0" encoding="utf-8"?>
<sst xmlns="http://schemas.openxmlformats.org/spreadsheetml/2006/main" count="1319" uniqueCount="303">
  <si>
    <t>Location</t>
  </si>
  <si>
    <t>Total Physical Collection</t>
  </si>
  <si>
    <t>Total Electronic Materials*</t>
  </si>
  <si>
    <t>Total Library Materials (Physical &amp; Electronic)</t>
  </si>
  <si>
    <t>Total Electronic Collections†</t>
  </si>
  <si>
    <t>Total Library Collection (all formats)</t>
  </si>
  <si>
    <t>Total Local Collection (all formats)‡</t>
  </si>
  <si>
    <t>Total Local Collection per capita</t>
  </si>
  <si>
    <t>4.18 Total Local Electronic Materials</t>
  </si>
  <si>
    <t>4.21 Local Electronic Collections</t>
  </si>
  <si>
    <t>Barrington Public Library</t>
  </si>
  <si>
    <t>Barrington</t>
  </si>
  <si>
    <t>Rogers Free Library</t>
  </si>
  <si>
    <t>Bristol</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</si>
  <si>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</si>
  <si>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</si>
  <si>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</si>
  <si>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</si>
  <si>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</si>
  <si>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</si>
  <si>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</si>
  <si>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</si>
  <si>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</si>
  <si>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</si>
  <si>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</si>
  <si>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</si>
  <si>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</si>
  <si>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</si>
  <si>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</si>
  <si>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</si>
  <si>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</si>
  <si>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</si>
  <si>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</si>
  <si>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</si>
  <si>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</si>
  <si>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</si>
  <si>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</si>
  <si>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</si>
  <si>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</si>
  <si>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</si>
  <si>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</si>
  <si>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</si>
  <si>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</si>
  <si>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</si>
  <si>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</si>
  <si>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</si>
  <si>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</si>
  <si>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</si>
  <si>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</si>
  <si>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</si>
  <si>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</si>
  <si>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</si>
  <si>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</si>
  <si>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</si>
  <si>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</si>
  <si>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</si>
  <si>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</si>
  <si>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</si>
  <si>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</si>
  <si>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</si>
  <si>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</si>
  <si>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</si>
  <si>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</si>
  <si>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</si>
  <si>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</si>
  <si>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</si>
  <si>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</si>
  <si>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</si>
  <si>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</si>
  <si>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</si>
  <si>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</si>
  <si>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</si>
  <si>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</si>
  <si>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</si>
  <si>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</si>
  <si>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</si>
  <si>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</si>
  <si>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</si>
  <si>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</si>
  <si>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</si>
  <si>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</si>
  <si>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</si>
  <si>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</si>
  <si>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</si>
  <si>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</si>
  <si>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</si>
  <si>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</si>
  <si>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</si>
  <si>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</si>
  <si>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</si>
  <si>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</si>
  <si>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</si>
  <si>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</si>
  <si>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</si>
  <si>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</si>
  <si>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</si>
  <si>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</si>
  <si>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Total</t>
  </si>
  <si>
    <t>Average</t>
  </si>
  <si>
    <t>Median</t>
  </si>
  <si>
    <r>
      <t>* Total Electronic Materials</t>
    </r>
    <r>
      <rPr>
        <sz val="10"/>
        <rFont val="Arial Nova"/>
        <family val="2"/>
      </rPr>
      <t xml:space="preserve"> - This includes locally and consortially purchased electronic materials (ebooks, eVideo, and eAudio).</t>
    </r>
  </si>
  <si>
    <r>
      <t>† Total Electronic Collections</t>
    </r>
    <r>
      <rPr>
        <sz val="10"/>
        <rFont val="Arial Nova"/>
        <family val="2"/>
      </rPr>
      <t xml:space="preserve"> - This includes local, cooperatively purchased, and state electronic collections.</t>
    </r>
  </si>
  <si>
    <r>
      <t>‡ Total Local Collection</t>
    </r>
    <r>
      <rPr>
        <sz val="10"/>
        <rFont val="Arial Nova"/>
        <family val="2"/>
      </rPr>
      <t xml:space="preserve"> (all formats) - This includes Total Physical Collection, Total Local Electronic Materials, and Local Electronic Collections only.</t>
    </r>
  </si>
  <si>
    <t>Books</t>
  </si>
  <si>
    <t>Books per capita</t>
  </si>
  <si>
    <t>Serials</t>
  </si>
  <si>
    <t>Total Print Materials</t>
  </si>
  <si>
    <t>Print Materials per capita</t>
  </si>
  <si>
    <t>Print Materials % of Total Physical Collection</t>
  </si>
  <si>
    <t>Print Materials % of Total Library Collection</t>
  </si>
  <si>
    <t>50,000+</t>
  </si>
  <si>
    <t>20,000 - 49,999</t>
  </si>
  <si>
    <t>10,000 - 19,999</t>
  </si>
  <si>
    <t>5,000 - 9,999</t>
  </si>
  <si>
    <t>Under 5,000</t>
  </si>
  <si>
    <t>Physical Audio Units</t>
  </si>
  <si>
    <t>Physical Video Units</t>
  </si>
  <si>
    <t>Other Physical Holdings</t>
  </si>
  <si>
    <t>Describe Other Physical Holdings</t>
  </si>
  <si>
    <t/>
  </si>
  <si>
    <t>Laptop</t>
  </si>
  <si>
    <t>equipment</t>
  </si>
  <si>
    <t>cake pans</t>
  </si>
  <si>
    <t>Microfilm, "Library of Things" (variety of household, health-related and recreational items and kits)</t>
  </si>
  <si>
    <t>Adult Physical Materials</t>
  </si>
  <si>
    <t>Adult % of Physical Collection</t>
  </si>
  <si>
    <t>Children's Physical Materials</t>
  </si>
  <si>
    <t>Children % of Physical Collection</t>
  </si>
  <si>
    <t>YA Physical Materials</t>
  </si>
  <si>
    <t>YA % of Physical Collection</t>
  </si>
  <si>
    <t xml:space="preserve">Chart is based on data from previous tab (Physical - audience). </t>
  </si>
  <si>
    <t>To change the chart, click on the tab Physical - audience, and filter one of these columns: Adult % Physical Collection, Children % Physical Collection, or YA % Physical Collection.</t>
  </si>
  <si>
    <t>Local Electronic Collections</t>
  </si>
  <si>
    <t>Other Cooperative Agreements</t>
  </si>
  <si>
    <t>State Electronic Collections</t>
  </si>
  <si>
    <t>Total Electronic Collections</t>
  </si>
  <si>
    <t>Electronic Collections % of Total Library Collection</t>
  </si>
  <si>
    <t>Audio</t>
  </si>
  <si>
    <t>Video</t>
  </si>
  <si>
    <t>Totals</t>
  </si>
  <si>
    <t>Audio % of Physical Collection</t>
  </si>
  <si>
    <t>Total eAudio Units</t>
  </si>
  <si>
    <t>Audio % of Electronic Materials</t>
  </si>
  <si>
    <t>Total Audio (D+F)</t>
  </si>
  <si>
    <t>Audio % of Total Library Collection</t>
  </si>
  <si>
    <t>Video % of Physical Collection</t>
  </si>
  <si>
    <t>Total eVideo Units</t>
  </si>
  <si>
    <t>Video % of Electronic Materials</t>
  </si>
  <si>
    <t>Total Video (J+L)</t>
  </si>
  <si>
    <t>Video % of Total Library Collection</t>
  </si>
  <si>
    <t>Total Electronic Materials</t>
  </si>
  <si>
    <t>Total Local Electronic Materials</t>
  </si>
  <si>
    <t>Total Consortia Electronic Materials</t>
  </si>
  <si>
    <t>Electronic % of Total Library Collection</t>
  </si>
  <si>
    <t>Electronic Materials per capita</t>
  </si>
  <si>
    <t>eAudio</t>
  </si>
  <si>
    <t>eVideo</t>
  </si>
  <si>
    <t>eBooks</t>
  </si>
  <si>
    <t>Local eAudio</t>
  </si>
  <si>
    <t>Consortia eAudio</t>
  </si>
  <si>
    <t>Local eVideo</t>
  </si>
  <si>
    <t>Consortia eVideo</t>
  </si>
  <si>
    <t>Local eBooks</t>
  </si>
  <si>
    <t>Consortia eBooks</t>
  </si>
  <si>
    <t>Total eBooks</t>
  </si>
  <si>
    <t>Adult</t>
  </si>
  <si>
    <t>Children</t>
  </si>
  <si>
    <t>Young Adult</t>
  </si>
  <si>
    <t>Total Adult Materials</t>
  </si>
  <si>
    <t>Total Children's Materials</t>
  </si>
  <si>
    <t>Total YA Materials</t>
  </si>
  <si>
    <t>Local Adult Electronic Materials</t>
  </si>
  <si>
    <t>Consortia Adult Electronic Materials</t>
  </si>
  <si>
    <t>Total Adult Electronic Materials</t>
  </si>
  <si>
    <t>Adult % of Total Electronic Materials</t>
  </si>
  <si>
    <t>Electronic % of Total Adult Materials</t>
  </si>
  <si>
    <t>Local Children's Electronic Materials</t>
  </si>
  <si>
    <t>Consortia Children's Electronic Materials</t>
  </si>
  <si>
    <t>Total Children's Electronic Materials</t>
  </si>
  <si>
    <t>Children's % of Total Electronic Materials</t>
  </si>
  <si>
    <t>Electronic % of Total Children's Materials</t>
  </si>
  <si>
    <t>Local YA Electronic Materials</t>
  </si>
  <si>
    <t>Consortia YA Electronic Materials</t>
  </si>
  <si>
    <t>Total YA Electronic Materials</t>
  </si>
  <si>
    <t>YA % of Total Electronic Materials</t>
  </si>
  <si>
    <t>Electronic % of Total YA Materials</t>
  </si>
  <si>
    <t>Not Available</t>
  </si>
  <si>
    <t>4.1 Books</t>
  </si>
  <si>
    <t>4.2 Serials</t>
  </si>
  <si>
    <t>4.3 Total Print Materials</t>
  </si>
  <si>
    <t>4.4 Physical Audio Units</t>
  </si>
  <si>
    <t>4.5 Physical Video Units</t>
  </si>
  <si>
    <t>4.6 Other Physical Holdings</t>
  </si>
  <si>
    <t>4.7 Describe Other Physical Holdings</t>
  </si>
  <si>
    <t>4.8 Total Physical Collection</t>
  </si>
  <si>
    <t>4.9 eAudio Locally Purchased</t>
  </si>
  <si>
    <t>4.10 eAudio Consortially Purchased</t>
  </si>
  <si>
    <t>4.11 Total eAudio Units</t>
  </si>
  <si>
    <t>4.12 eVideo Locally Purchased</t>
  </si>
  <si>
    <t xml:space="preserve"> 4.13 eVideo Consortially Purchased</t>
  </si>
  <si>
    <t>4.14 Total eVideo Units</t>
  </si>
  <si>
    <t>4.15 eBooks Locally Purchased</t>
  </si>
  <si>
    <t xml:space="preserve"> 4.16 eBooks Consortially Purchased</t>
  </si>
  <si>
    <t>4.17 Total eBooks</t>
  </si>
  <si>
    <t>4.19 Total Consortia Electronic Materials</t>
  </si>
  <si>
    <t>4.20 Total Electronic Materials</t>
  </si>
  <si>
    <t>4.22 Other Cooperative Agreements - Electronic Collections</t>
  </si>
  <si>
    <t>Total Local &amp; Other Cooperative Agreements Electronic Collections - PLS</t>
  </si>
  <si>
    <t>4.23 State - Electronic Collections</t>
  </si>
  <si>
    <t>4.24 Total Electronic Collections</t>
  </si>
  <si>
    <t>4.25 Total Library Materials (Physical &amp; Electronic)</t>
  </si>
  <si>
    <t>4.26 Total Collection - all formats and collections</t>
  </si>
  <si>
    <t>4.27 Adult Physical Materials</t>
  </si>
  <si>
    <t>4.28 Adult Electronic Materials (Consortia)</t>
  </si>
  <si>
    <t>4.29 Adult Electronic Materials (Local)</t>
  </si>
  <si>
    <t>4.30 Total Adult Materials</t>
  </si>
  <si>
    <t>4.31 Children's Physical Materials</t>
  </si>
  <si>
    <t>4.32 Children's Electronic Materials (Consortia)</t>
  </si>
  <si>
    <t>4.33 Children's Electronic Materials (Local)</t>
  </si>
  <si>
    <t>4.34 Total Children's Materials</t>
  </si>
  <si>
    <t>4.35 Young Adult Physical Materials</t>
  </si>
  <si>
    <t>4.36 Young Adult Electronic Materials (Consortia)</t>
  </si>
  <si>
    <t>4.37 Young Adult Electronic Materials (Local)</t>
  </si>
  <si>
    <t>4.38 Total Young Adult Materials</t>
  </si>
  <si>
    <t>Maury Loontjens Memorial Library (Narragansett)</t>
  </si>
  <si>
    <t>Laptops, board games, hotspots</t>
  </si>
  <si>
    <t>Alternative collections in Library of Things: Games, technology, puzzles, tools.</t>
  </si>
  <si>
    <t>Library of Things, STEAM/STEM kits, fishing poles, etc.</t>
  </si>
  <si>
    <t>Library of Things</t>
  </si>
  <si>
    <t>tools, government publications, microfilm, museum passes</t>
  </si>
  <si>
    <t>Citizen Science kits, telescope, birdwatching kit, museum passes</t>
  </si>
  <si>
    <t>Library of Things, museum passes</t>
  </si>
  <si>
    <t>telescope, Power Pax, museum passes, Kindle Paperwhites, microfilm</t>
  </si>
  <si>
    <t xml:space="preserve">"Library of Things" objects for circulation that are NOT books or media but rather tools and equipment. </t>
  </si>
  <si>
    <t>Library of Things, ex.fishng poles, cake pans, board games, video games</t>
  </si>
  <si>
    <t>Equipment, board games, kits, miscellaneous objects</t>
  </si>
  <si>
    <t>Hot spots, binoculars, phone chargers</t>
  </si>
  <si>
    <t>Puzzles, toys and the like</t>
  </si>
  <si>
    <t>American Girl dolls and accessories, telescopes, fishing poles, jewelry repair kit, knitting kit, garden tools, etc.</t>
  </si>
  <si>
    <t>Puzzles, Ukuleles, Garbage collectors for Earth Day, Cake Pans</t>
  </si>
  <si>
    <t>Cool Tools</t>
  </si>
  <si>
    <t>equipment, computers, museum passes, games, puzzles, apple pickers, sunlamps</t>
  </si>
  <si>
    <t>Honor books &amp; DVDs in addition to museum passes, Kindles, and Launchpads that are barcoded and circulate.</t>
  </si>
  <si>
    <t>museum passes, puzzles, Library of Things</t>
  </si>
  <si>
    <t>Fishing poles, bird watching backpack, kids preloaded tablets</t>
  </si>
  <si>
    <t>Fishing rods, cake pans, backyard explorer kits, beach kits</t>
  </si>
  <si>
    <t>museum passes, garden tools, ILL, STEM kits, craft punches</t>
  </si>
  <si>
    <t>Kindles, Auxilary Cords, Museum Passes</t>
  </si>
  <si>
    <t>Nooks, rokus, musuem passes, equipment, library of things</t>
  </si>
  <si>
    <t>Library of Things (Gadgets N Gear), museum passes, handheld game playaways, backpack kits</t>
  </si>
  <si>
    <t>Scientific Materials, Kitchen Utensils and Machiner, Games &amp; Puzzles, Clothing Manufacturing and Repair Tools; Health Monitoring Apparatus; Museum Passes</t>
  </si>
  <si>
    <t>Mobile hot spots, telescope, Books in a Bag book group materials, Museum passes, and Binge Boxes</t>
  </si>
  <si>
    <t xml:space="preserve">kits, cake pans, candy molds, telescope, fishing poles </t>
  </si>
  <si>
    <t>museum passes, portable dvd players</t>
  </si>
  <si>
    <t>Puppets, puzzles, Lego &amp; similar blocks, some toys. (Not circulating.)</t>
  </si>
  <si>
    <t xml:space="preserve">hotspots, bike locks, toys and videogrames </t>
  </si>
  <si>
    <t>Computer games.</t>
  </si>
  <si>
    <t>Telescope, fishing poles, metal detector, museum passes</t>
  </si>
  <si>
    <t>fish poles, dolls, games, hotspots, bubble machine, sports equipment</t>
  </si>
  <si>
    <t>Logbooks, photographs, laptops, mobile hotspots, tools</t>
  </si>
  <si>
    <t>tech items for public to check out; museum passes</t>
  </si>
  <si>
    <t>Newspapers, microfilm, talking book players</t>
  </si>
  <si>
    <t>PS4 controllers and games, laptops, computer mice, science kits, bike locks, museum passes, smartphone chargers, and library of things items</t>
  </si>
  <si>
    <t>iPads, laptops, hotspots, telexcopes, bnoculars, STEAM kits, Play &amp; Learn Kits, Other Kits</t>
  </si>
  <si>
    <t>Special Collections, Library of Things</t>
  </si>
  <si>
    <t>Playaway Tablets for Children</t>
  </si>
  <si>
    <t>museum passes, hot spots</t>
  </si>
  <si>
    <t>Local % of Total Electronic Materials</t>
  </si>
  <si>
    <t>LSA Population</t>
  </si>
  <si>
    <t>Discount Passes, Rokus, Tablets, Laptops, Phone Chargers, iPads, Fishing Poles, Stem Kits, Activity Kits and Literacy Kits</t>
  </si>
  <si>
    <t>Municipality</t>
  </si>
  <si>
    <t>Discount Passes, Rokus, Tablets, Laptops, Phone Chargers, Ipads. Fishing Poles, Stem Kits, Activity Kits and Literacy Kits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</si>
  <si>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</si>
  <si>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</si>
  <si>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</si>
  <si>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</si>
  <si>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</si>
  <si>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Summary</t>
  </si>
  <si>
    <t>Summary of collection totals</t>
  </si>
  <si>
    <t>Print</t>
  </si>
  <si>
    <t>Print materials: books and serials</t>
  </si>
  <si>
    <t>Print by population</t>
  </si>
  <si>
    <t>Print materials by population</t>
  </si>
  <si>
    <t>Other Physical Materials</t>
  </si>
  <si>
    <t>Non-print materials in physical collection</t>
  </si>
  <si>
    <t>Physical - audience</t>
  </si>
  <si>
    <t>Physical materials totals by audience</t>
  </si>
  <si>
    <t>Phys-audience chart</t>
  </si>
  <si>
    <t>Chart of physical materials by audience</t>
  </si>
  <si>
    <t>E-Collections</t>
  </si>
  <si>
    <t>Databases and streaming collections</t>
  </si>
  <si>
    <t>AV</t>
  </si>
  <si>
    <t>Audio visual materials, both physical and electronic</t>
  </si>
  <si>
    <t>E-Materials</t>
  </si>
  <si>
    <t>Ebooks, downloadable audio, downloadable video</t>
  </si>
  <si>
    <t>Electronic - audience</t>
  </si>
  <si>
    <t>Electronic materials collection by audience</t>
  </si>
  <si>
    <t>All Data</t>
  </si>
  <si>
    <t>Raw data about library collections, as reported</t>
  </si>
  <si>
    <t>2023 Rhode Island Public Library Statistical Report:
Library Collections</t>
  </si>
  <si>
    <t>Release date: January 2024</t>
  </si>
  <si>
    <t>These data tables are part of a statistical report based on data collected in the 2023 Rhode Island Public Library Annual Survey. The full report is located on the Office of Library and Information Services website at https://olis.ri.gov/programs-and-support/library-statistics/public-library-annual-survey.</t>
  </si>
  <si>
    <t>Data collected through the Annual Survey covers FY2023 (July 1, 2022 - June 30, 2023). The deadline for the report submission was September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</si>
</sst>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3">
    <font>
      <sz val="11"/>
      <color theme="1"/>
      <name val="Calibri"/>
      <family val="2"/>
      <scheme val="minor"/>
    </font>
    <font>
      <sz val="10"/>
      <color theme="1"/>
      <name val="Arial Nova"/>
      <family val="2"/>
    </font>
    <font>
      <sz val="10"/>
      <name val="Arial"/>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1"/>
      <color theme="1"/>
      <name val="Arial Nova"/>
      <family val="2"/>
    </font>
    <font>
      <sz val="10"/>
      <name val="Arial Nova"/>
      <family val="2"/>
    </font>
    <font>
      <b/>
      <sz val="11"/>
      <name val="Calibri"/>
      <family val="2"/>
      <scheme val="minor"/>
    </font>
    <font>
      <b/>
      <sz val="10"/>
      <name val="Arial"/>
      <family val="2"/>
    </font>
    <font>
      <u/>
      <sz val="10"/>
      <color theme="10"/>
      <name val="Arial"/>
      <family val="2"/>
    </font>
    <font>
      <sz val="10"/>
      <color theme="10"/>
      <name val="Arial"/>
      <family val="2"/>
    </font>
  </fonts>
  <fills count="13">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rgb="FFBFBFBF"/>
        <bgColor rgb="FF000000"/>
      </patternFill>
    </fill>
    <fill>
      <patternFill patternType="solid">
        <fgColor rgb="FF13768E"/>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38C3E4"/>
        <bgColor indexed="64"/>
      </patternFill>
    </fill>
    <fill>
      <patternFill patternType="solid">
        <fgColor rgb="FFE84E4F"/>
        <bgColor indexed="64"/>
      </patternFill>
    </fill>
    <fill>
      <patternFill patternType="solid">
        <fgColor theme="0" tint="-0.249977111117893"/>
        <bgColor indexed="64"/>
      </patternFill>
    </fill>
    <fill>
      <patternFill patternType="solid">
        <fgColor rgb="FFFF7C8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s>
  <cellStyleXfs count="7">
    <xf numFmtId="0" fontId="0" fillId="0" borderId="0"/>
    <xf numFmtId="0" fontId="2" fillId="0" borderId="0" applyNumberFormat="0" applyFont="0" applyFill="0" applyBorder="0" applyProtection="0">
      <alignment horizontal="left" vertical="center"/>
    </xf>
    <xf numFmtId="43" fontId="3" fillId="0" borderId="0" applyFont="0" applyFill="0" applyBorder="0" applyAlignment="0" applyProtection="0"/>
    <xf numFmtId="9" fontId="3" fillId="0" borderId="0" applyFont="0" applyFill="0" applyBorder="0" applyAlignment="0" applyProtection="0"/>
    <xf numFmtId="0" fontId="2" fillId="0" borderId="0"/>
    <xf numFmtId="0" fontId="11" fillId="0" borderId="0" applyNumberFormat="0" applyFill="0" applyBorder="0" applyAlignment="0" applyProtection="0"/>
    <xf numFmtId="0" fontId="11" fillId="0" borderId="0" applyNumberFormat="0" applyFill="0" applyBorder="0" applyAlignment="0" applyProtection="0"/>
  </cellStyleXfs>
  <cellXfs count="133">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xf numFmtId="3" fontId="6" fillId="0" borderId="1" xfId="0" applyNumberFormat="1" applyFont="1" applyBorder="1" applyAlignment="1">
      <alignment horizontal="center"/>
    </xf>
    <xf numFmtId="0" fontId="6" fillId="0" borderId="1" xfId="0" applyFont="1" applyBorder="1" applyAlignment="1">
      <alignment horizontal="center"/>
    </xf>
    <xf numFmtId="0" fontId="8" fillId="0" borderId="0" xfId="0" applyFont="1"/>
    <xf numFmtId="0" fontId="8" fillId="0" borderId="0" xfId="0" applyFont="1" applyAlignment="1">
      <alignment horizontal="center"/>
    </xf>
    <xf numFmtId="0" fontId="1" fillId="0" borderId="0" xfId="0" applyFont="1"/>
    <xf numFmtId="3" fontId="1" fillId="0" borderId="0" xfId="0" applyNumberFormat="1" applyFont="1" applyAlignment="1">
      <alignment horizontal="center"/>
    </xf>
    <xf numFmtId="0" fontId="1" fillId="0" borderId="0" xfId="0" applyFont="1" applyAlignment="1">
      <alignment horizontal="center"/>
    </xf>
    <xf numFmtId="0" fontId="1" fillId="0" borderId="0" xfId="0" applyFont="1" applyFill="1"/>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0" xfId="0" applyFont="1" applyAlignment="1">
      <alignment horizontal="left"/>
    </xf>
    <xf numFmtId="0" fontId="4" fillId="2" borderId="10" xfId="0" applyFont="1" applyFill="1" applyBorder="1" applyAlignment="1">
      <alignment horizontal="center" vertical="center" wrapText="1"/>
    </xf>
    <xf numFmtId="0" fontId="1" fillId="0" borderId="5" xfId="0" applyFont="1" applyBorder="1"/>
    <xf numFmtId="0" fontId="1" fillId="0" borderId="0" xfId="0" applyFont="1" applyBorder="1"/>
    <xf numFmtId="3" fontId="1" fillId="0" borderId="0" xfId="0" applyNumberFormat="1" applyFont="1" applyBorder="1" applyAlignment="1">
      <alignment horizontal="center"/>
    </xf>
    <xf numFmtId="2" fontId="6" fillId="0" borderId="1" xfId="0" applyNumberFormat="1" applyFont="1" applyBorder="1" applyAlignment="1">
      <alignment horizontal="center"/>
    </xf>
    <xf numFmtId="0" fontId="1" fillId="10" borderId="5" xfId="0" applyFont="1" applyFill="1" applyBorder="1"/>
    <xf numFmtId="0" fontId="1" fillId="10" borderId="0" xfId="0" applyFont="1" applyFill="1" applyBorder="1"/>
    <xf numFmtId="0" fontId="1" fillId="10" borderId="6" xfId="0" applyFont="1" applyFill="1" applyBorder="1"/>
    <xf numFmtId="2" fontId="1" fillId="0" borderId="6" xfId="0" applyNumberFormat="1" applyFont="1" applyBorder="1" applyAlignment="1">
      <alignment horizontal="center"/>
    </xf>
    <xf numFmtId="0" fontId="1" fillId="10" borderId="0" xfId="0" applyFont="1" applyFill="1" applyBorder="1" applyAlignment="1">
      <alignment horizontal="center"/>
    </xf>
    <xf numFmtId="0" fontId="1" fillId="10" borderId="6" xfId="0" applyFont="1" applyFill="1" applyBorder="1" applyAlignment="1">
      <alignment horizontal="center"/>
    </xf>
    <xf numFmtId="4" fontId="6" fillId="0" borderId="1" xfId="0" applyNumberFormat="1" applyFont="1" applyBorder="1" applyAlignment="1">
      <alignment horizontal="center"/>
    </xf>
    <xf numFmtId="9" fontId="6" fillId="0" borderId="1" xfId="3" applyFont="1" applyBorder="1" applyAlignment="1">
      <alignment horizontal="center"/>
    </xf>
    <xf numFmtId="2" fontId="1" fillId="0" borderId="0" xfId="0" applyNumberFormat="1" applyFont="1" applyBorder="1" applyAlignment="1">
      <alignment horizontal="center"/>
    </xf>
    <xf numFmtId="9" fontId="1" fillId="0" borderId="0" xfId="3" applyFont="1" applyBorder="1" applyAlignment="1">
      <alignment horizontal="center"/>
    </xf>
    <xf numFmtId="9" fontId="1" fillId="0" borderId="6" xfId="3" applyFont="1" applyBorder="1" applyAlignment="1">
      <alignment horizont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3" fontId="6" fillId="0" borderId="0" xfId="0" applyNumberFormat="1" applyFont="1" applyBorder="1" applyAlignment="1">
      <alignment horizontal="center"/>
    </xf>
    <xf numFmtId="0" fontId="1" fillId="0" borderId="0" xfId="0" applyFont="1" applyFill="1" applyBorder="1"/>
    <xf numFmtId="0" fontId="5" fillId="0" borderId="8" xfId="0" applyFont="1" applyBorder="1"/>
    <xf numFmtId="0" fontId="1" fillId="0" borderId="8" xfId="0" applyFont="1" applyBorder="1"/>
    <xf numFmtId="3" fontId="1" fillId="0" borderId="8" xfId="0" applyNumberFormat="1" applyFont="1" applyBorder="1" applyAlignment="1">
      <alignment horizontal="center"/>
    </xf>
    <xf numFmtId="2" fontId="1" fillId="0" borderId="8" xfId="0" applyNumberFormat="1" applyFont="1" applyBorder="1" applyAlignment="1">
      <alignment horizontal="center"/>
    </xf>
    <xf numFmtId="9" fontId="1" fillId="0" borderId="8" xfId="3" applyFont="1" applyBorder="1" applyAlignment="1">
      <alignment horizontal="center"/>
    </xf>
    <xf numFmtId="0" fontId="1" fillId="0" borderId="0" xfId="0" applyFont="1" applyBorder="1" applyAlignment="1">
      <alignment horizontal="center"/>
    </xf>
    <xf numFmtId="3" fontId="6" fillId="10" borderId="1" xfId="0" applyNumberFormat="1" applyFont="1" applyFill="1" applyBorder="1" applyAlignment="1">
      <alignment horizontal="center"/>
    </xf>
    <xf numFmtId="0" fontId="1" fillId="0" borderId="0" xfId="0" applyFont="1" applyBorder="1" applyAlignment="1">
      <alignment wrapText="1"/>
    </xf>
    <xf numFmtId="3" fontId="1" fillId="0" borderId="6" xfId="0" applyNumberFormat="1" applyFont="1" applyBorder="1" applyAlignment="1">
      <alignment horizontal="center"/>
    </xf>
    <xf numFmtId="9" fontId="5" fillId="0" borderId="1" xfId="3" applyFont="1" applyBorder="1" applyAlignment="1">
      <alignment horizontal="center"/>
    </xf>
    <xf numFmtId="9" fontId="5" fillId="0" borderId="1" xfId="0" applyNumberFormat="1" applyFont="1" applyBorder="1" applyAlignment="1">
      <alignment horizontal="center"/>
    </xf>
    <xf numFmtId="0" fontId="7" fillId="0" borderId="0" xfId="4" applyFont="1"/>
    <xf numFmtId="3" fontId="6" fillId="4" borderId="1" xfId="0" applyNumberFormat="1" applyFont="1" applyFill="1" applyBorder="1" applyAlignment="1">
      <alignment horizontal="center"/>
    </xf>
    <xf numFmtId="0" fontId="6" fillId="0" borderId="10" xfId="0" applyFont="1" applyBorder="1" applyAlignment="1">
      <alignment horizontal="center"/>
    </xf>
    <xf numFmtId="10" fontId="6" fillId="0" borderId="1" xfId="3" applyNumberFormat="1" applyFont="1" applyBorder="1" applyAlignment="1">
      <alignment horizontal="center"/>
    </xf>
    <xf numFmtId="10" fontId="1" fillId="0" borderId="6" xfId="3" applyNumberFormat="1" applyFont="1" applyBorder="1" applyAlignment="1">
      <alignment horizontal="center"/>
    </xf>
    <xf numFmtId="0" fontId="6"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9" fontId="1" fillId="10" borderId="0" xfId="3" applyFont="1" applyFill="1" applyBorder="1" applyAlignment="1">
      <alignment horizontal="center"/>
    </xf>
    <xf numFmtId="3" fontId="1" fillId="10" borderId="0" xfId="0" applyNumberFormat="1" applyFont="1" applyFill="1" applyBorder="1" applyAlignment="1">
      <alignment horizontal="center"/>
    </xf>
    <xf numFmtId="0" fontId="6" fillId="7" borderId="11" xfId="0" applyFont="1" applyFill="1" applyBorder="1" applyAlignment="1">
      <alignment horizontal="center" vertical="center" wrapText="1"/>
    </xf>
    <xf numFmtId="3" fontId="1" fillId="0" borderId="5" xfId="0" applyNumberFormat="1" applyFont="1" applyBorder="1" applyAlignment="1">
      <alignment horizontal="center"/>
    </xf>
    <xf numFmtId="9" fontId="6" fillId="0" borderId="1" xfId="3" applyFont="1" applyFill="1" applyBorder="1" applyAlignment="1">
      <alignment horizontal="center"/>
    </xf>
    <xf numFmtId="0" fontId="4" fillId="9" borderId="1" xfId="0" applyFont="1" applyFill="1" applyBorder="1" applyAlignment="1">
      <alignment horizontal="center" vertical="center" wrapText="1"/>
    </xf>
    <xf numFmtId="9" fontId="6" fillId="0" borderId="1" xfId="0" applyNumberFormat="1" applyFont="1" applyBorder="1" applyAlignment="1">
      <alignment horizontal="center"/>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3" fontId="5" fillId="0" borderId="0" xfId="0" applyNumberFormat="1" applyFont="1" applyAlignment="1">
      <alignment horizontal="center"/>
    </xf>
    <xf numFmtId="0" fontId="1" fillId="0" borderId="0" xfId="0" applyFont="1" applyFill="1" applyBorder="1" applyAlignment="1">
      <alignment horizontal="center"/>
    </xf>
    <xf numFmtId="164" fontId="1" fillId="0" borderId="0" xfId="3" applyNumberFormat="1" applyFont="1" applyBorder="1" applyAlignment="1">
      <alignment horizontal="center"/>
    </xf>
    <xf numFmtId="9" fontId="1" fillId="0" borderId="6" xfId="3" applyNumberFormat="1" applyFont="1" applyBorder="1" applyAlignment="1">
      <alignment horizontal="center"/>
    </xf>
    <xf numFmtId="9" fontId="1" fillId="0" borderId="0" xfId="3" applyNumberFormat="1" applyFont="1" applyBorder="1" applyAlignment="1">
      <alignment horizontal="center"/>
    </xf>
    <xf numFmtId="3" fontId="6" fillId="0" borderId="1" xfId="0" applyNumberFormat="1" applyFont="1" applyFill="1" applyBorder="1" applyAlignment="1">
      <alignment horizontal="center"/>
    </xf>
    <xf numFmtId="10" fontId="1" fillId="0" borderId="0" xfId="3" applyNumberFormat="1" applyFont="1" applyBorder="1" applyAlignment="1">
      <alignment horizontal="center"/>
    </xf>
    <xf numFmtId="9" fontId="6" fillId="0" borderId="1" xfId="3" applyNumberFormat="1" applyFont="1" applyBorder="1" applyAlignment="1">
      <alignment horizontal="center"/>
    </xf>
    <xf numFmtId="0" fontId="1" fillId="0" borderId="5" xfId="0" applyFont="1" applyBorder="1" applyAlignment="1">
      <alignment vertical="center"/>
    </xf>
    <xf numFmtId="0" fontId="1" fillId="0" borderId="0" xfId="0" applyFont="1" applyBorder="1" applyAlignment="1">
      <alignment vertical="center"/>
    </xf>
    <xf numFmtId="3" fontId="1" fillId="0" borderId="0" xfId="0" applyNumberFormat="1" applyFont="1" applyBorder="1" applyAlignment="1">
      <alignment horizontal="center" vertical="center"/>
    </xf>
    <xf numFmtId="0" fontId="1" fillId="0" borderId="0" xfId="0" applyFont="1" applyBorder="1" applyAlignment="1">
      <alignment vertical="center" wrapTex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3" fontId="1" fillId="0" borderId="6" xfId="0" applyNumberFormat="1" applyFont="1" applyBorder="1" applyAlignment="1">
      <alignment horizontal="center" vertical="center"/>
    </xf>
    <xf numFmtId="0" fontId="1" fillId="0" borderId="0" xfId="0" applyFont="1" applyBorder="1" applyAlignment="1">
      <alignment horizontal="center" vertical="center"/>
    </xf>
    <xf numFmtId="3" fontId="1" fillId="0" borderId="2" xfId="0" applyNumberFormat="1" applyFont="1" applyBorder="1" applyAlignment="1">
      <alignment horizontal="center"/>
    </xf>
    <xf numFmtId="37" fontId="6" fillId="0" borderId="10" xfId="2" applyNumberFormat="1" applyFont="1" applyFill="1" applyBorder="1" applyAlignment="1">
      <alignment horizontal="center"/>
    </xf>
    <xf numFmtId="3" fontId="6" fillId="0" borderId="10" xfId="0" applyNumberFormat="1" applyFont="1" applyBorder="1" applyAlignment="1">
      <alignment horizontal="center"/>
    </xf>
    <xf numFmtId="0" fontId="2" fillId="12" borderId="14" xfId="4" applyFill="1" applyBorder="1"/>
    <xf numFmtId="0" fontId="9" fillId="0" borderId="0" xfId="4" applyFont="1" applyAlignment="1">
      <alignment vertical="center"/>
    </xf>
    <xf numFmtId="0" fontId="2" fillId="0" borderId="0" xfId="4"/>
    <xf numFmtId="0" fontId="2" fillId="12" borderId="17" xfId="4" applyFill="1" applyBorder="1"/>
    <xf numFmtId="0" fontId="2" fillId="12" borderId="0" xfId="4" applyFill="1"/>
    <xf numFmtId="0" fontId="2" fillId="12" borderId="18" xfId="4" applyFill="1" applyBorder="1"/>
    <xf numFmtId="0" fontId="2" fillId="12" borderId="17" xfId="4" applyFill="1" applyBorder="1" applyAlignment="1">
      <alignment vertical="center"/>
    </xf>
    <xf numFmtId="0" fontId="2" fillId="0" borderId="0" xfId="4" applyAlignment="1">
      <alignment vertical="center"/>
    </xf>
    <xf numFmtId="0" fontId="2" fillId="12" borderId="0" xfId="4" applyFill="1" applyAlignment="1">
      <alignment horizontal="left" vertical="center" wrapText="1"/>
    </xf>
    <xf numFmtId="0" fontId="2" fillId="12" borderId="18" xfId="4" applyFill="1" applyBorder="1" applyAlignment="1">
      <alignment horizontal="left" vertical="center" wrapText="1"/>
    </xf>
    <xf numFmtId="0" fontId="10" fillId="12" borderId="0" xfId="4" applyFont="1" applyFill="1"/>
    <xf numFmtId="0" fontId="11" fillId="0" borderId="0" xfId="5" applyFill="1"/>
    <xf numFmtId="0" fontId="2" fillId="0" borderId="7" xfId="4" applyBorder="1"/>
    <xf numFmtId="0" fontId="12" fillId="0" borderId="8" xfId="5" applyFont="1" applyFill="1" applyBorder="1"/>
    <xf numFmtId="0" fontId="2" fillId="0" borderId="8" xfId="4" applyBorder="1"/>
    <xf numFmtId="0" fontId="2" fillId="0" borderId="9" xfId="4" applyBorder="1"/>
    <xf numFmtId="0" fontId="11" fillId="0" borderId="0" xfId="6"/>
    <xf numFmtId="0" fontId="9" fillId="12" borderId="15" xfId="4" applyFont="1" applyFill="1" applyBorder="1" applyAlignment="1">
      <alignment horizontal="center" vertical="center" wrapText="1"/>
    </xf>
    <xf numFmtId="0" fontId="9" fillId="12" borderId="16" xfId="4" applyFont="1" applyFill="1" applyBorder="1" applyAlignment="1">
      <alignment horizontal="center" vertical="center" wrapText="1"/>
    </xf>
    <xf numFmtId="0" fontId="2" fillId="12" borderId="0" xfId="4" applyFill="1" applyAlignment="1">
      <alignment horizontal="left" vertical="center" wrapText="1"/>
    </xf>
    <xf numFmtId="0" fontId="2" fillId="12" borderId="18" xfId="4" applyFill="1" applyBorder="1" applyAlignment="1">
      <alignment horizontal="left" vertical="center" wrapText="1"/>
    </xf>
    <xf numFmtId="0" fontId="2" fillId="12" borderId="0" xfId="4" applyFill="1" applyAlignment="1">
      <alignment horizontal="left" wrapText="1"/>
    </xf>
    <xf numFmtId="0" fontId="2" fillId="12" borderId="18" xfId="4" applyFill="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6" borderId="1" xfId="0" applyFont="1" applyFill="1" applyBorder="1" applyAlignment="1">
      <alignment horizont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xf>
    <xf numFmtId="0" fontId="4" fillId="5" borderId="1" xfId="0" applyFont="1" applyFill="1" applyBorder="1" applyAlignment="1">
      <alignment horizontal="center"/>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9"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7">
    <cellStyle name="Comma" xfId="2" builtinId="3"/>
    <cellStyle name="Hyperlink 2" xfId="5" xr:uid="{E85627AE-B4D9-4F00-87E4-FB9CC62CF125}"/>
    <cellStyle name="Hyperlink 2 2" xfId="6" xr:uid="{36F21101-1B30-4D53-BF71-8B28872A81EF}"/>
    <cellStyle name="Normal" xfId="0" builtinId="0"/>
    <cellStyle name="Normal 2" xfId="4" xr:uid="{00B3613A-F334-4774-AFE6-6CA2A79FB0BF}"/>
    <cellStyle name="Percent" xfId="3" builtinId="5"/>
    <cellStyle name="sText" xfId="1" xr:uid="{43A057A9-A4A4-4712-A3C9-F46E1E360318}"/>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84E4F"/>
      <color rgb="FF137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1">
                <a:latin typeface="Arial Nova" panose="020B0504020202020204" pitchFamily="34" charset="0"/>
              </a:rPr>
              <a:t>Physical collection breakdown by audience. Due to variations in cataloging, not all collections add up to 100%.</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2"/>
          <c:tx>
            <c:strRef>
              <c:f>'Physical - audience'!$E$1</c:f>
              <c:strCache>
                <c:ptCount val="1"/>
                <c:pt idx="0">
                  <c:v>Adult % of Physical Collection</c:v>
                </c:pt>
              </c:strCache>
            </c:strRef>
          </c:tx>
          <c:spPr>
            <a:solidFill>
              <a:schemeClr val="accent5">
                <a:lumMod val="5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audience'!$E$2:$E$49</c:f>
              <c:numCache>
                <c:formatCode>0%</c:formatCode>
                <c:ptCount val="48"/>
                <c:pt idx="0">
                  <c:v>0.66759106717920558</c:v>
                </c:pt>
                <c:pt idx="1">
                  <c:v>0.66239551094784943</c:v>
                </c:pt>
                <c:pt idx="2">
                  <c:v>0.60801629402197865</c:v>
                </c:pt>
                <c:pt idx="3">
                  <c:v>0.57775583609563441</c:v>
                </c:pt>
                <c:pt idx="4">
                  <c:v>0.6561410538970146</c:v>
                </c:pt>
                <c:pt idx="5">
                  <c:v>0.69115847768690841</c:v>
                </c:pt>
                <c:pt idx="6">
                  <c:v>0.59561912599073152</c:v>
                </c:pt>
                <c:pt idx="7">
                  <c:v>0.6468189784328765</c:v>
                </c:pt>
                <c:pt idx="8">
                  <c:v>0.59024544675779356</c:v>
                </c:pt>
                <c:pt idx="9">
                  <c:v>0.58820983508693381</c:v>
                </c:pt>
                <c:pt idx="10">
                  <c:v>0.7001419982476812</c:v>
                </c:pt>
                <c:pt idx="11">
                  <c:v>0.5694730420193701</c:v>
                </c:pt>
                <c:pt idx="12">
                  <c:v>0.55424786350060617</c:v>
                </c:pt>
                <c:pt idx="13">
                  <c:v>0.61814957394350967</c:v>
                </c:pt>
                <c:pt idx="14">
                  <c:v>0.52799904317665347</c:v>
                </c:pt>
                <c:pt idx="15">
                  <c:v>0.65978992728252084</c:v>
                </c:pt>
                <c:pt idx="16">
                  <c:v>0.62037257611129637</c:v>
                </c:pt>
                <c:pt idx="17">
                  <c:v>0.58126792793373516</c:v>
                </c:pt>
                <c:pt idx="18">
                  <c:v>0.47272873971276425</c:v>
                </c:pt>
                <c:pt idx="19">
                  <c:v>0.61990053647648513</c:v>
                </c:pt>
                <c:pt idx="20">
                  <c:v>0.68981981233911815</c:v>
                </c:pt>
                <c:pt idx="21">
                  <c:v>0.70621118012422357</c:v>
                </c:pt>
                <c:pt idx="22">
                  <c:v>0.62096571248820387</c:v>
                </c:pt>
                <c:pt idx="23">
                  <c:v>0.68979232664554735</c:v>
                </c:pt>
                <c:pt idx="24">
                  <c:v>0.67327447470934165</c:v>
                </c:pt>
                <c:pt idx="25">
                  <c:v>0.52468075573146145</c:v>
                </c:pt>
                <c:pt idx="26">
                  <c:v>0.6676517976338443</c:v>
                </c:pt>
                <c:pt idx="27">
                  <c:v>0.56050758279170532</c:v>
                </c:pt>
                <c:pt idx="28">
                  <c:v>0.68638637537138458</c:v>
                </c:pt>
                <c:pt idx="29">
                  <c:v>0.65633751919775951</c:v>
                </c:pt>
                <c:pt idx="30">
                  <c:v>0.57623117188334583</c:v>
                </c:pt>
                <c:pt idx="31">
                  <c:v>0.56373240648336143</c:v>
                </c:pt>
                <c:pt idx="32">
                  <c:v>0.45764968320190924</c:v>
                </c:pt>
                <c:pt idx="33">
                  <c:v>0.88439793430546132</c:v>
                </c:pt>
                <c:pt idx="34">
                  <c:v>0.58830918683527345</c:v>
                </c:pt>
                <c:pt idx="35">
                  <c:v>0.61159746901274159</c:v>
                </c:pt>
                <c:pt idx="36">
                  <c:v>0.55132488926878542</c:v>
                </c:pt>
                <c:pt idx="37">
                  <c:v>0.65898693825167154</c:v>
                </c:pt>
                <c:pt idx="38">
                  <c:v>0.5978134152236344</c:v>
                </c:pt>
                <c:pt idx="39">
                  <c:v>0.60488290411523105</c:v>
                </c:pt>
                <c:pt idx="40">
                  <c:v>0.55702559671670804</c:v>
                </c:pt>
                <c:pt idx="41">
                  <c:v>0.6856911790191208</c:v>
                </c:pt>
                <c:pt idx="42">
                  <c:v>0.68712948900102888</c:v>
                </c:pt>
                <c:pt idx="43">
                  <c:v>0.62702869207518597</c:v>
                </c:pt>
                <c:pt idx="44">
                  <c:v>0.50748553929908136</c:v>
                </c:pt>
                <c:pt idx="45">
                  <c:v>0.6664063438663943</c:v>
                </c:pt>
                <c:pt idx="46">
                  <c:v>0.66447839208487602</c:v>
                </c:pt>
                <c:pt idx="47">
                  <c:v>0.70567298681383173</c:v>
                </c:pt>
              </c:numCache>
            </c:numRef>
          </c:val>
          <c:extLst>
            <c:ext xmlns:c16="http://schemas.microsoft.com/office/drawing/2014/chart" uri="{C3380CC4-5D6E-409C-BE32-E72D297353CC}">
              <c16:uniqueId val="{00000002-E737-4409-ACDF-6D7CB515A617}"/>
            </c:ext>
          </c:extLst>
        </c:ser>
        <c:ser>
          <c:idx val="4"/>
          <c:order val="4"/>
          <c:tx>
            <c:strRef>
              <c:f>'Physical - audience'!$G$1</c:f>
              <c:strCache>
                <c:ptCount val="1"/>
                <c:pt idx="0">
                  <c:v>Children % of Physical Collection</c:v>
                </c:pt>
              </c:strCache>
            </c:strRef>
          </c:tx>
          <c:spPr>
            <a:solidFill>
              <a:schemeClr val="accent4">
                <a:lumMod val="60000"/>
                <a:lumOff val="4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audience'!$G$2:$G$49</c:f>
              <c:numCache>
                <c:formatCode>0%</c:formatCode>
                <c:ptCount val="48"/>
                <c:pt idx="0">
                  <c:v>0.21679480139117702</c:v>
                </c:pt>
                <c:pt idx="1">
                  <c:v>0.29155699534318685</c:v>
                </c:pt>
                <c:pt idx="2">
                  <c:v>0.34226565943670106</c:v>
                </c:pt>
                <c:pt idx="3">
                  <c:v>0.36582269553565133</c:v>
                </c:pt>
                <c:pt idx="4">
                  <c:v>0.29989981967541574</c:v>
                </c:pt>
                <c:pt idx="5">
                  <c:v>0.27851117264472924</c:v>
                </c:pt>
                <c:pt idx="6">
                  <c:v>0.34950625839144184</c:v>
                </c:pt>
                <c:pt idx="7">
                  <c:v>0.24143892096823549</c:v>
                </c:pt>
                <c:pt idx="8">
                  <c:v>0.34496629297180526</c:v>
                </c:pt>
                <c:pt idx="9">
                  <c:v>0.38124020595477948</c:v>
                </c:pt>
                <c:pt idx="10">
                  <c:v>0.25982658086347021</c:v>
                </c:pt>
                <c:pt idx="11">
                  <c:v>0.37401814992755283</c:v>
                </c:pt>
                <c:pt idx="12">
                  <c:v>0.38888724605967412</c:v>
                </c:pt>
                <c:pt idx="13">
                  <c:v>0.32964228556598468</c:v>
                </c:pt>
                <c:pt idx="14">
                  <c:v>0.41329984451620622</c:v>
                </c:pt>
                <c:pt idx="15">
                  <c:v>0.30358200915701589</c:v>
                </c:pt>
                <c:pt idx="16">
                  <c:v>0.32736195149840391</c:v>
                </c:pt>
                <c:pt idx="17">
                  <c:v>0.35327295581267926</c:v>
                </c:pt>
                <c:pt idx="18">
                  <c:v>0.45838712280135552</c:v>
                </c:pt>
                <c:pt idx="19">
                  <c:v>0.3131926224693582</c:v>
                </c:pt>
                <c:pt idx="20">
                  <c:v>0.26251764510504028</c:v>
                </c:pt>
                <c:pt idx="21">
                  <c:v>0.25854037267080743</c:v>
                </c:pt>
                <c:pt idx="22">
                  <c:v>0.34575338156653035</c:v>
                </c:pt>
                <c:pt idx="23">
                  <c:v>0.26071805702217526</c:v>
                </c:pt>
                <c:pt idx="24">
                  <c:v>0.29088393219727166</c:v>
                </c:pt>
                <c:pt idx="25">
                  <c:v>0.42005824807706671</c:v>
                </c:pt>
                <c:pt idx="26">
                  <c:v>0.29294296367904987</c:v>
                </c:pt>
                <c:pt idx="27">
                  <c:v>0.39564634272155164</c:v>
                </c:pt>
                <c:pt idx="28">
                  <c:v>0.2777998798026054</c:v>
                </c:pt>
                <c:pt idx="29">
                  <c:v>0.28961965850573673</c:v>
                </c:pt>
                <c:pt idx="30">
                  <c:v>0.32925969447708581</c:v>
                </c:pt>
                <c:pt idx="31">
                  <c:v>0.37224267868818611</c:v>
                </c:pt>
                <c:pt idx="32">
                  <c:v>0.4650364440249164</c:v>
                </c:pt>
                <c:pt idx="33">
                  <c:v>0.10607595485707735</c:v>
                </c:pt>
                <c:pt idx="34">
                  <c:v>0.37844401641403569</c:v>
                </c:pt>
                <c:pt idx="35">
                  <c:v>0.34515038571552398</c:v>
                </c:pt>
                <c:pt idx="36">
                  <c:v>0.37026964022068537</c:v>
                </c:pt>
                <c:pt idx="37">
                  <c:v>0.31263325674304993</c:v>
                </c:pt>
                <c:pt idx="38">
                  <c:v>0.28259262418607295</c:v>
                </c:pt>
                <c:pt idx="39">
                  <c:v>0.32283455558479296</c:v>
                </c:pt>
                <c:pt idx="40">
                  <c:v>0.35241386758829246</c:v>
                </c:pt>
                <c:pt idx="41">
                  <c:v>0.27884004390272082</c:v>
                </c:pt>
                <c:pt idx="42">
                  <c:v>0.28822693645583264</c:v>
                </c:pt>
                <c:pt idx="43">
                  <c:v>0.31789099450031122</c:v>
                </c:pt>
                <c:pt idx="44">
                  <c:v>0.43001020755358965</c:v>
                </c:pt>
                <c:pt idx="45">
                  <c:v>0.29553646521686894</c:v>
                </c:pt>
                <c:pt idx="46">
                  <c:v>0.27922798502431995</c:v>
                </c:pt>
                <c:pt idx="47">
                  <c:v>0.21330733332702265</c:v>
                </c:pt>
              </c:numCache>
            </c:numRef>
          </c:val>
          <c:extLst>
            <c:ext xmlns:c16="http://schemas.microsoft.com/office/drawing/2014/chart" uri="{C3380CC4-5D6E-409C-BE32-E72D297353CC}">
              <c16:uniqueId val="{00000004-E737-4409-ACDF-6D7CB515A617}"/>
            </c:ext>
          </c:extLst>
        </c:ser>
        <c:ser>
          <c:idx val="6"/>
          <c:order val="6"/>
          <c:tx>
            <c:strRef>
              <c:f>'Physical - audience'!$I$1</c:f>
              <c:strCache>
                <c:ptCount val="1"/>
                <c:pt idx="0">
                  <c:v>YA % of Physical Collection</c:v>
                </c:pt>
              </c:strCache>
            </c:strRef>
          </c:tx>
          <c:spPr>
            <a:solidFill>
              <a:schemeClr val="accent5">
                <a:lumMod val="60000"/>
                <a:lumOff val="40000"/>
              </a:schemeClr>
            </a:solidFill>
            <a:ln>
              <a:noFill/>
            </a:ln>
            <a:effectLst/>
          </c:spPr>
          <c:invertIfNegative val="0"/>
          <c:cat>
            <c:strRef>
              <c:f>'Physical - audience'!$A$2:$B$49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audience'!$I$2:$I$49</c:f>
              <c:numCache>
                <c:formatCode>0%</c:formatCode>
                <c:ptCount val="48"/>
                <c:pt idx="0">
                  <c:v>8.4678747940691926E-2</c:v>
                </c:pt>
                <c:pt idx="1">
                  <c:v>4.591733433604258E-2</c:v>
                </c:pt>
                <c:pt idx="2">
                  <c:v>4.971804654132024E-2</c:v>
                </c:pt>
                <c:pt idx="3">
                  <c:v>5.6421468368714298E-2</c:v>
                </c:pt>
                <c:pt idx="4">
                  <c:v>4.3838910038068522E-2</c:v>
                </c:pt>
                <c:pt idx="5">
                  <c:v>3.0072767080945327E-2</c:v>
                </c:pt>
                <c:pt idx="6">
                  <c:v>5.4874615617826673E-2</c:v>
                </c:pt>
                <c:pt idx="7">
                  <c:v>3.8770749464497899E-2</c:v>
                </c:pt>
                <c:pt idx="8">
                  <c:v>6.4732392267868449E-2</c:v>
                </c:pt>
                <c:pt idx="9">
                  <c:v>3.020670099246325E-2</c:v>
                </c:pt>
                <c:pt idx="10">
                  <c:v>3.9799792541567215E-2</c:v>
                </c:pt>
                <c:pt idx="11">
                  <c:v>5.6432547853275374E-2</c:v>
                </c:pt>
                <c:pt idx="12">
                  <c:v>5.6864890439719665E-2</c:v>
                </c:pt>
                <c:pt idx="13">
                  <c:v>5.2164886024482028E-2</c:v>
                </c:pt>
                <c:pt idx="14">
                  <c:v>5.8653271139815812E-2</c:v>
                </c:pt>
                <c:pt idx="15">
                  <c:v>3.6304874764341501E-2</c:v>
                </c:pt>
                <c:pt idx="16">
                  <c:v>5.2122540378293392E-2</c:v>
                </c:pt>
                <c:pt idx="17">
                  <c:v>5.6918168047184713E-2</c:v>
                </c:pt>
                <c:pt idx="18">
                  <c:v>6.8863966435371959E-2</c:v>
                </c:pt>
                <c:pt idx="19">
                  <c:v>6.6883345733641381E-2</c:v>
                </c:pt>
                <c:pt idx="20">
                  <c:v>4.7621024661629159E-2</c:v>
                </c:pt>
                <c:pt idx="21">
                  <c:v>3.5196687370600416E-2</c:v>
                </c:pt>
                <c:pt idx="22">
                  <c:v>3.3013526266121425E-2</c:v>
                </c:pt>
                <c:pt idx="23">
                  <c:v>4.934882083773319E-2</c:v>
                </c:pt>
                <c:pt idx="24">
                  <c:v>3.5811512024907122E-2</c:v>
                </c:pt>
                <c:pt idx="25">
                  <c:v>5.5260996191471887E-2</c:v>
                </c:pt>
                <c:pt idx="26">
                  <c:v>3.9377618192698985E-2</c:v>
                </c:pt>
                <c:pt idx="27">
                  <c:v>4.3330238316310742E-2</c:v>
                </c:pt>
                <c:pt idx="28">
                  <c:v>3.5678311141959893E-2</c:v>
                </c:pt>
                <c:pt idx="29">
                  <c:v>5.3970548378353959E-2</c:v>
                </c:pt>
                <c:pt idx="30">
                  <c:v>9.3537015276145705E-2</c:v>
                </c:pt>
                <c:pt idx="31">
                  <c:v>6.3405485391789113E-2</c:v>
                </c:pt>
                <c:pt idx="32">
                  <c:v>7.7153581399076548E-2</c:v>
                </c:pt>
                <c:pt idx="33">
                  <c:v>9.4765440818842805E-3</c:v>
                </c:pt>
                <c:pt idx="34">
                  <c:v>3.3623649610585379E-2</c:v>
                </c:pt>
                <c:pt idx="35">
                  <c:v>4.3165467625899283E-2</c:v>
                </c:pt>
                <c:pt idx="36">
                  <c:v>7.8353666433548325E-2</c:v>
                </c:pt>
                <c:pt idx="37">
                  <c:v>2.825560454573682E-2</c:v>
                </c:pt>
                <c:pt idx="38">
                  <c:v>0.11945178992863033</c:v>
                </c:pt>
                <c:pt idx="39">
                  <c:v>6.8827439449929639E-2</c:v>
                </c:pt>
                <c:pt idx="40">
                  <c:v>9.034452964683011E-2</c:v>
                </c:pt>
                <c:pt idx="41">
                  <c:v>3.5237710126509156E-2</c:v>
                </c:pt>
                <c:pt idx="42">
                  <c:v>2.4251629023565726E-2</c:v>
                </c:pt>
                <c:pt idx="43">
                  <c:v>5.497121808159048E-2</c:v>
                </c:pt>
                <c:pt idx="44">
                  <c:v>6.2436202790064649E-2</c:v>
                </c:pt>
                <c:pt idx="45">
                  <c:v>3.7997116424366213E-2</c:v>
                </c:pt>
                <c:pt idx="46">
                  <c:v>5.0599960590315587E-2</c:v>
                </c:pt>
                <c:pt idx="47">
                  <c:v>8.0868223511704737E-2</c:v>
                </c:pt>
              </c:numCache>
            </c:numRef>
          </c:val>
          <c:extLst>
            <c:ext xmlns:c16="http://schemas.microsoft.com/office/drawing/2014/chart" uri="{C3380CC4-5D6E-409C-BE32-E72D297353CC}">
              <c16:uniqueId val="{00000006-E737-4409-ACDF-6D7CB515A617}"/>
            </c:ext>
          </c:extLst>
        </c:ser>
        <c:dLbls>
          <c:showLegendKey val="0"/>
          <c:showVal val="0"/>
          <c:showCatName val="0"/>
          <c:showSerName val="0"/>
          <c:showPercent val="0"/>
          <c:showBubbleSize val="0"/>
        </c:dLbls>
        <c:gapWidth val="150"/>
        <c:overlap val="100"/>
        <c:axId val="684734856"/>
        <c:axId val="684737480"/>
        <c:extLst>
          <c:ext xmlns:c15="http://schemas.microsoft.com/office/drawing/2012/chart" uri="{02D57815-91ED-43cb-92C2-25804820EDAC}">
            <c15:filteredBarSeries>
              <c15:ser>
                <c:idx val="0"/>
                <c:order val="0"/>
                <c:tx>
                  <c:strRef>
                    <c:extLst>
                      <c:ext uri="{02D57815-91ED-43cb-92C2-25804820EDAC}">
                        <c15:formulaRef>
                          <c15:sqref>'Physical - audience'!$C$1</c15:sqref>
                        </c15:formulaRef>
                      </c:ext>
                    </c:extLst>
                    <c:strCache>
                      <c:ptCount val="1"/>
                      <c:pt idx="0">
                        <c:v>Total Physical Collection</c:v>
                      </c:pt>
                    </c:strCache>
                  </c:strRef>
                </c:tx>
                <c:spPr>
                  <a:solidFill>
                    <a:schemeClr val="accent1"/>
                  </a:solidFill>
                  <a:ln>
                    <a:noFill/>
                  </a:ln>
                  <a:effectLst/>
                </c:spPr>
                <c:invertIfNegative val="0"/>
                <c:cat>
                  <c:strRef>
                    <c:extLst>
                      <c:ex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'Physical - audience'!$C$2:$C$49</c15:sqref>
                        </c15:formulaRef>
                      </c:ext>
                    </c:extLst>
                    <c:numCache>
                      <c:formatCode>#,##0</c:formatCode>
                      <c:ptCount val="48"/>
                      <c:pt idx="0">
                        <c:v>109260</c:v>
                      </c:pt>
                      <c:pt idx="1">
                        <c:v>69146</c:v>
                      </c:pt>
                      <c:pt idx="2">
                        <c:v>65791</c:v>
                      </c:pt>
                      <c:pt idx="3">
                        <c:v>14179</c:v>
                      </c:pt>
                      <c:pt idx="4">
                        <c:v>24955</c:v>
                      </c:pt>
                      <c:pt idx="5">
                        <c:v>31058</c:v>
                      </c:pt>
                      <c:pt idx="6">
                        <c:v>92356</c:v>
                      </c:pt>
                      <c:pt idx="7">
                        <c:v>251633</c:v>
                      </c:pt>
                      <c:pt idx="8">
                        <c:v>107396</c:v>
                      </c:pt>
                      <c:pt idx="9">
                        <c:v>67005</c:v>
                      </c:pt>
                      <c:pt idx="10">
                        <c:v>99297</c:v>
                      </c:pt>
                      <c:pt idx="11">
                        <c:v>26226</c:v>
                      </c:pt>
                      <c:pt idx="12">
                        <c:v>33817</c:v>
                      </c:pt>
                      <c:pt idx="13">
                        <c:v>23119</c:v>
                      </c:pt>
                      <c:pt idx="14">
                        <c:v>41805</c:v>
                      </c:pt>
                      <c:pt idx="15">
                        <c:v>18565</c:v>
                      </c:pt>
                      <c:pt idx="16">
                        <c:v>20989</c:v>
                      </c:pt>
                      <c:pt idx="17">
                        <c:v>31027</c:v>
                      </c:pt>
                      <c:pt idx="18">
                        <c:v>49576</c:v>
                      </c:pt>
                      <c:pt idx="19">
                        <c:v>127685</c:v>
                      </c:pt>
                      <c:pt idx="20">
                        <c:v>24086</c:v>
                      </c:pt>
                      <c:pt idx="21">
                        <c:v>77280</c:v>
                      </c:pt>
                      <c:pt idx="22">
                        <c:v>63580</c:v>
                      </c:pt>
                      <c:pt idx="23">
                        <c:v>28410</c:v>
                      </c:pt>
                      <c:pt idx="24">
                        <c:v>132974</c:v>
                      </c:pt>
                      <c:pt idx="25">
                        <c:v>13391</c:v>
                      </c:pt>
                      <c:pt idx="26">
                        <c:v>108615</c:v>
                      </c:pt>
                      <c:pt idx="27">
                        <c:v>9693</c:v>
                      </c:pt>
                      <c:pt idx="28">
                        <c:v>118139</c:v>
                      </c:pt>
                      <c:pt idx="29">
                        <c:v>55345</c:v>
                      </c:pt>
                      <c:pt idx="30">
                        <c:v>93610</c:v>
                      </c:pt>
                      <c:pt idx="31">
                        <c:v>58118</c:v>
                      </c:pt>
                      <c:pt idx="32">
                        <c:v>224591</c:v>
                      </c:pt>
                      <c:pt idx="33">
                        <c:v>322797</c:v>
                      </c:pt>
                      <c:pt idx="34">
                        <c:v>23882</c:v>
                      </c:pt>
                      <c:pt idx="35">
                        <c:v>34611</c:v>
                      </c:pt>
                      <c:pt idx="36">
                        <c:v>38607</c:v>
                      </c:pt>
                      <c:pt idx="37">
                        <c:v>48309</c:v>
                      </c:pt>
                      <c:pt idx="38">
                        <c:v>70338</c:v>
                      </c:pt>
                      <c:pt idx="39">
                        <c:v>87407</c:v>
                      </c:pt>
                      <c:pt idx="40">
                        <c:v>55554</c:v>
                      </c:pt>
                      <c:pt idx="41">
                        <c:v>17311</c:v>
                      </c:pt>
                      <c:pt idx="42">
                        <c:v>20411</c:v>
                      </c:pt>
                      <c:pt idx="43">
                        <c:v>155827</c:v>
                      </c:pt>
                      <c:pt idx="44">
                        <c:v>29390</c:v>
                      </c:pt>
                      <c:pt idx="45">
                        <c:v>66584</c:v>
                      </c:pt>
                      <c:pt idx="46">
                        <c:v>96423</c:v>
                      </c:pt>
                      <c:pt idx="47">
                        <c:v>105641</c:v>
                      </c:pt>
                    </c:numCache>
                  </c:numRef>
                </c:val>
                <c:extLst>
                  <c:ext xmlns:c16="http://schemas.microsoft.com/office/drawing/2014/chart" uri="{C3380CC4-5D6E-409C-BE32-E72D297353CC}">
                    <c16:uniqueId val="{00000000-E737-4409-ACDF-6D7CB515A6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'Physical - audience'!$D$1</c15:sqref>
                        </c15:formulaRef>
                      </c:ext>
                    </c:extLst>
                    <c:strCache>
                      <c:ptCount val="1"/>
                      <c:pt idx="0">
                        <c:v>Adult Physical Materials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audience'!$D$2:$D$49</c15:sqref>
                        </c15:formulaRef>
                      </c:ext>
                    </c:extLst>
                    <c:numCache>
                      <c:formatCode>#,##0</c:formatCode>
                      <c:ptCount val="48"/>
                      <c:pt idx="0">
                        <c:v>72941</c:v>
                      </c:pt>
                      <c:pt idx="1">
                        <c:v>45802</c:v>
                      </c:pt>
                      <c:pt idx="2">
                        <c:v>40002</c:v>
                      </c:pt>
                      <c:pt idx="3">
                        <c:v>8192</c:v>
                      </c:pt>
                      <c:pt idx="4">
                        <c:v>16374</c:v>
                      </c:pt>
                      <c:pt idx="5">
                        <c:v>21466</c:v>
                      </c:pt>
                      <c:pt idx="6">
                        <c:v>55009</c:v>
                      </c:pt>
                      <c:pt idx="7">
                        <c:v>162761</c:v>
                      </c:pt>
                      <c:pt idx="8">
                        <c:v>63390</c:v>
                      </c:pt>
                      <c:pt idx="9">
                        <c:v>39413</c:v>
                      </c:pt>
                      <c:pt idx="10">
                        <c:v>69522</c:v>
                      </c:pt>
                      <c:pt idx="11">
                        <c:v>14935</c:v>
                      </c:pt>
                      <c:pt idx="12">
                        <c:v>18743</c:v>
                      </c:pt>
                      <c:pt idx="13">
                        <c:v>14291</c:v>
                      </c:pt>
                      <c:pt idx="14">
                        <c:v>22073</c:v>
                      </c:pt>
                      <c:pt idx="15">
                        <c:v>12249</c:v>
                      </c:pt>
                      <c:pt idx="16">
                        <c:v>13021</c:v>
                      </c:pt>
                      <c:pt idx="17">
                        <c:v>18035</c:v>
                      </c:pt>
                      <c:pt idx="18">
                        <c:v>23436</c:v>
                      </c:pt>
                      <c:pt idx="19">
                        <c:v>79152</c:v>
                      </c:pt>
                      <c:pt idx="20">
                        <c:v>16615</c:v>
                      </c:pt>
                      <c:pt idx="21">
                        <c:v>54576</c:v>
                      </c:pt>
                      <c:pt idx="22">
                        <c:v>39481</c:v>
                      </c:pt>
                      <c:pt idx="23">
                        <c:v>19597</c:v>
                      </c:pt>
                      <c:pt idx="24">
                        <c:v>89528</c:v>
                      </c:pt>
                      <c:pt idx="25">
                        <c:v>7026</c:v>
                      </c:pt>
                      <c:pt idx="26">
                        <c:v>72517</c:v>
                      </c:pt>
                      <c:pt idx="27">
                        <c:v>5433</c:v>
                      </c:pt>
                      <c:pt idx="28">
                        <c:v>81089</c:v>
                      </c:pt>
                      <c:pt idx="29">
                        <c:v>36325</c:v>
                      </c:pt>
                      <c:pt idx="30">
                        <c:v>53941</c:v>
                      </c:pt>
                      <c:pt idx="31">
                        <c:v>32763</c:v>
                      </c:pt>
                      <c:pt idx="32">
                        <c:v>102784</c:v>
                      </c:pt>
                      <c:pt idx="33">
                        <c:v>285481</c:v>
                      </c:pt>
                      <c:pt idx="34">
                        <c:v>14050</c:v>
                      </c:pt>
                      <c:pt idx="35">
                        <c:v>21168</c:v>
                      </c:pt>
                      <c:pt idx="36">
                        <c:v>21285</c:v>
                      </c:pt>
                      <c:pt idx="37">
                        <c:v>31835</c:v>
                      </c:pt>
                      <c:pt idx="38">
                        <c:v>42049</c:v>
                      </c:pt>
                      <c:pt idx="39">
                        <c:v>52871</c:v>
                      </c:pt>
                      <c:pt idx="40">
                        <c:v>30945</c:v>
                      </c:pt>
                      <c:pt idx="41">
                        <c:v>11870</c:v>
                      </c:pt>
                      <c:pt idx="42">
                        <c:v>14025</c:v>
                      </c:pt>
                      <c:pt idx="43">
                        <c:v>97708</c:v>
                      </c:pt>
                      <c:pt idx="44">
                        <c:v>14915</c:v>
                      </c:pt>
                      <c:pt idx="45">
                        <c:v>44372</c:v>
                      </c:pt>
                      <c:pt idx="46">
                        <c:v>64071</c:v>
                      </c:pt>
                      <c:pt idx="47">
                        <c:v>74548</c:v>
                      </c:pt>
                    </c:numCache>
                  </c:numRef>
                </c:val>
                <c:extLst xmlns:c15="http://schemas.microsoft.com/office/drawing/2012/chart">
                  <c:ext xmlns:c16="http://schemas.microsoft.com/office/drawing/2014/chart" uri="{C3380CC4-5D6E-409C-BE32-E72D297353CC}">
                    <c16:uniqueId val="{00000001-E737-4409-ACDF-6D7CB515A6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'Physical - audience'!$F$1</c15:sqref>
                        </c15:formulaRef>
                      </c:ext>
                    </c:extLst>
                    <c:strCache>
                      <c:ptCount val="1"/>
                      <c:pt idx="0">
                        <c:v>Children's Physical Materials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audience'!$F$2:$F$49</c15:sqref>
                        </c15:formulaRef>
                      </c:ext>
                    </c:extLst>
                    <c:numCache>
                      <c:formatCode>#,##0</c:formatCode>
                      <c:ptCount val="48"/>
                      <c:pt idx="0">
                        <c:v>23687</c:v>
                      </c:pt>
                      <c:pt idx="1">
                        <c:v>20160</c:v>
                      </c:pt>
                      <c:pt idx="2">
                        <c:v>22518</c:v>
                      </c:pt>
                      <c:pt idx="3">
                        <c:v>5187</c:v>
                      </c:pt>
                      <c:pt idx="4">
                        <c:v>7484</c:v>
                      </c:pt>
                      <c:pt idx="5">
                        <c:v>8650</c:v>
                      </c:pt>
                      <c:pt idx="6">
                        <c:v>32279</c:v>
                      </c:pt>
                      <c:pt idx="7">
                        <c:v>60754</c:v>
                      </c:pt>
                      <c:pt idx="8">
                        <c:v>37048</c:v>
                      </c:pt>
                      <c:pt idx="9">
                        <c:v>25545</c:v>
                      </c:pt>
                      <c:pt idx="10">
                        <c:v>25800</c:v>
                      </c:pt>
                      <c:pt idx="11">
                        <c:v>9809</c:v>
                      </c:pt>
                      <c:pt idx="12">
                        <c:v>13151</c:v>
                      </c:pt>
                      <c:pt idx="13">
                        <c:v>7621</c:v>
                      </c:pt>
                      <c:pt idx="14">
                        <c:v>17278</c:v>
                      </c:pt>
                      <c:pt idx="15">
                        <c:v>5636</c:v>
                      </c:pt>
                      <c:pt idx="16">
                        <c:v>6871</c:v>
                      </c:pt>
                      <c:pt idx="17">
                        <c:v>10961</c:v>
                      </c:pt>
                      <c:pt idx="18">
                        <c:v>22725</c:v>
                      </c:pt>
                      <c:pt idx="19">
                        <c:v>39990</c:v>
                      </c:pt>
                      <c:pt idx="20">
                        <c:v>6323</c:v>
                      </c:pt>
                      <c:pt idx="21">
                        <c:v>19980</c:v>
                      </c:pt>
                      <c:pt idx="22">
                        <c:v>21983</c:v>
                      </c:pt>
                      <c:pt idx="23">
                        <c:v>7407</c:v>
                      </c:pt>
                      <c:pt idx="24">
                        <c:v>38680</c:v>
                      </c:pt>
                      <c:pt idx="25">
                        <c:v>5625</c:v>
                      </c:pt>
                      <c:pt idx="26">
                        <c:v>31818</c:v>
                      </c:pt>
                      <c:pt idx="27">
                        <c:v>3835</c:v>
                      </c:pt>
                      <c:pt idx="28">
                        <c:v>32819</c:v>
                      </c:pt>
                      <c:pt idx="29">
                        <c:v>16029</c:v>
                      </c:pt>
                      <c:pt idx="30">
                        <c:v>30822</c:v>
                      </c:pt>
                      <c:pt idx="31">
                        <c:v>21634</c:v>
                      </c:pt>
                      <c:pt idx="32">
                        <c:v>104443</c:v>
                      </c:pt>
                      <c:pt idx="33">
                        <c:v>34241</c:v>
                      </c:pt>
                      <c:pt idx="34">
                        <c:v>9038</c:v>
                      </c:pt>
                      <c:pt idx="35">
                        <c:v>11946</c:v>
                      </c:pt>
                      <c:pt idx="36">
                        <c:v>14295</c:v>
                      </c:pt>
                      <c:pt idx="37">
                        <c:v>15103</c:v>
                      </c:pt>
                      <c:pt idx="38">
                        <c:v>19877</c:v>
                      </c:pt>
                      <c:pt idx="39">
                        <c:v>28218</c:v>
                      </c:pt>
                      <c:pt idx="40">
                        <c:v>19578</c:v>
                      </c:pt>
                      <c:pt idx="41">
                        <c:v>4827</c:v>
                      </c:pt>
                      <c:pt idx="42">
                        <c:v>5883</c:v>
                      </c:pt>
                      <c:pt idx="43">
                        <c:v>49536</c:v>
                      </c:pt>
                      <c:pt idx="44">
                        <c:v>12638</c:v>
                      </c:pt>
                      <c:pt idx="45">
                        <c:v>19678</c:v>
                      </c:pt>
                      <c:pt idx="46">
                        <c:v>26924</c:v>
                      </c:pt>
                      <c:pt idx="47">
                        <c:v>22534</c:v>
                      </c:pt>
                    </c:numCache>
                  </c:numRef>
                </c:val>
                <c:extLst xmlns:c15="http://schemas.microsoft.com/office/drawing/2012/chart">
                  <c:ext xmlns:c16="http://schemas.microsoft.com/office/drawing/2014/chart" uri="{C3380CC4-5D6E-409C-BE32-E72D297353CC}">
                    <c16:uniqueId val="{00000003-E737-4409-ACDF-6D7CB515A6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'Physical - audience'!$H$1</c15:sqref>
                        </c15:formulaRef>
                      </c:ext>
                    </c:extLst>
                    <c:strCache>
                      <c:ptCount val="1"/>
                      <c:pt idx="0">
                        <c:v>YA Physical Materials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audience'!$A$2:$B$49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audience'!$H$2:$H$49</c15:sqref>
                        </c15:formulaRef>
                      </c:ext>
                    </c:extLst>
                    <c:numCache>
                      <c:formatCode>#,##0</c:formatCode>
                      <c:ptCount val="48"/>
                      <c:pt idx="0">
                        <c:v>9252</c:v>
                      </c:pt>
                      <c:pt idx="1">
                        <c:v>3175</c:v>
                      </c:pt>
                      <c:pt idx="2">
                        <c:v>3271</c:v>
                      </c:pt>
                      <c:pt idx="3">
                        <c:v>800</c:v>
                      </c:pt>
                      <c:pt idx="4">
                        <c:v>1094</c:v>
                      </c:pt>
                      <c:pt idx="5">
                        <c:v>934</c:v>
                      </c:pt>
                      <c:pt idx="6">
                        <c:v>5068</c:v>
                      </c:pt>
                      <c:pt idx="7">
                        <c:v>9756</c:v>
                      </c:pt>
                      <c:pt idx="8">
                        <c:v>6952</c:v>
                      </c:pt>
                      <c:pt idx="9">
                        <c:v>2024</c:v>
                      </c:pt>
                      <c:pt idx="10">
                        <c:v>3952</c:v>
                      </c:pt>
                      <c:pt idx="11">
                        <c:v>1480</c:v>
                      </c:pt>
                      <c:pt idx="12">
                        <c:v>1923</c:v>
                      </c:pt>
                      <c:pt idx="13">
                        <c:v>1206</c:v>
                      </c:pt>
                      <c:pt idx="14">
                        <c:v>2452</c:v>
                      </c:pt>
                      <c:pt idx="15">
                        <c:v>674</c:v>
                      </c:pt>
                      <c:pt idx="16">
                        <c:v>1094</c:v>
                      </c:pt>
                      <c:pt idx="17">
                        <c:v>1766</c:v>
                      </c:pt>
                      <c:pt idx="18">
                        <c:v>3414</c:v>
                      </c:pt>
                      <c:pt idx="19">
                        <c:v>8540</c:v>
                      </c:pt>
                      <c:pt idx="20">
                        <c:v>1147</c:v>
                      </c:pt>
                      <c:pt idx="21">
                        <c:v>2720</c:v>
                      </c:pt>
                      <c:pt idx="22">
                        <c:v>2099</c:v>
                      </c:pt>
                      <c:pt idx="23">
                        <c:v>1402</c:v>
                      </c:pt>
                      <c:pt idx="24">
                        <c:v>4762</c:v>
                      </c:pt>
                      <c:pt idx="25">
                        <c:v>740</c:v>
                      </c:pt>
                      <c:pt idx="26">
                        <c:v>4277</c:v>
                      </c:pt>
                      <c:pt idx="27">
                        <c:v>420</c:v>
                      </c:pt>
                      <c:pt idx="28">
                        <c:v>4215</c:v>
                      </c:pt>
                      <c:pt idx="29">
                        <c:v>2987</c:v>
                      </c:pt>
                      <c:pt idx="30">
                        <c:v>8756</c:v>
                      </c:pt>
                      <c:pt idx="31">
                        <c:v>3685</c:v>
                      </c:pt>
                      <c:pt idx="32">
                        <c:v>17328</c:v>
                      </c:pt>
                      <c:pt idx="33">
                        <c:v>3059</c:v>
                      </c:pt>
                      <c:pt idx="34">
                        <c:v>803</c:v>
                      </c:pt>
                      <c:pt idx="35">
                        <c:v>1494</c:v>
                      </c:pt>
                      <c:pt idx="36">
                        <c:v>3025</c:v>
                      </c:pt>
                      <c:pt idx="37">
                        <c:v>1365</c:v>
                      </c:pt>
                      <c:pt idx="38">
                        <c:v>8402</c:v>
                      </c:pt>
                      <c:pt idx="39">
                        <c:v>6016</c:v>
                      </c:pt>
                      <c:pt idx="40">
                        <c:v>5019</c:v>
                      </c:pt>
                      <c:pt idx="41">
                        <c:v>610</c:v>
                      </c:pt>
                      <c:pt idx="42">
                        <c:v>495</c:v>
                      </c:pt>
                      <c:pt idx="43">
                        <c:v>8566</c:v>
                      </c:pt>
                      <c:pt idx="44">
                        <c:v>1835</c:v>
                      </c:pt>
                      <c:pt idx="45">
                        <c:v>2530</c:v>
                      </c:pt>
                      <c:pt idx="46">
                        <c:v>4879</c:v>
                      </c:pt>
                      <c:pt idx="47">
                        <c:v>8543</c:v>
                      </c:pt>
                    </c:numCache>
                  </c:numRef>
                </c:val>
                <c:extLst xmlns:c15="http://schemas.microsoft.com/office/drawing/2012/chart">
                  <c:ext xmlns:c16="http://schemas.microsoft.com/office/drawing/2014/chart" uri="{C3380CC4-5D6E-409C-BE32-E72D297353CC}">
                    <c16:uniqueId val="{00000005-E737-4409-ACDF-6D7CB515A617}"/>
                  </c:ext>
                </c:extLst>
              </c15:ser>
            </c15:filteredBarSeries>
          </c:ext>
        </c:extLst>
      </c:barChart>
      <c:catAx>
        <c:axId val="684734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84737480"/>
        <c:crosses val="autoZero"/>
        <c:auto val="1"/>
        <c:lblAlgn val="ctr"/>
        <c:lblOffset val="100"/>
        <c:noMultiLvlLbl val="1"/>
      </c:catAx>
      <c:valAx>
        <c:axId val="684737480"/>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84734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493569</xdr:colOff>
      <xdr:row>12</xdr:row>
      <xdr:rowOff>32953</xdr:rowOff>
    </xdr:from>
    <xdr:to>
      <xdr:col>9</xdr:col>
      <xdr:colOff>631872</xdr:colOff>
      <xdr:row>16</xdr:row>
      <xdr:rowOff>135865</xdr:rowOff>
    </xdr:to>
    <xdr:pic>
      <xdr:nvPicPr>
        <xdr:cNvPr id="2" name="Picture 1">
          <a:extLst>
            <a:ext uri="{FF2B5EF4-FFF2-40B4-BE49-F238E27FC236}">
              <a16:creationId xmlns:a16="http://schemas.microsoft.com/office/drawing/2014/main" id="{79172391-6D77-4E53-A9D0-A34615315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827444" y="4709728"/>
          <a:ext cx="747903" cy="750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xdr:rowOff>
    </xdr:from>
    <xdr:to>
      <xdr:col>21</xdr:col>
      <xdr:colOff>0</xdr:colOff>
      <xdr:row>91</xdr:row>
      <xdr:rowOff>0</xdr:rowOff>
    </xdr:to>
    <xdr:graphicFrame macro="">
      <xdr:nvGraphicFramePr>
        <xdr:cNvPr id="2" name="Chart 1">
          <a:extLst>
            <a:ext uri="{FF2B5EF4-FFF2-40B4-BE49-F238E27FC236}">
              <a16:creationId xmlns:a16="http://schemas.microsoft.com/office/drawing/2014/main" id="{6359D661-6C7E-768B-F63D-3624A9279B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DA626-8DDC-4AAB-AC43-691629E915B2}">
  <sheetPr>
    <tabColor theme="7" tint="0.39997558519241921"/>
    <pageSetUpPr fitToPage="1"/>
  </sheetPr>
  <dimension ref="A1:EK37"/>
  <sheetViews>
    <sheetView showGridLines="0" showRowColHeaders="0" tabSelected="1" showRuler="0" zoomScaleNormal="100" zoomScaleSheetLayoutView="110" workbookViewId="0"/>
  </sheetViews>
  <sheetFormatPr defaultColWidth="9.140625" defaultRowHeight="12.75"/>
  <cols>
    <col min="1" max="1" width="3.28515625" style="89" customWidth="1"/>
    <col min="2" max="4" width="9.140625" style="89"/>
    <col min="5" max="5" width="6.85546875" style="89" customWidth="1"/>
    <col min="6" max="9" width="9.140625" style="89"/>
    <col min="10" max="10" width="9.85546875" style="89" customWidth="1"/>
    <col min="11" max="11" width="0.7109375" style="89" customWidth="1"/>
    <col min="12" max="16384" width="9.140625" style="89"/>
  </cols>
  <sheetData>
    <row r="1" spans="1:141" ht="30" customHeight="1">
      <c r="A1" s="87"/>
      <c r="B1" s="104" t="s">
        <v>299</v>
      </c>
      <c r="C1" s="104"/>
      <c r="D1" s="104"/>
      <c r="E1" s="104"/>
      <c r="F1" s="104"/>
      <c r="G1" s="104"/>
      <c r="H1" s="104"/>
      <c r="I1" s="104"/>
      <c r="J1" s="105"/>
      <c r="K1" s="88"/>
    </row>
    <row r="2" spans="1:141">
      <c r="A2" s="90"/>
      <c r="B2" s="91"/>
      <c r="C2" s="91"/>
      <c r="D2" s="91"/>
      <c r="E2" s="91"/>
      <c r="F2" s="91"/>
      <c r="G2" s="91"/>
      <c r="H2" s="91"/>
      <c r="I2" s="91"/>
      <c r="J2" s="92"/>
    </row>
    <row r="3" spans="1:141">
      <c r="A3" s="90"/>
      <c r="B3" s="91" t="s">
        <v>300</v>
      </c>
      <c r="C3" s="91"/>
      <c r="D3" s="91"/>
      <c r="E3" s="91"/>
      <c r="F3" s="91"/>
      <c r="G3" s="91"/>
      <c r="H3" s="91"/>
      <c r="I3" s="91"/>
      <c r="J3" s="92"/>
    </row>
    <row r="4" spans="1:141">
      <c r="A4" s="90"/>
      <c r="B4" s="91"/>
      <c r="C4" s="91"/>
      <c r="D4" s="91"/>
      <c r="E4" s="91"/>
      <c r="F4" s="91"/>
      <c r="G4" s="91"/>
      <c r="H4" s="91"/>
      <c r="I4" s="91"/>
      <c r="J4" s="92"/>
    </row>
    <row r="5" spans="1:141" ht="49.5" customHeight="1">
      <c r="A5" s="90"/>
      <c r="B5" s="106" t="s">
        <v>301</v>
      </c>
      <c r="C5" s="106"/>
      <c r="D5" s="106"/>
      <c r="E5" s="106"/>
      <c r="F5" s="106"/>
      <c r="G5" s="106"/>
      <c r="H5" s="106"/>
      <c r="I5" s="106"/>
      <c r="J5" s="107"/>
    </row>
    <row r="6" spans="1:141">
      <c r="A6" s="90"/>
      <c r="B6" s="91"/>
      <c r="C6" s="91"/>
      <c r="D6" s="91"/>
      <c r="E6" s="91"/>
      <c r="F6" s="91"/>
      <c r="G6" s="91"/>
      <c r="H6" s="91"/>
      <c r="I6" s="91"/>
      <c r="J6" s="92"/>
    </row>
    <row r="7" spans="1:141" ht="27" customHeight="1">
      <c r="A7" s="90"/>
      <c r="B7" s="108" t="s">
        <v>302</v>
      </c>
      <c r="C7" s="108"/>
      <c r="D7" s="108"/>
      <c r="E7" s="108"/>
      <c r="F7" s="108"/>
      <c r="G7" s="108"/>
      <c r="H7" s="108"/>
      <c r="I7" s="108"/>
      <c r="J7" s="109"/>
    </row>
    <row r="8" spans="1:141">
      <c r="A8" s="90"/>
      <c r="B8" s="91"/>
      <c r="C8" s="91"/>
      <c r="D8" s="91"/>
      <c r="E8" s="91"/>
      <c r="F8" s="91"/>
      <c r="G8" s="91"/>
      <c r="H8" s="91"/>
      <c r="I8" s="91"/>
      <c r="J8" s="92"/>
    </row>
    <row r="9" spans="1:141" s="94" customFormat="1" ht="79.5" customHeight="1">
      <c r="A9" s="93"/>
      <c r="B9" s="106" t="s">
        <v>272</v>
      </c>
      <c r="C9" s="106"/>
      <c r="D9" s="106"/>
      <c r="E9" s="106"/>
      <c r="F9" s="106"/>
      <c r="G9" s="106"/>
      <c r="H9" s="106"/>
      <c r="I9" s="106"/>
      <c r="J9" s="107"/>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row>
    <row r="10" spans="1:141" s="94" customFormat="1">
      <c r="A10" s="93"/>
      <c r="B10" s="95"/>
      <c r="C10" s="95"/>
      <c r="D10" s="95"/>
      <c r="E10" s="95"/>
      <c r="F10" s="95"/>
      <c r="G10" s="95"/>
      <c r="H10" s="95"/>
      <c r="I10" s="95"/>
      <c r="J10" s="96"/>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row>
    <row r="11" spans="1:141" s="94" customFormat="1" ht="93" customHeight="1">
      <c r="A11" s="93"/>
      <c r="B11" s="106" t="s">
        <v>273</v>
      </c>
      <c r="C11" s="106"/>
      <c r="D11" s="106"/>
      <c r="E11" s="106"/>
      <c r="F11" s="106"/>
      <c r="G11" s="106"/>
      <c r="H11" s="106"/>
      <c r="I11" s="106"/>
      <c r="J11" s="107"/>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row>
    <row r="12" spans="1:141">
      <c r="A12" s="90"/>
      <c r="B12" s="91"/>
      <c r="C12" s="91"/>
      <c r="D12" s="91"/>
      <c r="E12" s="91"/>
      <c r="F12" s="91"/>
      <c r="G12" s="91"/>
      <c r="H12" s="91"/>
      <c r="I12" s="91"/>
      <c r="J12" s="92"/>
    </row>
    <row r="13" spans="1:141">
      <c r="A13" s="90"/>
      <c r="B13" s="91" t="s">
        <v>274</v>
      </c>
      <c r="C13" s="91"/>
      <c r="D13" s="91"/>
      <c r="E13" s="91"/>
      <c r="F13" s="91"/>
      <c r="G13" s="91"/>
      <c r="H13" s="91"/>
      <c r="I13" s="91"/>
      <c r="J13" s="92"/>
    </row>
    <row r="14" spans="1:141">
      <c r="A14" s="90"/>
      <c r="B14" s="91"/>
      <c r="C14" s="91"/>
      <c r="D14" s="91"/>
      <c r="E14" s="91"/>
      <c r="F14" s="91"/>
      <c r="G14" s="91"/>
      <c r="H14" s="91"/>
      <c r="I14" s="91"/>
      <c r="J14" s="92"/>
    </row>
    <row r="15" spans="1:141">
      <c r="A15" s="90"/>
      <c r="B15" s="97" t="s">
        <v>275</v>
      </c>
      <c r="C15" s="91"/>
      <c r="D15" s="91"/>
      <c r="E15" s="91"/>
      <c r="F15" s="97" t="s">
        <v>276</v>
      </c>
      <c r="G15" s="91"/>
      <c r="H15" s="91"/>
      <c r="I15" s="91"/>
      <c r="J15" s="92"/>
    </row>
    <row r="16" spans="1:141">
      <c r="A16" s="90"/>
      <c r="B16" s="98" t="s">
        <v>277</v>
      </c>
      <c r="C16" s="91"/>
      <c r="D16" s="91"/>
      <c r="E16" s="91"/>
      <c r="F16" s="91" t="s">
        <v>278</v>
      </c>
      <c r="G16" s="91"/>
      <c r="H16" s="91"/>
      <c r="I16" s="91"/>
      <c r="J16" s="92"/>
    </row>
    <row r="17" spans="1:10">
      <c r="A17" s="90"/>
      <c r="B17" s="98" t="s">
        <v>279</v>
      </c>
      <c r="C17" s="91"/>
      <c r="D17" s="91"/>
      <c r="E17" s="91"/>
      <c r="F17" s="91" t="s">
        <v>280</v>
      </c>
      <c r="G17" s="91"/>
      <c r="H17" s="91"/>
      <c r="I17" s="91"/>
      <c r="J17" s="92"/>
    </row>
    <row r="18" spans="1:10">
      <c r="A18" s="90"/>
      <c r="B18" s="98" t="s">
        <v>281</v>
      </c>
      <c r="C18" s="91"/>
      <c r="D18" s="91"/>
      <c r="E18" s="91"/>
      <c r="F18" s="91" t="s">
        <v>282</v>
      </c>
      <c r="G18" s="91"/>
      <c r="H18" s="91"/>
      <c r="I18" s="91"/>
      <c r="J18" s="92"/>
    </row>
    <row r="19" spans="1:10">
      <c r="A19" s="90"/>
      <c r="B19" s="98" t="s">
        <v>283</v>
      </c>
      <c r="C19" s="91"/>
      <c r="D19" s="91"/>
      <c r="E19" s="91"/>
      <c r="F19" s="91" t="s">
        <v>284</v>
      </c>
      <c r="G19" s="91"/>
      <c r="H19" s="91"/>
      <c r="I19" s="91"/>
      <c r="J19" s="92"/>
    </row>
    <row r="20" spans="1:10">
      <c r="A20" s="90"/>
      <c r="B20" s="98" t="s">
        <v>285</v>
      </c>
      <c r="C20" s="91"/>
      <c r="D20" s="91"/>
      <c r="E20" s="91"/>
      <c r="F20" s="91" t="s">
        <v>286</v>
      </c>
      <c r="G20" s="91"/>
      <c r="H20" s="91"/>
      <c r="I20" s="91"/>
      <c r="J20" s="92"/>
    </row>
    <row r="21" spans="1:10">
      <c r="A21" s="90"/>
      <c r="B21" s="98" t="s">
        <v>287</v>
      </c>
      <c r="C21" s="91"/>
      <c r="D21" s="91"/>
      <c r="E21" s="91"/>
      <c r="F21" s="91" t="s">
        <v>288</v>
      </c>
      <c r="G21" s="91"/>
      <c r="H21" s="91"/>
      <c r="I21" s="91"/>
      <c r="J21" s="92"/>
    </row>
    <row r="22" spans="1:10">
      <c r="A22" s="90"/>
      <c r="B22" s="98" t="s">
        <v>289</v>
      </c>
      <c r="C22" s="91"/>
      <c r="D22" s="91"/>
      <c r="E22" s="91"/>
      <c r="F22" s="91" t="s">
        <v>290</v>
      </c>
      <c r="G22" s="91"/>
      <c r="H22" s="91"/>
      <c r="I22" s="91"/>
      <c r="J22" s="92"/>
    </row>
    <row r="23" spans="1:10">
      <c r="A23" s="90"/>
      <c r="B23" s="98" t="s">
        <v>291</v>
      </c>
      <c r="C23" s="91"/>
      <c r="D23" s="91"/>
      <c r="E23" s="91"/>
      <c r="F23" s="91" t="s">
        <v>292</v>
      </c>
      <c r="G23" s="91"/>
      <c r="H23" s="91"/>
      <c r="I23" s="91"/>
      <c r="J23" s="92"/>
    </row>
    <row r="24" spans="1:10">
      <c r="A24" s="90"/>
      <c r="B24" s="98" t="s">
        <v>293</v>
      </c>
      <c r="C24" s="91"/>
      <c r="D24" s="91"/>
      <c r="E24" s="91"/>
      <c r="F24" s="91" t="s">
        <v>294</v>
      </c>
      <c r="G24" s="91"/>
      <c r="H24" s="91"/>
      <c r="I24" s="91"/>
      <c r="J24" s="92"/>
    </row>
    <row r="25" spans="1:10">
      <c r="A25" s="90"/>
      <c r="B25" s="98" t="s">
        <v>295</v>
      </c>
      <c r="C25" s="91"/>
      <c r="D25" s="91"/>
      <c r="E25" s="91"/>
      <c r="F25" s="91" t="s">
        <v>296</v>
      </c>
      <c r="G25" s="91"/>
      <c r="H25" s="91"/>
      <c r="I25" s="91"/>
      <c r="J25" s="92"/>
    </row>
    <row r="26" spans="1:10">
      <c r="A26" s="99"/>
      <c r="B26" s="100" t="s">
        <v>297</v>
      </c>
      <c r="C26" s="101"/>
      <c r="D26" s="101"/>
      <c r="E26" s="101"/>
      <c r="F26" s="101" t="s">
        <v>298</v>
      </c>
      <c r="G26" s="101"/>
      <c r="H26" s="101"/>
      <c r="I26" s="101"/>
      <c r="J26" s="102"/>
    </row>
    <row r="37" spans="3:3">
      <c r="C37" s="103"/>
    </row>
  </sheetData>
  <mergeCells count="5">
    <mergeCell ref="B1:J1"/>
    <mergeCell ref="B5:J5"/>
    <mergeCell ref="B7:J7"/>
    <mergeCell ref="B9:J9"/>
    <mergeCell ref="B11:J11"/>
  </mergeCells>
  <hyperlinks>
    <hyperlink ref="B16" location="Summary!A1" display="Summary" xr:uid="{4969871E-C8CD-4F0E-A6DD-905966047706}"/>
    <hyperlink ref="B17" location="Print!A1" display="Print" xr:uid="{D944EB59-FFEA-4ACA-8808-48FAFCD8B13D}"/>
    <hyperlink ref="B19" location="'Other Physical Materials'!A1" display="Other Physical Materials" xr:uid="{CDECE37E-E6D2-41E4-80FB-B50B5C872806}"/>
    <hyperlink ref="B20" location="'Physical - audience'!A1" display="Physical - audience" xr:uid="{0B4C4702-6796-4BBD-AB91-F3E3A00154B1}"/>
    <hyperlink ref="B22" location="'E-Collections'!A1" display="E-Collections" xr:uid="{47B5168D-1CDC-4ACF-B27B-658765A9B693}"/>
    <hyperlink ref="B23" location="AV!A1" display="AV" xr:uid="{F1AFFDA6-37CB-45E2-B670-2901F8361784}"/>
    <hyperlink ref="B24" location="'E-Materials'!A1" display="E-Materials" xr:uid="{D5986C5C-EAC1-403B-A437-D87301943967}"/>
    <hyperlink ref="B25" location="'Electronic - audience'!A1" display="Electronic - audience" xr:uid="{72A5B8D9-7B19-480B-B97B-D9DE21F2D972}"/>
    <hyperlink ref="B26" location="'All Data'!A1" display="All Data" xr:uid="{1F4A7F09-D5B1-4AE3-9E9E-EBCCB5354C0C}"/>
    <hyperlink ref="B21" location="'Phys-audience chart'!A1" display="Phys-audience chart" xr:uid="{2F4F1104-7D34-4959-A82B-9B6B62618695}"/>
    <hyperlink ref="B18" location="'Print by pop'!A1" display="Print by population" xr:uid="{1160512B-845E-4222-9C1E-858BF9127912}"/>
  </hyperlinks>
  <printOptions horizontalCentered="1"/>
  <pageMargins left="0.7" right="0.7" top="0.75" bottom="0.75" header="0.3" footer="0.3"/>
  <pageSetup fitToHeight="0" orientation="portrait" r:id="rId1"/>
  <headerFooter>
    <oddHeader>&amp;CLibrary Collections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42D2-4F23-4031-8F38-655F76CF2DED}">
  <sheetPr codeName="Sheet10">
    <tabColor theme="7" tint="0.39997558519241921"/>
  </sheetPr>
  <dimension ref="A1:S54"/>
  <sheetViews>
    <sheetView showGridLines="0" showRowColHeaders="0" workbookViewId="0">
      <pane xSplit="1" ySplit="2" topLeftCell="B3" activePane="bottomRight" state="frozen"/>
      <selection pane="topRight" activeCell="D8" sqref="D8"/>
      <selection pane="bottomLeft" activeCell="D8" sqref="D8"/>
      <selection pane="bottomRight" sqref="A1:A2"/>
    </sheetView>
  </sheetViews>
  <sheetFormatPr defaultColWidth="9.140625" defaultRowHeight="12.75"/>
  <cols>
    <col min="1" max="1" width="38.7109375" style="9" bestFit="1" customWidth="1"/>
    <col min="2" max="2" width="15.28515625" style="9" customWidth="1"/>
    <col min="3" max="3" width="13.42578125" style="9" customWidth="1"/>
    <col min="4" max="4" width="13" style="9" customWidth="1"/>
    <col min="5" max="5" width="13.140625" style="9" customWidth="1"/>
    <col min="6" max="6" width="15.140625" style="9" customWidth="1"/>
    <col min="7" max="7" width="13.140625" style="9" customWidth="1"/>
    <col min="8" max="8" width="14.140625" style="9" customWidth="1"/>
    <col min="9" max="9" width="13.140625" style="9" customWidth="1"/>
    <col min="10" max="10" width="11.42578125" style="9" bestFit="1" customWidth="1"/>
    <col min="11" max="11" width="12.85546875" style="9" customWidth="1"/>
    <col min="12" max="12" width="13" style="9" customWidth="1"/>
    <col min="13" max="13" width="11.42578125" style="9" bestFit="1" customWidth="1"/>
    <col min="14" max="14" width="14" style="9" customWidth="1"/>
    <col min="15" max="15" width="11.28515625" style="9" customWidth="1"/>
    <col min="16" max="16" width="11.42578125" style="9" customWidth="1"/>
    <col min="17" max="17" width="12.140625" style="9" customWidth="1"/>
    <col min="18" max="18" width="11.42578125" style="9" bestFit="1" customWidth="1"/>
    <col min="19" max="19" width="17.42578125" style="9" hidden="1" customWidth="1"/>
    <col min="20" max="16384" width="9.140625" style="9"/>
  </cols>
  <sheetData>
    <row r="1" spans="1:19" ht="14.45" customHeight="1">
      <c r="A1" s="120" t="s">
        <v>0</v>
      </c>
      <c r="B1" s="122" t="s">
        <v>270</v>
      </c>
      <c r="C1" s="120" t="s">
        <v>268</v>
      </c>
      <c r="D1" s="120" t="s">
        <v>151</v>
      </c>
      <c r="E1" s="128" t="s">
        <v>267</v>
      </c>
      <c r="F1" s="120" t="s">
        <v>152</v>
      </c>
      <c r="G1" s="120" t="s">
        <v>150</v>
      </c>
      <c r="H1" s="128" t="s">
        <v>153</v>
      </c>
      <c r="I1" s="128" t="s">
        <v>154</v>
      </c>
      <c r="J1" s="119" t="s">
        <v>155</v>
      </c>
      <c r="K1" s="119"/>
      <c r="L1" s="119"/>
      <c r="M1" s="130" t="s">
        <v>157</v>
      </c>
      <c r="N1" s="130"/>
      <c r="O1" s="130"/>
      <c r="P1" s="125" t="s">
        <v>156</v>
      </c>
      <c r="Q1" s="125"/>
      <c r="R1" s="125"/>
      <c r="S1" s="126" t="s">
        <v>5</v>
      </c>
    </row>
    <row r="2" spans="1:19" ht="41.1" customHeight="1">
      <c r="A2" s="121"/>
      <c r="B2" s="123"/>
      <c r="C2" s="121"/>
      <c r="D2" s="121"/>
      <c r="E2" s="129"/>
      <c r="F2" s="121"/>
      <c r="G2" s="121"/>
      <c r="H2" s="129"/>
      <c r="I2" s="129"/>
      <c r="J2" s="57" t="s">
        <v>158</v>
      </c>
      <c r="K2" s="57" t="s">
        <v>159</v>
      </c>
      <c r="L2" s="57" t="s">
        <v>141</v>
      </c>
      <c r="M2" s="63" t="s">
        <v>162</v>
      </c>
      <c r="N2" s="63" t="s">
        <v>163</v>
      </c>
      <c r="O2" s="63" t="s">
        <v>164</v>
      </c>
      <c r="P2" s="54" t="s">
        <v>160</v>
      </c>
      <c r="Q2" s="54" t="s">
        <v>161</v>
      </c>
      <c r="R2" s="54" t="s">
        <v>146</v>
      </c>
      <c r="S2" s="127"/>
    </row>
    <row r="3" spans="1:19">
      <c r="A3" s="17" t="s">
        <v>10</v>
      </c>
      <c r="B3" s="18" t="s">
        <v>11</v>
      </c>
      <c r="C3" s="19">
        <v>17153</v>
      </c>
      <c r="D3" s="19">
        <v>62</v>
      </c>
      <c r="E3" s="73">
        <f>D3/G3</f>
        <v>2.465708752072985E-4</v>
      </c>
      <c r="F3" s="19">
        <v>251387</v>
      </c>
      <c r="G3" s="19">
        <v>251449</v>
      </c>
      <c r="H3" s="30">
        <f t="shared" ref="H3:H50" si="0">G3/S3</f>
        <v>0.69700573240639108</v>
      </c>
      <c r="I3" s="29">
        <f>G3/C3</f>
        <v>14.659184982218854</v>
      </c>
      <c r="J3" s="84">
        <v>18</v>
      </c>
      <c r="K3" s="19">
        <v>64973</v>
      </c>
      <c r="L3" s="19">
        <v>64991</v>
      </c>
      <c r="M3" s="84">
        <v>44</v>
      </c>
      <c r="N3" s="19">
        <v>186414</v>
      </c>
      <c r="O3" s="19">
        <v>186458</v>
      </c>
      <c r="P3" s="84">
        <v>0</v>
      </c>
      <c r="Q3" s="19">
        <v>0</v>
      </c>
      <c r="R3" s="45">
        <v>0</v>
      </c>
      <c r="S3" s="45">
        <v>360756</v>
      </c>
    </row>
    <row r="4" spans="1:19">
      <c r="A4" s="17" t="s">
        <v>12</v>
      </c>
      <c r="B4" s="18" t="s">
        <v>13</v>
      </c>
      <c r="C4" s="19">
        <v>22493</v>
      </c>
      <c r="D4" s="19">
        <v>150</v>
      </c>
      <c r="E4" s="73">
        <f t="shared" ref="E4:E50" si="1">D4/G4</f>
        <v>5.9633374016546277E-4</v>
      </c>
      <c r="F4" s="19">
        <v>251387</v>
      </c>
      <c r="G4" s="19">
        <v>251537</v>
      </c>
      <c r="H4" s="30">
        <f t="shared" si="0"/>
        <v>0.78426891322241898</v>
      </c>
      <c r="I4" s="29">
        <f t="shared" ref="I4:I50" si="2">G4/C4</f>
        <v>11.18290134708576</v>
      </c>
      <c r="J4" s="61">
        <v>47</v>
      </c>
      <c r="K4" s="19">
        <v>64973</v>
      </c>
      <c r="L4" s="19">
        <v>65020</v>
      </c>
      <c r="M4" s="61">
        <v>103</v>
      </c>
      <c r="N4" s="19">
        <v>186414</v>
      </c>
      <c r="O4" s="19">
        <v>186517</v>
      </c>
      <c r="P4" s="61">
        <v>0</v>
      </c>
      <c r="Q4" s="19">
        <v>0</v>
      </c>
      <c r="R4" s="45">
        <v>0</v>
      </c>
      <c r="S4" s="45">
        <v>320728</v>
      </c>
    </row>
    <row r="5" spans="1:19">
      <c r="A5" s="17" t="s">
        <v>14</v>
      </c>
      <c r="B5" s="18" t="s">
        <v>15</v>
      </c>
      <c r="C5" s="19">
        <v>12330</v>
      </c>
      <c r="D5" s="19">
        <v>0</v>
      </c>
      <c r="E5" s="71">
        <f t="shared" si="1"/>
        <v>0</v>
      </c>
      <c r="F5" s="19">
        <v>251387</v>
      </c>
      <c r="G5" s="19">
        <v>251387</v>
      </c>
      <c r="H5" s="30">
        <f t="shared" si="0"/>
        <v>0.79247144717056672</v>
      </c>
      <c r="I5" s="29">
        <f t="shared" si="2"/>
        <v>20.3882400648824</v>
      </c>
      <c r="J5" s="61">
        <v>0</v>
      </c>
      <c r="K5" s="19">
        <v>64973</v>
      </c>
      <c r="L5" s="19">
        <v>64973</v>
      </c>
      <c r="M5" s="61">
        <v>0</v>
      </c>
      <c r="N5" s="19">
        <v>186414</v>
      </c>
      <c r="O5" s="19">
        <v>186414</v>
      </c>
      <c r="P5" s="61">
        <v>0</v>
      </c>
      <c r="Q5" s="19">
        <v>0</v>
      </c>
      <c r="R5" s="45">
        <v>0</v>
      </c>
      <c r="S5" s="45">
        <v>317219</v>
      </c>
    </row>
    <row r="6" spans="1:19">
      <c r="A6" s="17" t="s">
        <v>16</v>
      </c>
      <c r="B6" s="18" t="s">
        <v>15</v>
      </c>
      <c r="C6" s="19">
        <v>3828</v>
      </c>
      <c r="D6" s="19">
        <v>0</v>
      </c>
      <c r="E6" s="71">
        <f t="shared" si="1"/>
        <v>0</v>
      </c>
      <c r="F6" s="19">
        <v>251387</v>
      </c>
      <c r="G6" s="19">
        <v>251387</v>
      </c>
      <c r="H6" s="30">
        <f t="shared" si="0"/>
        <v>0.94646938122399804</v>
      </c>
      <c r="I6" s="29">
        <f t="shared" si="2"/>
        <v>65.670585161964468</v>
      </c>
      <c r="J6" s="61">
        <v>0</v>
      </c>
      <c r="K6" s="19">
        <v>64973</v>
      </c>
      <c r="L6" s="19">
        <v>64973</v>
      </c>
      <c r="M6" s="61">
        <v>0</v>
      </c>
      <c r="N6" s="19">
        <v>186414</v>
      </c>
      <c r="O6" s="19">
        <v>186414</v>
      </c>
      <c r="P6" s="61">
        <v>0</v>
      </c>
      <c r="Q6" s="19">
        <v>0</v>
      </c>
      <c r="R6" s="45">
        <v>0</v>
      </c>
      <c r="S6" s="45">
        <v>265605</v>
      </c>
    </row>
    <row r="7" spans="1:19">
      <c r="A7" s="17" t="s">
        <v>17</v>
      </c>
      <c r="B7" s="18" t="s">
        <v>18</v>
      </c>
      <c r="C7" s="19">
        <v>22583</v>
      </c>
      <c r="D7" s="19">
        <v>0</v>
      </c>
      <c r="E7" s="71">
        <f t="shared" si="1"/>
        <v>0</v>
      </c>
      <c r="F7" s="19">
        <v>251387</v>
      </c>
      <c r="G7" s="19">
        <v>251387</v>
      </c>
      <c r="H7" s="30">
        <f t="shared" si="0"/>
        <v>0.90956686602914094</v>
      </c>
      <c r="I7" s="29">
        <f t="shared" si="2"/>
        <v>11.131691980693441</v>
      </c>
      <c r="J7" s="61">
        <v>0</v>
      </c>
      <c r="K7" s="19">
        <v>64973</v>
      </c>
      <c r="L7" s="19">
        <v>64973</v>
      </c>
      <c r="M7" s="61">
        <v>0</v>
      </c>
      <c r="N7" s="19">
        <v>186414</v>
      </c>
      <c r="O7" s="19">
        <v>186414</v>
      </c>
      <c r="P7" s="61">
        <v>0</v>
      </c>
      <c r="Q7" s="19">
        <v>0</v>
      </c>
      <c r="R7" s="45">
        <v>0</v>
      </c>
      <c r="S7" s="45">
        <v>276381</v>
      </c>
    </row>
    <row r="8" spans="1:19">
      <c r="A8" s="17" t="s">
        <v>19</v>
      </c>
      <c r="B8" s="18" t="s">
        <v>20</v>
      </c>
      <c r="C8" s="19">
        <v>7997</v>
      </c>
      <c r="D8" s="19">
        <v>0</v>
      </c>
      <c r="E8" s="71">
        <f t="shared" si="1"/>
        <v>0</v>
      </c>
      <c r="F8" s="19">
        <v>251387</v>
      </c>
      <c r="G8" s="19">
        <v>251387</v>
      </c>
      <c r="H8" s="30">
        <f t="shared" si="0"/>
        <v>0.88990643817237602</v>
      </c>
      <c r="I8" s="29">
        <f t="shared" si="2"/>
        <v>31.435163186194824</v>
      </c>
      <c r="J8" s="61">
        <v>0</v>
      </c>
      <c r="K8" s="19">
        <v>64973</v>
      </c>
      <c r="L8" s="19">
        <v>64973</v>
      </c>
      <c r="M8" s="61">
        <v>0</v>
      </c>
      <c r="N8" s="19">
        <v>186414</v>
      </c>
      <c r="O8" s="19">
        <v>186414</v>
      </c>
      <c r="P8" s="61">
        <v>0</v>
      </c>
      <c r="Q8" s="19">
        <v>0</v>
      </c>
      <c r="R8" s="45">
        <v>0</v>
      </c>
      <c r="S8" s="45">
        <v>282487</v>
      </c>
    </row>
    <row r="9" spans="1:19">
      <c r="A9" s="17" t="s">
        <v>21</v>
      </c>
      <c r="B9" s="18" t="s">
        <v>22</v>
      </c>
      <c r="C9" s="19">
        <v>35688</v>
      </c>
      <c r="D9" s="19">
        <v>0</v>
      </c>
      <c r="E9" s="71">
        <f t="shared" si="1"/>
        <v>0</v>
      </c>
      <c r="F9" s="19">
        <v>251387</v>
      </c>
      <c r="G9" s="19">
        <v>251387</v>
      </c>
      <c r="H9" s="30">
        <f t="shared" si="0"/>
        <v>0.73122467560044102</v>
      </c>
      <c r="I9" s="29">
        <f t="shared" si="2"/>
        <v>7.0440203990136743</v>
      </c>
      <c r="J9" s="61">
        <v>0</v>
      </c>
      <c r="K9" s="19">
        <v>64973</v>
      </c>
      <c r="L9" s="19">
        <v>64973</v>
      </c>
      <c r="M9" s="61">
        <v>0</v>
      </c>
      <c r="N9" s="19">
        <v>186414</v>
      </c>
      <c r="O9" s="19">
        <v>186414</v>
      </c>
      <c r="P9" s="61">
        <v>0</v>
      </c>
      <c r="Q9" s="19">
        <v>0</v>
      </c>
      <c r="R9" s="45">
        <v>0</v>
      </c>
      <c r="S9" s="45">
        <v>343789</v>
      </c>
    </row>
    <row r="10" spans="1:19">
      <c r="A10" s="17" t="s">
        <v>23</v>
      </c>
      <c r="B10" s="18" t="s">
        <v>24</v>
      </c>
      <c r="C10" s="19">
        <v>82934</v>
      </c>
      <c r="D10" s="19">
        <v>0</v>
      </c>
      <c r="E10" s="71">
        <f t="shared" si="1"/>
        <v>0</v>
      </c>
      <c r="F10" s="19">
        <v>251387</v>
      </c>
      <c r="G10" s="19">
        <v>251387</v>
      </c>
      <c r="H10" s="30">
        <f t="shared" si="0"/>
        <v>0.49970977963130087</v>
      </c>
      <c r="I10" s="29">
        <f t="shared" si="2"/>
        <v>3.0311693635903247</v>
      </c>
      <c r="J10" s="61">
        <v>0</v>
      </c>
      <c r="K10" s="19">
        <v>64973</v>
      </c>
      <c r="L10" s="19">
        <v>64973</v>
      </c>
      <c r="M10" s="61">
        <v>0</v>
      </c>
      <c r="N10" s="19">
        <v>186414</v>
      </c>
      <c r="O10" s="19">
        <v>186414</v>
      </c>
      <c r="P10" s="61">
        <v>0</v>
      </c>
      <c r="Q10" s="19">
        <v>0</v>
      </c>
      <c r="R10" s="45">
        <v>0</v>
      </c>
      <c r="S10" s="45">
        <v>503066</v>
      </c>
    </row>
    <row r="11" spans="1:19">
      <c r="A11" s="17" t="s">
        <v>25</v>
      </c>
      <c r="B11" s="18" t="s">
        <v>26</v>
      </c>
      <c r="C11" s="19">
        <v>36405</v>
      </c>
      <c r="D11" s="19">
        <v>0</v>
      </c>
      <c r="E11" s="71">
        <f t="shared" si="1"/>
        <v>0</v>
      </c>
      <c r="F11" s="19">
        <v>251387</v>
      </c>
      <c r="G11" s="19">
        <v>251387</v>
      </c>
      <c r="H11" s="30">
        <f t="shared" si="0"/>
        <v>0.70058189763283596</v>
      </c>
      <c r="I11" s="29">
        <f t="shared" si="2"/>
        <v>6.9052877352012088</v>
      </c>
      <c r="J11" s="61">
        <v>0</v>
      </c>
      <c r="K11" s="19">
        <v>64973</v>
      </c>
      <c r="L11" s="19">
        <v>64973</v>
      </c>
      <c r="M11" s="61">
        <v>0</v>
      </c>
      <c r="N11" s="19">
        <v>186414</v>
      </c>
      <c r="O11" s="19">
        <v>186414</v>
      </c>
      <c r="P11" s="61">
        <v>0</v>
      </c>
      <c r="Q11" s="19">
        <v>0</v>
      </c>
      <c r="R11" s="45">
        <v>0</v>
      </c>
      <c r="S11" s="45">
        <v>358826</v>
      </c>
    </row>
    <row r="12" spans="1:19">
      <c r="A12" s="17" t="s">
        <v>27</v>
      </c>
      <c r="B12" s="18" t="s">
        <v>28</v>
      </c>
      <c r="C12" s="19">
        <v>14312</v>
      </c>
      <c r="D12" s="19">
        <v>145</v>
      </c>
      <c r="E12" s="73">
        <f t="shared" si="1"/>
        <v>5.7646740772545843E-4</v>
      </c>
      <c r="F12" s="19">
        <v>251387</v>
      </c>
      <c r="G12" s="19">
        <v>251532</v>
      </c>
      <c r="H12" s="30">
        <f t="shared" si="0"/>
        <v>0.78953861027493788</v>
      </c>
      <c r="I12" s="29">
        <f t="shared" si="2"/>
        <v>17.574902179988822</v>
      </c>
      <c r="J12" s="61">
        <v>0</v>
      </c>
      <c r="K12" s="19">
        <v>64973</v>
      </c>
      <c r="L12" s="19">
        <v>64973</v>
      </c>
      <c r="M12" s="61">
        <v>145</v>
      </c>
      <c r="N12" s="19">
        <v>186414</v>
      </c>
      <c r="O12" s="19">
        <v>186559</v>
      </c>
      <c r="P12" s="61">
        <v>0</v>
      </c>
      <c r="Q12" s="19">
        <v>0</v>
      </c>
      <c r="R12" s="45">
        <v>0</v>
      </c>
      <c r="S12" s="45">
        <v>318581</v>
      </c>
    </row>
    <row r="13" spans="1:19">
      <c r="A13" s="17" t="s">
        <v>29</v>
      </c>
      <c r="B13" s="18" t="s">
        <v>30</v>
      </c>
      <c r="C13" s="19">
        <v>47139</v>
      </c>
      <c r="D13" s="19">
        <v>149</v>
      </c>
      <c r="E13" s="73">
        <f t="shared" si="1"/>
        <v>5.9236053686152279E-4</v>
      </c>
      <c r="F13" s="19">
        <v>251387</v>
      </c>
      <c r="G13" s="19">
        <v>251536</v>
      </c>
      <c r="H13" s="30">
        <f t="shared" si="0"/>
        <v>0.71688003739212713</v>
      </c>
      <c r="I13" s="29">
        <f t="shared" si="2"/>
        <v>5.3360487070154221</v>
      </c>
      <c r="J13" s="61">
        <v>25</v>
      </c>
      <c r="K13" s="19">
        <v>64973</v>
      </c>
      <c r="L13" s="19">
        <v>64998</v>
      </c>
      <c r="M13" s="61">
        <v>124</v>
      </c>
      <c r="N13" s="19">
        <v>186414</v>
      </c>
      <c r="O13" s="19">
        <v>186538</v>
      </c>
      <c r="P13" s="61">
        <v>0</v>
      </c>
      <c r="Q13" s="19">
        <v>0</v>
      </c>
      <c r="R13" s="45">
        <v>0</v>
      </c>
      <c r="S13" s="45">
        <v>350876</v>
      </c>
    </row>
    <row r="14" spans="1:19">
      <c r="A14" s="17" t="s">
        <v>31</v>
      </c>
      <c r="B14" s="18" t="s">
        <v>32</v>
      </c>
      <c r="C14" s="19">
        <v>6460</v>
      </c>
      <c r="D14" s="19">
        <v>1</v>
      </c>
      <c r="E14" s="71">
        <f t="shared" si="1"/>
        <v>3.977914618040638E-6</v>
      </c>
      <c r="F14" s="19">
        <v>251387</v>
      </c>
      <c r="G14" s="19">
        <v>251388</v>
      </c>
      <c r="H14" s="30">
        <f t="shared" si="0"/>
        <v>0.90540350725545915</v>
      </c>
      <c r="I14" s="29">
        <f t="shared" si="2"/>
        <v>38.914551083591334</v>
      </c>
      <c r="J14" s="61">
        <v>0</v>
      </c>
      <c r="K14" s="19">
        <v>64973</v>
      </c>
      <c r="L14" s="19">
        <v>64973</v>
      </c>
      <c r="M14" s="61">
        <v>1</v>
      </c>
      <c r="N14" s="19">
        <v>186414</v>
      </c>
      <c r="O14" s="19">
        <v>186415</v>
      </c>
      <c r="P14" s="61">
        <v>0</v>
      </c>
      <c r="Q14" s="19">
        <v>0</v>
      </c>
      <c r="R14" s="45">
        <v>0</v>
      </c>
      <c r="S14" s="45">
        <v>277653</v>
      </c>
    </row>
    <row r="15" spans="1:19">
      <c r="A15" s="17" t="s">
        <v>33</v>
      </c>
      <c r="B15" s="18" t="s">
        <v>34</v>
      </c>
      <c r="C15" s="19">
        <v>4469</v>
      </c>
      <c r="D15" s="19">
        <v>0</v>
      </c>
      <c r="E15" s="71">
        <f t="shared" si="1"/>
        <v>0</v>
      </c>
      <c r="F15" s="19">
        <v>251387</v>
      </c>
      <c r="G15" s="19">
        <v>251387</v>
      </c>
      <c r="H15" s="30">
        <f t="shared" si="0"/>
        <v>0.88130821790543501</v>
      </c>
      <c r="I15" s="29">
        <f t="shared" si="2"/>
        <v>56.251286641306777</v>
      </c>
      <c r="J15" s="61">
        <v>0</v>
      </c>
      <c r="K15" s="19">
        <v>64973</v>
      </c>
      <c r="L15" s="19">
        <v>64973</v>
      </c>
      <c r="M15" s="61">
        <v>0</v>
      </c>
      <c r="N15" s="19">
        <v>186414</v>
      </c>
      <c r="O15" s="19">
        <v>186414</v>
      </c>
      <c r="P15" s="61">
        <v>0</v>
      </c>
      <c r="Q15" s="19">
        <v>0</v>
      </c>
      <c r="R15" s="45">
        <v>0</v>
      </c>
      <c r="S15" s="45">
        <v>285243</v>
      </c>
    </row>
    <row r="16" spans="1:19">
      <c r="A16" s="17" t="s">
        <v>35</v>
      </c>
      <c r="B16" s="18" t="s">
        <v>36</v>
      </c>
      <c r="C16" s="19">
        <v>4489</v>
      </c>
      <c r="D16" s="19">
        <v>0</v>
      </c>
      <c r="E16" s="71">
        <f t="shared" si="1"/>
        <v>0</v>
      </c>
      <c r="F16" s="19">
        <v>251387</v>
      </c>
      <c r="G16" s="19">
        <v>251387</v>
      </c>
      <c r="H16" s="30">
        <f t="shared" si="0"/>
        <v>0.9156495292210749</v>
      </c>
      <c r="I16" s="29">
        <f t="shared" si="2"/>
        <v>56.000668300289597</v>
      </c>
      <c r="J16" s="61">
        <v>0</v>
      </c>
      <c r="K16" s="19">
        <v>64973</v>
      </c>
      <c r="L16" s="19">
        <v>64973</v>
      </c>
      <c r="M16" s="61">
        <v>0</v>
      </c>
      <c r="N16" s="19">
        <v>186414</v>
      </c>
      <c r="O16" s="19">
        <v>186414</v>
      </c>
      <c r="P16" s="61">
        <v>0</v>
      </c>
      <c r="Q16" s="19">
        <v>0</v>
      </c>
      <c r="R16" s="45">
        <v>0</v>
      </c>
      <c r="S16" s="45">
        <v>274545</v>
      </c>
    </row>
    <row r="17" spans="1:19">
      <c r="A17" s="17" t="s">
        <v>37</v>
      </c>
      <c r="B17" s="18" t="s">
        <v>36</v>
      </c>
      <c r="C17" s="19">
        <v>5485</v>
      </c>
      <c r="D17" s="19">
        <v>0</v>
      </c>
      <c r="E17" s="71">
        <f t="shared" si="1"/>
        <v>0</v>
      </c>
      <c r="F17" s="19">
        <v>251387</v>
      </c>
      <c r="G17" s="19">
        <v>251387</v>
      </c>
      <c r="H17" s="30">
        <f t="shared" si="0"/>
        <v>0.85729437000610431</v>
      </c>
      <c r="I17" s="29">
        <f t="shared" si="2"/>
        <v>45.831722880583406</v>
      </c>
      <c r="J17" s="61">
        <v>0</v>
      </c>
      <c r="K17" s="19">
        <v>64973</v>
      </c>
      <c r="L17" s="19">
        <v>64973</v>
      </c>
      <c r="M17" s="61">
        <v>0</v>
      </c>
      <c r="N17" s="19">
        <v>186414</v>
      </c>
      <c r="O17" s="19">
        <v>186414</v>
      </c>
      <c r="P17" s="61">
        <v>0</v>
      </c>
      <c r="Q17" s="19">
        <v>0</v>
      </c>
      <c r="R17" s="45">
        <v>0</v>
      </c>
      <c r="S17" s="45">
        <v>293233</v>
      </c>
    </row>
    <row r="18" spans="1:19">
      <c r="A18" s="17" t="s">
        <v>38</v>
      </c>
      <c r="B18" s="18" t="s">
        <v>39</v>
      </c>
      <c r="C18" s="19">
        <v>3778</v>
      </c>
      <c r="D18" s="19">
        <v>0</v>
      </c>
      <c r="E18" s="71">
        <f t="shared" si="1"/>
        <v>0</v>
      </c>
      <c r="F18" s="19">
        <v>251387</v>
      </c>
      <c r="G18" s="19">
        <v>251387</v>
      </c>
      <c r="H18" s="30">
        <f t="shared" si="0"/>
        <v>0.93109399942961057</v>
      </c>
      <c r="I18" s="29">
        <f t="shared" si="2"/>
        <v>66.539703546850191</v>
      </c>
      <c r="J18" s="61">
        <v>0</v>
      </c>
      <c r="K18" s="19">
        <v>64973</v>
      </c>
      <c r="L18" s="19">
        <v>64973</v>
      </c>
      <c r="M18" s="61">
        <v>0</v>
      </c>
      <c r="N18" s="19">
        <v>186414</v>
      </c>
      <c r="O18" s="19">
        <v>186414</v>
      </c>
      <c r="P18" s="61">
        <v>0</v>
      </c>
      <c r="Q18" s="19">
        <v>0</v>
      </c>
      <c r="R18" s="45">
        <v>0</v>
      </c>
      <c r="S18" s="45">
        <v>269991</v>
      </c>
    </row>
    <row r="19" spans="1:19">
      <c r="A19" s="17" t="s">
        <v>40</v>
      </c>
      <c r="B19" s="18" t="s">
        <v>39</v>
      </c>
      <c r="C19" s="19">
        <v>4620</v>
      </c>
      <c r="D19" s="19">
        <v>0</v>
      </c>
      <c r="E19" s="71">
        <f t="shared" si="1"/>
        <v>0</v>
      </c>
      <c r="F19" s="19">
        <v>251387</v>
      </c>
      <c r="G19" s="19">
        <v>251387</v>
      </c>
      <c r="H19" s="30">
        <f t="shared" si="0"/>
        <v>0.92280894958060311</v>
      </c>
      <c r="I19" s="29">
        <f t="shared" si="2"/>
        <v>54.412770562770561</v>
      </c>
      <c r="J19" s="61">
        <v>0</v>
      </c>
      <c r="K19" s="19">
        <v>64973</v>
      </c>
      <c r="L19" s="19">
        <v>64973</v>
      </c>
      <c r="M19" s="61">
        <v>0</v>
      </c>
      <c r="N19" s="19">
        <v>186414</v>
      </c>
      <c r="O19" s="19">
        <v>186414</v>
      </c>
      <c r="P19" s="61">
        <v>0</v>
      </c>
      <c r="Q19" s="19">
        <v>0</v>
      </c>
      <c r="R19" s="45">
        <v>0</v>
      </c>
      <c r="S19" s="45">
        <v>272415</v>
      </c>
    </row>
    <row r="20" spans="1:19">
      <c r="A20" s="17" t="s">
        <v>41</v>
      </c>
      <c r="B20" s="18" t="s">
        <v>42</v>
      </c>
      <c r="C20" s="19">
        <v>5559</v>
      </c>
      <c r="D20" s="19">
        <v>185</v>
      </c>
      <c r="E20" s="73">
        <f t="shared" si="1"/>
        <v>7.3537595598874284E-4</v>
      </c>
      <c r="F20" s="19">
        <v>251387</v>
      </c>
      <c r="G20" s="19">
        <v>251572</v>
      </c>
      <c r="H20" s="30">
        <f t="shared" si="0"/>
        <v>0.89006035818656548</v>
      </c>
      <c r="I20" s="29">
        <f t="shared" si="2"/>
        <v>45.254901960784316</v>
      </c>
      <c r="J20" s="61">
        <v>48</v>
      </c>
      <c r="K20" s="19">
        <v>64973</v>
      </c>
      <c r="L20" s="19">
        <v>65021</v>
      </c>
      <c r="M20" s="61">
        <v>137</v>
      </c>
      <c r="N20" s="19">
        <v>186414</v>
      </c>
      <c r="O20" s="19">
        <v>186551</v>
      </c>
      <c r="P20" s="61">
        <v>0</v>
      </c>
      <c r="Q20" s="19">
        <v>0</v>
      </c>
      <c r="R20" s="45">
        <v>0</v>
      </c>
      <c r="S20" s="45">
        <v>282646</v>
      </c>
    </row>
    <row r="21" spans="1:19">
      <c r="A21" s="17" t="s">
        <v>43</v>
      </c>
      <c r="B21" s="18" t="s">
        <v>44</v>
      </c>
      <c r="C21" s="19">
        <v>29568</v>
      </c>
      <c r="D21" s="19">
        <v>0</v>
      </c>
      <c r="E21" s="71">
        <f t="shared" si="1"/>
        <v>0</v>
      </c>
      <c r="F21" s="19">
        <v>251387</v>
      </c>
      <c r="G21" s="19">
        <v>251387</v>
      </c>
      <c r="H21" s="30">
        <f t="shared" si="0"/>
        <v>0.83516720819130774</v>
      </c>
      <c r="I21" s="29">
        <f t="shared" si="2"/>
        <v>8.5019954004329001</v>
      </c>
      <c r="J21" s="61">
        <v>0</v>
      </c>
      <c r="K21" s="19">
        <v>64973</v>
      </c>
      <c r="L21" s="19">
        <v>64973</v>
      </c>
      <c r="M21" s="61">
        <v>0</v>
      </c>
      <c r="N21" s="19">
        <v>186414</v>
      </c>
      <c r="O21" s="19">
        <v>186414</v>
      </c>
      <c r="P21" s="61">
        <v>0</v>
      </c>
      <c r="Q21" s="19">
        <v>0</v>
      </c>
      <c r="R21" s="45">
        <v>0</v>
      </c>
      <c r="S21" s="45">
        <v>301002</v>
      </c>
    </row>
    <row r="22" spans="1:19">
      <c r="A22" s="17" t="s">
        <v>45</v>
      </c>
      <c r="B22" s="18" t="s">
        <v>46</v>
      </c>
      <c r="C22" s="19">
        <v>22529</v>
      </c>
      <c r="D22" s="19">
        <v>5430</v>
      </c>
      <c r="E22" s="71">
        <f t="shared" si="1"/>
        <v>2.1143460129197055E-2</v>
      </c>
      <c r="F22" s="19">
        <v>251387</v>
      </c>
      <c r="G22" s="19">
        <v>256817</v>
      </c>
      <c r="H22" s="30">
        <f t="shared" si="0"/>
        <v>0.66782731253705574</v>
      </c>
      <c r="I22" s="29">
        <f t="shared" si="2"/>
        <v>11.399396333614453</v>
      </c>
      <c r="J22" s="61">
        <v>56</v>
      </c>
      <c r="K22" s="19">
        <v>64973</v>
      </c>
      <c r="L22" s="19">
        <v>65029</v>
      </c>
      <c r="M22" s="61">
        <v>5374</v>
      </c>
      <c r="N22" s="19">
        <v>186414</v>
      </c>
      <c r="O22" s="19">
        <v>191788</v>
      </c>
      <c r="P22" s="61">
        <v>0</v>
      </c>
      <c r="Q22" s="19">
        <v>0</v>
      </c>
      <c r="R22" s="45">
        <v>0</v>
      </c>
      <c r="S22" s="45">
        <v>384556</v>
      </c>
    </row>
    <row r="23" spans="1:19">
      <c r="A23" s="17" t="s">
        <v>47</v>
      </c>
      <c r="B23" s="18" t="s">
        <v>48</v>
      </c>
      <c r="C23" s="19">
        <v>3616</v>
      </c>
      <c r="D23" s="19">
        <v>0</v>
      </c>
      <c r="E23" s="71">
        <f t="shared" si="1"/>
        <v>0</v>
      </c>
      <c r="F23" s="19">
        <v>251387</v>
      </c>
      <c r="G23" s="19">
        <v>251387</v>
      </c>
      <c r="H23" s="30">
        <f t="shared" si="0"/>
        <v>0.91243575597433146</v>
      </c>
      <c r="I23" s="29">
        <f t="shared" si="2"/>
        <v>69.520741150442475</v>
      </c>
      <c r="J23" s="61">
        <v>0</v>
      </c>
      <c r="K23" s="19">
        <v>64973</v>
      </c>
      <c r="L23" s="19">
        <v>64973</v>
      </c>
      <c r="M23" s="61">
        <v>0</v>
      </c>
      <c r="N23" s="19">
        <v>186414</v>
      </c>
      <c r="O23" s="19">
        <v>186414</v>
      </c>
      <c r="P23" s="61">
        <v>0</v>
      </c>
      <c r="Q23" s="19">
        <v>0</v>
      </c>
      <c r="R23" s="45">
        <v>0</v>
      </c>
      <c r="S23" s="45">
        <v>275512</v>
      </c>
    </row>
    <row r="24" spans="1:19">
      <c r="A24" s="17" t="s">
        <v>49</v>
      </c>
      <c r="B24" s="18" t="s">
        <v>50</v>
      </c>
      <c r="C24" s="19">
        <v>17075</v>
      </c>
      <c r="D24" s="19">
        <v>0</v>
      </c>
      <c r="E24" s="71">
        <f t="shared" si="1"/>
        <v>0</v>
      </c>
      <c r="F24" s="19">
        <v>251387</v>
      </c>
      <c r="G24" s="19">
        <v>251387</v>
      </c>
      <c r="H24" s="30">
        <f t="shared" si="0"/>
        <v>0.76476135717175775</v>
      </c>
      <c r="I24" s="29">
        <f t="shared" si="2"/>
        <v>14.722518301610542</v>
      </c>
      <c r="J24" s="61">
        <v>0</v>
      </c>
      <c r="K24" s="19">
        <v>64973</v>
      </c>
      <c r="L24" s="19">
        <v>64973</v>
      </c>
      <c r="M24" s="61">
        <v>0</v>
      </c>
      <c r="N24" s="19">
        <v>186414</v>
      </c>
      <c r="O24" s="19">
        <v>186414</v>
      </c>
      <c r="P24" s="61">
        <v>0</v>
      </c>
      <c r="Q24" s="19">
        <v>0</v>
      </c>
      <c r="R24" s="45">
        <v>0</v>
      </c>
      <c r="S24" s="45">
        <v>328713</v>
      </c>
    </row>
    <row r="25" spans="1:19">
      <c r="A25" s="17" t="s">
        <v>51</v>
      </c>
      <c r="B25" s="18" t="s">
        <v>52</v>
      </c>
      <c r="C25" s="19">
        <v>14532</v>
      </c>
      <c r="D25" s="19">
        <v>0</v>
      </c>
      <c r="E25" s="71">
        <f t="shared" si="1"/>
        <v>0</v>
      </c>
      <c r="F25" s="19">
        <v>251387</v>
      </c>
      <c r="G25" s="19">
        <v>251387</v>
      </c>
      <c r="H25" s="30">
        <f t="shared" si="0"/>
        <v>0.7980235673561642</v>
      </c>
      <c r="I25" s="29">
        <f t="shared" si="2"/>
        <v>17.298857693366365</v>
      </c>
      <c r="J25" s="61">
        <v>0</v>
      </c>
      <c r="K25" s="19">
        <v>64973</v>
      </c>
      <c r="L25" s="19">
        <v>64973</v>
      </c>
      <c r="M25" s="61">
        <v>0</v>
      </c>
      <c r="N25" s="19">
        <v>186414</v>
      </c>
      <c r="O25" s="19">
        <v>186414</v>
      </c>
      <c r="P25" s="61">
        <v>0</v>
      </c>
      <c r="Q25" s="19">
        <v>0</v>
      </c>
      <c r="R25" s="45">
        <v>0</v>
      </c>
      <c r="S25" s="45">
        <v>315012</v>
      </c>
    </row>
    <row r="26" spans="1:19">
      <c r="A26" s="17" t="s">
        <v>53</v>
      </c>
      <c r="B26" s="18" t="s">
        <v>54</v>
      </c>
      <c r="C26" s="19">
        <v>1410</v>
      </c>
      <c r="D26" s="19">
        <v>163</v>
      </c>
      <c r="E26" s="73">
        <f t="shared" si="1"/>
        <v>6.4798250844762468E-4</v>
      </c>
      <c r="F26" s="19">
        <v>251387</v>
      </c>
      <c r="G26" s="19">
        <v>251550</v>
      </c>
      <c r="H26" s="30">
        <f t="shared" si="0"/>
        <v>0.89838323160823275</v>
      </c>
      <c r="I26" s="29">
        <f t="shared" si="2"/>
        <v>178.40425531914894</v>
      </c>
      <c r="J26" s="61">
        <v>28</v>
      </c>
      <c r="K26" s="19">
        <v>64973</v>
      </c>
      <c r="L26" s="19">
        <v>65001</v>
      </c>
      <c r="M26" s="61">
        <v>88</v>
      </c>
      <c r="N26" s="19">
        <v>186414</v>
      </c>
      <c r="O26" s="19">
        <v>186502</v>
      </c>
      <c r="P26" s="61">
        <v>47</v>
      </c>
      <c r="Q26" s="19">
        <v>0</v>
      </c>
      <c r="R26" s="45">
        <v>47</v>
      </c>
      <c r="S26" s="45">
        <v>280003</v>
      </c>
    </row>
    <row r="27" spans="1:19">
      <c r="A27" s="17" t="s">
        <v>55</v>
      </c>
      <c r="B27" s="18" t="s">
        <v>56</v>
      </c>
      <c r="C27" s="19">
        <v>25163</v>
      </c>
      <c r="D27" s="19">
        <v>775</v>
      </c>
      <c r="E27" s="73">
        <f t="shared" si="1"/>
        <v>3.0734210547187918E-3</v>
      </c>
      <c r="F27" s="19">
        <v>251387</v>
      </c>
      <c r="G27" s="19">
        <v>252162</v>
      </c>
      <c r="H27" s="30">
        <f t="shared" si="0"/>
        <v>0.65464146358559783</v>
      </c>
      <c r="I27" s="29">
        <f t="shared" si="2"/>
        <v>10.021142153161387</v>
      </c>
      <c r="J27" s="61">
        <v>354</v>
      </c>
      <c r="K27" s="19">
        <v>64973</v>
      </c>
      <c r="L27" s="19">
        <v>65327</v>
      </c>
      <c r="M27" s="61">
        <v>421</v>
      </c>
      <c r="N27" s="19">
        <v>186414</v>
      </c>
      <c r="O27" s="19">
        <v>186835</v>
      </c>
      <c r="P27" s="61">
        <v>0</v>
      </c>
      <c r="Q27" s="19">
        <v>0</v>
      </c>
      <c r="R27" s="45">
        <v>0</v>
      </c>
      <c r="S27" s="45">
        <v>385191</v>
      </c>
    </row>
    <row r="28" spans="1:19">
      <c r="A28" s="17" t="s">
        <v>57</v>
      </c>
      <c r="B28" s="18" t="s">
        <v>58</v>
      </c>
      <c r="C28" s="19">
        <v>5991</v>
      </c>
      <c r="D28" s="19">
        <v>0</v>
      </c>
      <c r="E28" s="71">
        <f t="shared" si="1"/>
        <v>0</v>
      </c>
      <c r="F28" s="19">
        <v>251387</v>
      </c>
      <c r="G28" s="19">
        <v>251387</v>
      </c>
      <c r="H28" s="30">
        <f t="shared" si="0"/>
        <v>0.94928573316667741</v>
      </c>
      <c r="I28" s="29">
        <f t="shared" si="2"/>
        <v>41.960774495075945</v>
      </c>
      <c r="J28" s="61">
        <v>0</v>
      </c>
      <c r="K28" s="19">
        <v>64973</v>
      </c>
      <c r="L28" s="19">
        <v>64973</v>
      </c>
      <c r="M28" s="61">
        <v>0</v>
      </c>
      <c r="N28" s="19">
        <v>186414</v>
      </c>
      <c r="O28" s="19">
        <v>186414</v>
      </c>
      <c r="P28" s="61">
        <v>0</v>
      </c>
      <c r="Q28" s="19">
        <v>0</v>
      </c>
      <c r="R28" s="45">
        <v>0</v>
      </c>
      <c r="S28" s="45">
        <v>264817</v>
      </c>
    </row>
    <row r="29" spans="1:19">
      <c r="A29" s="17" t="s">
        <v>59</v>
      </c>
      <c r="B29" s="18" t="s">
        <v>58</v>
      </c>
      <c r="C29" s="19">
        <v>19821</v>
      </c>
      <c r="D29" s="19">
        <v>0</v>
      </c>
      <c r="E29" s="71">
        <f t="shared" si="1"/>
        <v>0</v>
      </c>
      <c r="F29" s="19">
        <v>251387</v>
      </c>
      <c r="G29" s="19">
        <v>251387</v>
      </c>
      <c r="H29" s="30">
        <f t="shared" si="0"/>
        <v>0.6981963716352082</v>
      </c>
      <c r="I29" s="29">
        <f t="shared" si="2"/>
        <v>12.682861611422229</v>
      </c>
      <c r="J29" s="61">
        <v>0</v>
      </c>
      <c r="K29" s="19">
        <v>64973</v>
      </c>
      <c r="L29" s="19">
        <v>64973</v>
      </c>
      <c r="M29" s="61">
        <v>0</v>
      </c>
      <c r="N29" s="19">
        <v>186414</v>
      </c>
      <c r="O29" s="19">
        <v>186414</v>
      </c>
      <c r="P29" s="61">
        <v>0</v>
      </c>
      <c r="Q29" s="19">
        <v>0</v>
      </c>
      <c r="R29" s="45">
        <v>0</v>
      </c>
      <c r="S29" s="45">
        <v>360052</v>
      </c>
    </row>
    <row r="30" spans="1:19">
      <c r="A30" s="17" t="s">
        <v>60</v>
      </c>
      <c r="B30" s="18" t="s">
        <v>58</v>
      </c>
      <c r="C30" s="19">
        <v>1920</v>
      </c>
      <c r="D30" s="19">
        <v>0</v>
      </c>
      <c r="E30" s="71">
        <f t="shared" si="1"/>
        <v>0</v>
      </c>
      <c r="F30" s="19">
        <v>251387</v>
      </c>
      <c r="G30" s="19">
        <v>251387</v>
      </c>
      <c r="H30" s="30">
        <f t="shared" si="0"/>
        <v>0.96272963667906208</v>
      </c>
      <c r="I30" s="29">
        <f t="shared" si="2"/>
        <v>130.93072916666668</v>
      </c>
      <c r="J30" s="61">
        <v>0</v>
      </c>
      <c r="K30" s="19">
        <v>64973</v>
      </c>
      <c r="L30" s="19">
        <v>64973</v>
      </c>
      <c r="M30" s="61">
        <v>0</v>
      </c>
      <c r="N30" s="19">
        <v>186414</v>
      </c>
      <c r="O30" s="19">
        <v>186414</v>
      </c>
      <c r="P30" s="61">
        <v>0</v>
      </c>
      <c r="Q30" s="19">
        <v>0</v>
      </c>
      <c r="R30" s="45">
        <v>0</v>
      </c>
      <c r="S30" s="45">
        <v>261119</v>
      </c>
    </row>
    <row r="31" spans="1:19">
      <c r="A31" s="17" t="s">
        <v>61</v>
      </c>
      <c r="B31" s="18" t="s">
        <v>62</v>
      </c>
      <c r="C31" s="19">
        <v>34114</v>
      </c>
      <c r="D31" s="19">
        <v>714</v>
      </c>
      <c r="E31" s="73">
        <f t="shared" si="1"/>
        <v>2.8321982062744695E-3</v>
      </c>
      <c r="F31" s="19">
        <v>251387</v>
      </c>
      <c r="G31" s="19">
        <v>252101</v>
      </c>
      <c r="H31" s="30">
        <f t="shared" si="0"/>
        <v>0.6808351472661377</v>
      </c>
      <c r="I31" s="29">
        <f t="shared" si="2"/>
        <v>7.3899572023216278</v>
      </c>
      <c r="J31" s="61">
        <v>213</v>
      </c>
      <c r="K31" s="19">
        <v>64973</v>
      </c>
      <c r="L31" s="19">
        <v>65186</v>
      </c>
      <c r="M31" s="61">
        <v>419</v>
      </c>
      <c r="N31" s="19">
        <v>186414</v>
      </c>
      <c r="O31" s="19">
        <v>186833</v>
      </c>
      <c r="P31" s="61">
        <v>82</v>
      </c>
      <c r="Q31" s="19">
        <v>0</v>
      </c>
      <c r="R31" s="45">
        <v>82</v>
      </c>
      <c r="S31" s="45">
        <v>370282</v>
      </c>
    </row>
    <row r="32" spans="1:19">
      <c r="A32" s="17" t="s">
        <v>63</v>
      </c>
      <c r="B32" s="18" t="s">
        <v>64</v>
      </c>
      <c r="C32" s="19">
        <v>12588</v>
      </c>
      <c r="D32" s="19">
        <v>0</v>
      </c>
      <c r="E32" s="71">
        <f t="shared" si="1"/>
        <v>0</v>
      </c>
      <c r="F32" s="19">
        <v>251387</v>
      </c>
      <c r="G32" s="19">
        <v>251387</v>
      </c>
      <c r="H32" s="30">
        <f t="shared" si="0"/>
        <v>0.81946142236391317</v>
      </c>
      <c r="I32" s="29">
        <f t="shared" si="2"/>
        <v>19.970368605020656</v>
      </c>
      <c r="J32" s="61">
        <v>0</v>
      </c>
      <c r="K32" s="19">
        <v>64973</v>
      </c>
      <c r="L32" s="19">
        <v>64973</v>
      </c>
      <c r="M32" s="61">
        <v>0</v>
      </c>
      <c r="N32" s="19">
        <v>186414</v>
      </c>
      <c r="O32" s="19">
        <v>186414</v>
      </c>
      <c r="P32" s="61">
        <v>0</v>
      </c>
      <c r="Q32" s="19">
        <v>0</v>
      </c>
      <c r="R32" s="45">
        <v>0</v>
      </c>
      <c r="S32" s="45">
        <v>306771</v>
      </c>
    </row>
    <row r="33" spans="1:19">
      <c r="A33" s="17" t="s">
        <v>65</v>
      </c>
      <c r="B33" s="18" t="s">
        <v>66</v>
      </c>
      <c r="C33" s="19">
        <v>75604</v>
      </c>
      <c r="D33" s="19">
        <v>0</v>
      </c>
      <c r="E33" s="71">
        <f t="shared" si="1"/>
        <v>0</v>
      </c>
      <c r="F33" s="19">
        <v>251387</v>
      </c>
      <c r="G33" s="19">
        <v>251387</v>
      </c>
      <c r="H33" s="30">
        <f t="shared" si="0"/>
        <v>0.72856927562441676</v>
      </c>
      <c r="I33" s="29">
        <f t="shared" si="2"/>
        <v>3.3250489392095655</v>
      </c>
      <c r="J33" s="61">
        <v>0</v>
      </c>
      <c r="K33" s="19">
        <v>64973</v>
      </c>
      <c r="L33" s="19">
        <v>64973</v>
      </c>
      <c r="M33" s="61">
        <v>0</v>
      </c>
      <c r="N33" s="19">
        <v>186414</v>
      </c>
      <c r="O33" s="19">
        <v>186414</v>
      </c>
      <c r="P33" s="61">
        <v>0</v>
      </c>
      <c r="Q33" s="19">
        <v>0</v>
      </c>
      <c r="R33" s="45">
        <v>0</v>
      </c>
      <c r="S33" s="45">
        <v>345042</v>
      </c>
    </row>
    <row r="34" spans="1:19">
      <c r="A34" s="17" t="s">
        <v>67</v>
      </c>
      <c r="B34" s="18" t="s">
        <v>68</v>
      </c>
      <c r="C34" s="19">
        <v>17871</v>
      </c>
      <c r="D34" s="19">
        <v>78</v>
      </c>
      <c r="E34" s="73">
        <f t="shared" si="1"/>
        <v>3.1018233153719206E-4</v>
      </c>
      <c r="F34" s="19">
        <v>251387</v>
      </c>
      <c r="G34" s="19">
        <v>251465</v>
      </c>
      <c r="H34" s="30">
        <f t="shared" si="0"/>
        <v>0.81215462475817679</v>
      </c>
      <c r="I34" s="29">
        <f t="shared" si="2"/>
        <v>14.071120810251244</v>
      </c>
      <c r="J34" s="61">
        <v>0</v>
      </c>
      <c r="K34" s="19">
        <v>64973</v>
      </c>
      <c r="L34" s="19">
        <v>64973</v>
      </c>
      <c r="M34" s="61">
        <v>78</v>
      </c>
      <c r="N34" s="19">
        <v>186414</v>
      </c>
      <c r="O34" s="19">
        <v>186492</v>
      </c>
      <c r="P34" s="61">
        <v>0</v>
      </c>
      <c r="Q34" s="19">
        <v>0</v>
      </c>
      <c r="R34" s="45">
        <v>0</v>
      </c>
      <c r="S34" s="45">
        <v>309627</v>
      </c>
    </row>
    <row r="35" spans="1:19">
      <c r="A35" s="17" t="s">
        <v>69</v>
      </c>
      <c r="B35" s="18" t="s">
        <v>70</v>
      </c>
      <c r="C35" s="19">
        <v>131744</v>
      </c>
      <c r="D35" s="19">
        <v>0</v>
      </c>
      <c r="E35" s="71">
        <f t="shared" si="1"/>
        <v>0</v>
      </c>
      <c r="F35" s="19">
        <v>251387</v>
      </c>
      <c r="G35" s="19">
        <v>251387</v>
      </c>
      <c r="H35" s="30">
        <f t="shared" si="0"/>
        <v>0.52810286984343058</v>
      </c>
      <c r="I35" s="29">
        <f t="shared" si="2"/>
        <v>1.9081476196259413</v>
      </c>
      <c r="J35" s="61">
        <v>0</v>
      </c>
      <c r="K35" s="19">
        <v>64973</v>
      </c>
      <c r="L35" s="19">
        <v>64973</v>
      </c>
      <c r="M35" s="61">
        <v>0</v>
      </c>
      <c r="N35" s="19">
        <v>186414</v>
      </c>
      <c r="O35" s="19">
        <v>186414</v>
      </c>
      <c r="P35" s="61">
        <v>0</v>
      </c>
      <c r="Q35" s="19">
        <v>0</v>
      </c>
      <c r="R35" s="45">
        <v>0</v>
      </c>
      <c r="S35" s="45">
        <v>476019</v>
      </c>
    </row>
    <row r="36" spans="1:19">
      <c r="A36" s="17" t="s">
        <v>71</v>
      </c>
      <c r="B36" s="18" t="s">
        <v>70</v>
      </c>
      <c r="C36" s="19">
        <v>59190</v>
      </c>
      <c r="D36" s="19">
        <v>0</v>
      </c>
      <c r="E36" s="71">
        <f t="shared" si="1"/>
        <v>0</v>
      </c>
      <c r="F36" s="19">
        <v>251387</v>
      </c>
      <c r="G36" s="19">
        <v>251387</v>
      </c>
      <c r="H36" s="30">
        <f t="shared" si="0"/>
        <v>0.43777950375458002</v>
      </c>
      <c r="I36" s="29">
        <f t="shared" si="2"/>
        <v>4.2471194458523396</v>
      </c>
      <c r="J36" s="61">
        <v>0</v>
      </c>
      <c r="K36" s="19">
        <v>64973</v>
      </c>
      <c r="L36" s="19">
        <v>64973</v>
      </c>
      <c r="M36" s="61">
        <v>0</v>
      </c>
      <c r="N36" s="19">
        <v>186414</v>
      </c>
      <c r="O36" s="19">
        <v>186414</v>
      </c>
      <c r="P36" s="61">
        <v>0</v>
      </c>
      <c r="Q36" s="19">
        <v>0</v>
      </c>
      <c r="R36" s="45">
        <v>0</v>
      </c>
      <c r="S36" s="45">
        <v>574232</v>
      </c>
    </row>
    <row r="37" spans="1:19">
      <c r="A37" s="17" t="s">
        <v>72</v>
      </c>
      <c r="B37" s="18" t="s">
        <v>73</v>
      </c>
      <c r="C37" s="19">
        <v>8020</v>
      </c>
      <c r="D37" s="19">
        <v>0</v>
      </c>
      <c r="E37" s="71">
        <f t="shared" si="1"/>
        <v>0</v>
      </c>
      <c r="F37" s="19">
        <v>251387</v>
      </c>
      <c r="G37" s="19">
        <v>251387</v>
      </c>
      <c r="H37" s="30">
        <f t="shared" si="0"/>
        <v>0.91311186017115376</v>
      </c>
      <c r="I37" s="29">
        <f t="shared" si="2"/>
        <v>31.345012468827932</v>
      </c>
      <c r="J37" s="61">
        <v>0</v>
      </c>
      <c r="K37" s="19">
        <v>64973</v>
      </c>
      <c r="L37" s="19">
        <v>64973</v>
      </c>
      <c r="M37" s="61">
        <v>0</v>
      </c>
      <c r="N37" s="19">
        <v>186414</v>
      </c>
      <c r="O37" s="19">
        <v>186414</v>
      </c>
      <c r="P37" s="61">
        <v>0</v>
      </c>
      <c r="Q37" s="19">
        <v>0</v>
      </c>
      <c r="R37" s="45">
        <v>0</v>
      </c>
      <c r="S37" s="45">
        <v>275308</v>
      </c>
    </row>
    <row r="38" spans="1:19">
      <c r="A38" s="17" t="s">
        <v>74</v>
      </c>
      <c r="B38" s="18" t="s">
        <v>75</v>
      </c>
      <c r="C38" s="19">
        <v>4230</v>
      </c>
      <c r="D38" s="19">
        <v>0</v>
      </c>
      <c r="E38" s="71">
        <f t="shared" si="1"/>
        <v>0</v>
      </c>
      <c r="F38" s="19">
        <v>251387</v>
      </c>
      <c r="G38" s="19">
        <v>251387</v>
      </c>
      <c r="H38" s="30">
        <f t="shared" si="0"/>
        <v>0.87885568051909002</v>
      </c>
      <c r="I38" s="29">
        <f t="shared" si="2"/>
        <v>59.429550827423171</v>
      </c>
      <c r="J38" s="61">
        <v>0</v>
      </c>
      <c r="K38" s="19">
        <v>64973</v>
      </c>
      <c r="L38" s="19">
        <v>64973</v>
      </c>
      <c r="M38" s="61">
        <v>0</v>
      </c>
      <c r="N38" s="19">
        <v>186414</v>
      </c>
      <c r="O38" s="19">
        <v>186414</v>
      </c>
      <c r="P38" s="61">
        <v>0</v>
      </c>
      <c r="Q38" s="19">
        <v>0</v>
      </c>
      <c r="R38" s="45">
        <v>0</v>
      </c>
      <c r="S38" s="45">
        <v>286039</v>
      </c>
    </row>
    <row r="39" spans="1:19">
      <c r="A39" s="17" t="s">
        <v>76</v>
      </c>
      <c r="B39" s="18" t="s">
        <v>75</v>
      </c>
      <c r="C39" s="19">
        <v>6154</v>
      </c>
      <c r="D39" s="19">
        <v>0</v>
      </c>
      <c r="E39" s="71">
        <f t="shared" si="1"/>
        <v>0</v>
      </c>
      <c r="F39" s="19">
        <v>251387</v>
      </c>
      <c r="G39" s="19">
        <v>251387</v>
      </c>
      <c r="H39" s="30">
        <f t="shared" si="0"/>
        <v>0.86675010516008466</v>
      </c>
      <c r="I39" s="29">
        <f t="shared" si="2"/>
        <v>40.849366265843351</v>
      </c>
      <c r="J39" s="61">
        <v>0</v>
      </c>
      <c r="K39" s="19">
        <v>64973</v>
      </c>
      <c r="L39" s="19">
        <v>64973</v>
      </c>
      <c r="M39" s="61">
        <v>0</v>
      </c>
      <c r="N39" s="19">
        <v>186414</v>
      </c>
      <c r="O39" s="19">
        <v>186414</v>
      </c>
      <c r="P39" s="61">
        <v>0</v>
      </c>
      <c r="Q39" s="19">
        <v>0</v>
      </c>
      <c r="R39" s="45">
        <v>0</v>
      </c>
      <c r="S39" s="45">
        <v>290034</v>
      </c>
    </row>
    <row r="40" spans="1:19">
      <c r="A40" s="17" t="s">
        <v>77</v>
      </c>
      <c r="B40" s="18" t="s">
        <v>78</v>
      </c>
      <c r="C40" s="19">
        <v>9476</v>
      </c>
      <c r="D40" s="19">
        <v>0</v>
      </c>
      <c r="E40" s="71">
        <f t="shared" si="1"/>
        <v>0</v>
      </c>
      <c r="F40" s="19">
        <v>251387</v>
      </c>
      <c r="G40" s="19">
        <v>251387</v>
      </c>
      <c r="H40" s="30">
        <f t="shared" si="0"/>
        <v>0.83867513169615304</v>
      </c>
      <c r="I40" s="29">
        <f t="shared" si="2"/>
        <v>26.528809624314057</v>
      </c>
      <c r="J40" s="61">
        <v>0</v>
      </c>
      <c r="K40" s="19">
        <v>64973</v>
      </c>
      <c r="L40" s="19">
        <v>64973</v>
      </c>
      <c r="M40" s="61">
        <v>0</v>
      </c>
      <c r="N40" s="19">
        <v>186414</v>
      </c>
      <c r="O40" s="19">
        <v>186414</v>
      </c>
      <c r="P40" s="61">
        <v>0</v>
      </c>
      <c r="Q40" s="19">
        <v>0</v>
      </c>
      <c r="R40" s="45">
        <v>0</v>
      </c>
      <c r="S40" s="45">
        <v>299743</v>
      </c>
    </row>
    <row r="41" spans="1:19">
      <c r="A41" s="17" t="s">
        <v>79</v>
      </c>
      <c r="B41" s="18" t="s">
        <v>78</v>
      </c>
      <c r="C41" s="19">
        <v>12642</v>
      </c>
      <c r="D41" s="19">
        <v>4466</v>
      </c>
      <c r="E41" s="71">
        <f t="shared" si="1"/>
        <v>1.7455335681035595E-2</v>
      </c>
      <c r="F41" s="19">
        <v>251387</v>
      </c>
      <c r="G41" s="19">
        <v>255853</v>
      </c>
      <c r="H41" s="30">
        <f t="shared" si="0"/>
        <v>0.78425019694150611</v>
      </c>
      <c r="I41" s="29">
        <f t="shared" si="2"/>
        <v>20.238332542319252</v>
      </c>
      <c r="J41" s="61">
        <v>2270</v>
      </c>
      <c r="K41" s="19">
        <v>64973</v>
      </c>
      <c r="L41" s="19">
        <v>67243</v>
      </c>
      <c r="M41" s="61">
        <v>1490</v>
      </c>
      <c r="N41" s="19">
        <v>186414</v>
      </c>
      <c r="O41" s="19">
        <v>187904</v>
      </c>
      <c r="P41" s="61">
        <v>706</v>
      </c>
      <c r="Q41" s="19">
        <v>0</v>
      </c>
      <c r="R41" s="45">
        <v>706</v>
      </c>
      <c r="S41" s="45">
        <v>326239</v>
      </c>
    </row>
    <row r="42" spans="1:19">
      <c r="A42" s="17" t="s">
        <v>80</v>
      </c>
      <c r="B42" s="18" t="s">
        <v>81</v>
      </c>
      <c r="C42" s="19">
        <v>31931</v>
      </c>
      <c r="D42" s="19">
        <v>0</v>
      </c>
      <c r="E42" s="71">
        <f t="shared" si="1"/>
        <v>0</v>
      </c>
      <c r="F42" s="19">
        <v>251387</v>
      </c>
      <c r="G42" s="19">
        <v>251387</v>
      </c>
      <c r="H42" s="30">
        <f t="shared" si="0"/>
        <v>0.74191130248467552</v>
      </c>
      <c r="I42" s="29">
        <f t="shared" si="2"/>
        <v>7.8728195170837116</v>
      </c>
      <c r="J42" s="61">
        <v>0</v>
      </c>
      <c r="K42" s="19">
        <v>64973</v>
      </c>
      <c r="L42" s="19">
        <v>64973</v>
      </c>
      <c r="M42" s="61">
        <v>0</v>
      </c>
      <c r="N42" s="19">
        <v>186414</v>
      </c>
      <c r="O42" s="19">
        <v>186414</v>
      </c>
      <c r="P42" s="61">
        <v>0</v>
      </c>
      <c r="Q42" s="19">
        <v>0</v>
      </c>
      <c r="R42" s="45">
        <v>0</v>
      </c>
      <c r="S42" s="45">
        <v>338837</v>
      </c>
    </row>
    <row r="43" spans="1:19">
      <c r="A43" s="17" t="s">
        <v>82</v>
      </c>
      <c r="B43" s="18" t="s">
        <v>83</v>
      </c>
      <c r="C43" s="19">
        <v>16359</v>
      </c>
      <c r="D43" s="19">
        <v>0</v>
      </c>
      <c r="E43" s="71">
        <f t="shared" si="1"/>
        <v>0</v>
      </c>
      <c r="F43" s="19">
        <v>251387</v>
      </c>
      <c r="G43" s="19">
        <v>251387</v>
      </c>
      <c r="H43" s="30">
        <f t="shared" si="0"/>
        <v>0.81890084402617747</v>
      </c>
      <c r="I43" s="29">
        <f t="shared" si="2"/>
        <v>15.36689284186075</v>
      </c>
      <c r="J43" s="61">
        <v>0</v>
      </c>
      <c r="K43" s="19">
        <v>64973</v>
      </c>
      <c r="L43" s="19">
        <v>64973</v>
      </c>
      <c r="M43" s="61">
        <v>0</v>
      </c>
      <c r="N43" s="19">
        <v>186414</v>
      </c>
      <c r="O43" s="19">
        <v>186414</v>
      </c>
      <c r="P43" s="61">
        <v>0</v>
      </c>
      <c r="Q43" s="19">
        <v>0</v>
      </c>
      <c r="R43" s="45">
        <v>0</v>
      </c>
      <c r="S43" s="45">
        <v>306981</v>
      </c>
    </row>
    <row r="44" spans="1:19">
      <c r="A44" s="17" t="s">
        <v>84</v>
      </c>
      <c r="B44" s="18" t="s">
        <v>85</v>
      </c>
      <c r="C44" s="19">
        <v>11147</v>
      </c>
      <c r="D44" s="19">
        <v>0</v>
      </c>
      <c r="E44" s="71">
        <f t="shared" si="1"/>
        <v>0</v>
      </c>
      <c r="F44" s="19">
        <v>251387</v>
      </c>
      <c r="G44" s="19">
        <v>251387</v>
      </c>
      <c r="H44" s="30">
        <f t="shared" si="0"/>
        <v>0.93543177581221926</v>
      </c>
      <c r="I44" s="29">
        <f t="shared" si="2"/>
        <v>22.551987081726026</v>
      </c>
      <c r="J44" s="61">
        <v>0</v>
      </c>
      <c r="K44" s="19">
        <v>64973</v>
      </c>
      <c r="L44" s="19">
        <v>64973</v>
      </c>
      <c r="M44" s="61">
        <v>0</v>
      </c>
      <c r="N44" s="19">
        <v>186414</v>
      </c>
      <c r="O44" s="19">
        <v>186414</v>
      </c>
      <c r="P44" s="61">
        <v>0</v>
      </c>
      <c r="Q44" s="19">
        <v>0</v>
      </c>
      <c r="R44" s="45">
        <v>0</v>
      </c>
      <c r="S44" s="45">
        <v>268739</v>
      </c>
    </row>
    <row r="45" spans="1:19">
      <c r="A45" s="17" t="s">
        <v>86</v>
      </c>
      <c r="B45" s="18" t="s">
        <v>87</v>
      </c>
      <c r="C45" s="19">
        <v>9631</v>
      </c>
      <c r="D45" s="19">
        <v>0</v>
      </c>
      <c r="E45" s="71">
        <f t="shared" si="1"/>
        <v>0</v>
      </c>
      <c r="F45" s="19">
        <v>251387</v>
      </c>
      <c r="G45" s="19">
        <v>251387</v>
      </c>
      <c r="H45" s="30">
        <f t="shared" si="0"/>
        <v>0.92477109444262551</v>
      </c>
      <c r="I45" s="29">
        <f t="shared" si="2"/>
        <v>26.101858581663379</v>
      </c>
      <c r="J45" s="61">
        <v>0</v>
      </c>
      <c r="K45" s="19">
        <v>64973</v>
      </c>
      <c r="L45" s="19">
        <v>64973</v>
      </c>
      <c r="M45" s="61">
        <v>0</v>
      </c>
      <c r="N45" s="19">
        <v>186414</v>
      </c>
      <c r="O45" s="19">
        <v>186414</v>
      </c>
      <c r="P45" s="61">
        <v>0</v>
      </c>
      <c r="Q45" s="19">
        <v>0</v>
      </c>
      <c r="R45" s="45">
        <v>0</v>
      </c>
      <c r="S45" s="45">
        <v>271837</v>
      </c>
    </row>
    <row r="46" spans="1:19">
      <c r="A46" s="17" t="s">
        <v>88</v>
      </c>
      <c r="B46" s="18" t="s">
        <v>87</v>
      </c>
      <c r="C46" s="19">
        <v>73192</v>
      </c>
      <c r="D46" s="19">
        <v>5860</v>
      </c>
      <c r="E46" s="71">
        <f t="shared" si="1"/>
        <v>2.2779663125323132E-2</v>
      </c>
      <c r="F46" s="19">
        <v>251387</v>
      </c>
      <c r="G46" s="19">
        <v>257247</v>
      </c>
      <c r="H46" s="30">
        <f t="shared" si="0"/>
        <v>0.62268562783661119</v>
      </c>
      <c r="I46" s="29">
        <f t="shared" si="2"/>
        <v>3.5146873975297845</v>
      </c>
      <c r="J46" s="61">
        <v>2306</v>
      </c>
      <c r="K46" s="19">
        <v>64973</v>
      </c>
      <c r="L46" s="19">
        <v>67279</v>
      </c>
      <c r="M46" s="61">
        <v>3554</v>
      </c>
      <c r="N46" s="19">
        <v>186414</v>
      </c>
      <c r="O46" s="19">
        <v>189968</v>
      </c>
      <c r="P46" s="61">
        <v>0</v>
      </c>
      <c r="Q46" s="19">
        <v>0</v>
      </c>
      <c r="R46" s="45">
        <v>0</v>
      </c>
      <c r="S46" s="45">
        <v>413125</v>
      </c>
    </row>
    <row r="47" spans="1:19">
      <c r="A47" s="17" t="s">
        <v>89</v>
      </c>
      <c r="B47" s="18" t="s">
        <v>90</v>
      </c>
      <c r="C47" s="19">
        <v>6528</v>
      </c>
      <c r="D47" s="19">
        <v>83</v>
      </c>
      <c r="E47" s="73">
        <f t="shared" si="1"/>
        <v>3.3005925160058851E-4</v>
      </c>
      <c r="F47" s="19">
        <v>251387</v>
      </c>
      <c r="G47" s="19">
        <v>251470</v>
      </c>
      <c r="H47" s="30">
        <f t="shared" si="0"/>
        <v>0.89522005816954608</v>
      </c>
      <c r="I47" s="29">
        <f t="shared" si="2"/>
        <v>38.521752450980394</v>
      </c>
      <c r="J47" s="61">
        <v>2</v>
      </c>
      <c r="K47" s="19">
        <v>64973</v>
      </c>
      <c r="L47" s="19">
        <v>64975</v>
      </c>
      <c r="M47" s="61">
        <v>81</v>
      </c>
      <c r="N47" s="19">
        <v>186414</v>
      </c>
      <c r="O47" s="19">
        <v>186495</v>
      </c>
      <c r="P47" s="61">
        <v>0</v>
      </c>
      <c r="Q47" s="19">
        <v>0</v>
      </c>
      <c r="R47" s="45">
        <v>0</v>
      </c>
      <c r="S47" s="45">
        <v>280903</v>
      </c>
    </row>
    <row r="48" spans="1:19">
      <c r="A48" s="17" t="s">
        <v>91</v>
      </c>
      <c r="B48" s="18" t="s">
        <v>92</v>
      </c>
      <c r="C48" s="19">
        <v>31012</v>
      </c>
      <c r="D48" s="19">
        <v>0</v>
      </c>
      <c r="E48" s="71">
        <f t="shared" si="1"/>
        <v>0</v>
      </c>
      <c r="F48" s="19">
        <v>251387</v>
      </c>
      <c r="G48" s="19">
        <v>251387</v>
      </c>
      <c r="H48" s="30">
        <f t="shared" si="0"/>
        <v>0.79049781296873378</v>
      </c>
      <c r="I48" s="29">
        <f t="shared" si="2"/>
        <v>8.1061202115310209</v>
      </c>
      <c r="J48" s="61">
        <v>0</v>
      </c>
      <c r="K48" s="19">
        <v>64973</v>
      </c>
      <c r="L48" s="19">
        <v>64973</v>
      </c>
      <c r="M48" s="61">
        <v>0</v>
      </c>
      <c r="N48" s="19">
        <v>186414</v>
      </c>
      <c r="O48" s="19">
        <v>186414</v>
      </c>
      <c r="P48" s="61">
        <v>0</v>
      </c>
      <c r="Q48" s="19">
        <v>0</v>
      </c>
      <c r="R48" s="45">
        <v>0</v>
      </c>
      <c r="S48" s="45">
        <v>318011</v>
      </c>
    </row>
    <row r="49" spans="1:19">
      <c r="A49" s="17" t="s">
        <v>93</v>
      </c>
      <c r="B49" s="18" t="s">
        <v>94</v>
      </c>
      <c r="C49" s="19">
        <v>23359</v>
      </c>
      <c r="D49" s="19">
        <v>141</v>
      </c>
      <c r="E49" s="73">
        <f t="shared" si="1"/>
        <v>5.6057377309881996E-4</v>
      </c>
      <c r="F49" s="19">
        <v>251387</v>
      </c>
      <c r="G49" s="19">
        <v>251528</v>
      </c>
      <c r="H49" s="30">
        <f t="shared" si="0"/>
        <v>0.72279407116214645</v>
      </c>
      <c r="I49" s="29">
        <f t="shared" si="2"/>
        <v>10.767926709191318</v>
      </c>
      <c r="J49" s="61">
        <v>42</v>
      </c>
      <c r="K49" s="19">
        <v>64973</v>
      </c>
      <c r="L49" s="19">
        <v>65015</v>
      </c>
      <c r="M49" s="61">
        <v>99</v>
      </c>
      <c r="N49" s="19">
        <v>186414</v>
      </c>
      <c r="O49" s="19">
        <v>186513</v>
      </c>
      <c r="P49" s="61">
        <v>0</v>
      </c>
      <c r="Q49" s="19">
        <v>0</v>
      </c>
      <c r="R49" s="45">
        <v>0</v>
      </c>
      <c r="S49" s="45">
        <v>347994</v>
      </c>
    </row>
    <row r="50" spans="1:19">
      <c r="A50" s="17" t="s">
        <v>95</v>
      </c>
      <c r="B50" s="18" t="s">
        <v>96</v>
      </c>
      <c r="C50" s="19">
        <v>43240</v>
      </c>
      <c r="D50" s="19">
        <v>0</v>
      </c>
      <c r="E50" s="71">
        <f t="shared" si="1"/>
        <v>0</v>
      </c>
      <c r="F50" s="19">
        <v>251387</v>
      </c>
      <c r="G50" s="19">
        <v>251387</v>
      </c>
      <c r="H50" s="30">
        <f t="shared" si="0"/>
        <v>0.70402524988027593</v>
      </c>
      <c r="I50" s="29">
        <f t="shared" si="2"/>
        <v>5.8137604070305269</v>
      </c>
      <c r="J50" s="61">
        <v>0</v>
      </c>
      <c r="K50" s="19">
        <v>64973</v>
      </c>
      <c r="L50" s="19">
        <v>64973</v>
      </c>
      <c r="M50" s="61">
        <v>0</v>
      </c>
      <c r="N50" s="19">
        <v>186414</v>
      </c>
      <c r="O50" s="19">
        <v>186414</v>
      </c>
      <c r="P50" s="61">
        <v>0</v>
      </c>
      <c r="Q50" s="19">
        <v>0</v>
      </c>
      <c r="R50" s="45">
        <v>0</v>
      </c>
      <c r="S50" s="45">
        <v>357071</v>
      </c>
    </row>
    <row r="51" spans="1:19">
      <c r="A51" s="21"/>
      <c r="B51" s="22"/>
      <c r="C51" s="22"/>
      <c r="D51" s="22"/>
      <c r="E51" s="22"/>
      <c r="F51" s="22"/>
      <c r="G51" s="22"/>
      <c r="H51" s="22"/>
      <c r="I51" s="22"/>
      <c r="J51" s="22"/>
      <c r="K51" s="22"/>
      <c r="L51" s="22"/>
      <c r="M51" s="22"/>
      <c r="N51" s="22"/>
      <c r="O51" s="22"/>
      <c r="P51" s="22"/>
      <c r="Q51" s="22"/>
      <c r="R51" s="23"/>
      <c r="S51" s="23"/>
    </row>
    <row r="52" spans="1:19">
      <c r="A52" s="4" t="s">
        <v>97</v>
      </c>
      <c r="B52" s="4"/>
      <c r="C52" s="5">
        <f>SUM(C3:C50)</f>
        <v>1097379</v>
      </c>
      <c r="D52" s="5">
        <f>SUM(D3:D50)</f>
        <v>18402</v>
      </c>
      <c r="E52" s="28">
        <f>D52/G52</f>
        <v>6.8208859516140391E-2</v>
      </c>
      <c r="F52" s="5">
        <f>F50</f>
        <v>251387</v>
      </c>
      <c r="G52" s="5">
        <f>D52+F52</f>
        <v>269789</v>
      </c>
      <c r="H52" s="62">
        <f>G52/S52</f>
        <v>7.183207755198652E-2</v>
      </c>
      <c r="I52" s="27">
        <f>G52/C52</f>
        <v>0.2458485172397139</v>
      </c>
      <c r="J52" s="5">
        <f>SUM(J3:J50)</f>
        <v>5409</v>
      </c>
      <c r="K52" s="5">
        <f>K50</f>
        <v>64973</v>
      </c>
      <c r="L52" s="5">
        <f>J52+K52</f>
        <v>70382</v>
      </c>
      <c r="M52" s="5">
        <f>SUM(M3:M50)</f>
        <v>12158</v>
      </c>
      <c r="N52" s="5">
        <f>N50</f>
        <v>186414</v>
      </c>
      <c r="O52" s="5">
        <f>M52+N52</f>
        <v>198572</v>
      </c>
      <c r="P52" s="5">
        <f t="shared" ref="P52" si="3">SUM(P3:P50)</f>
        <v>835</v>
      </c>
      <c r="Q52" s="5">
        <f>Q50</f>
        <v>0</v>
      </c>
      <c r="R52" s="5">
        <f>P52+Q53</f>
        <v>835</v>
      </c>
      <c r="S52" s="85">
        <f>Summary!H51</f>
        <v>3755829</v>
      </c>
    </row>
    <row r="53" spans="1:19">
      <c r="A53" s="4" t="s">
        <v>98</v>
      </c>
      <c r="B53" s="4"/>
      <c r="C53" s="6"/>
      <c r="D53" s="5">
        <f>AVERAGE(D3:D50)</f>
        <v>383.375</v>
      </c>
      <c r="E53" s="51">
        <f>AVERAGE(E3:E50)</f>
        <v>1.4975825519124959E-3</v>
      </c>
      <c r="F53" s="5">
        <f t="shared" ref="F53:G53" si="4">AVERAGE(F3:F50)</f>
        <v>251387</v>
      </c>
      <c r="G53" s="5">
        <f t="shared" si="4"/>
        <v>251770.375</v>
      </c>
      <c r="H53" s="28">
        <f t="shared" ref="H53:I53" si="5">AVERAGE(H3:H50)</f>
        <v>0.79890579173184217</v>
      </c>
      <c r="I53" s="27">
        <f t="shared" si="5"/>
        <v>29.602681484553617</v>
      </c>
      <c r="J53" s="5">
        <f>AVERAGE(J3:J50)</f>
        <v>112.6875</v>
      </c>
      <c r="K53" s="5">
        <f t="shared" ref="K53:R53" si="6">AVERAGE(K3:K50)</f>
        <v>64973</v>
      </c>
      <c r="L53" s="5">
        <f t="shared" si="6"/>
        <v>65085.6875</v>
      </c>
      <c r="M53" s="5">
        <f>AVERAGE(M3:M50)</f>
        <v>253.29166666666666</v>
      </c>
      <c r="N53" s="5">
        <f>AVERAGE(N3:N50)</f>
        <v>186414</v>
      </c>
      <c r="O53" s="5">
        <f>AVERAGE(O3:O50)</f>
        <v>186667.29166666666</v>
      </c>
      <c r="P53" s="5">
        <f t="shared" si="6"/>
        <v>17.395833333333332</v>
      </c>
      <c r="Q53" s="5">
        <f t="shared" si="6"/>
        <v>0</v>
      </c>
      <c r="R53" s="5">
        <f t="shared" si="6"/>
        <v>17.395833333333332</v>
      </c>
      <c r="S53" s="86">
        <f t="shared" ref="S53" si="7">AVERAGE(S3:S50)</f>
        <v>324434.39583333331</v>
      </c>
    </row>
    <row r="54" spans="1:19">
      <c r="A54" s="4" t="s">
        <v>99</v>
      </c>
      <c r="B54" s="4"/>
      <c r="C54" s="6"/>
      <c r="D54" s="5">
        <f>MEDIAN(D3:D50)</f>
        <v>0</v>
      </c>
      <c r="E54" s="74">
        <f>MEDIAN(E3:E50)</f>
        <v>0</v>
      </c>
      <c r="F54" s="5">
        <f t="shared" ref="F54:G54" si="8">MEDIAN(F3:F50)</f>
        <v>251387</v>
      </c>
      <c r="G54" s="5">
        <f t="shared" si="8"/>
        <v>251387</v>
      </c>
      <c r="H54" s="28">
        <f t="shared" ref="H54:I54" si="9">MEDIAN(H3:H50)</f>
        <v>0.81552773439217718</v>
      </c>
      <c r="I54" s="27">
        <f t="shared" si="9"/>
        <v>17.436879936677592</v>
      </c>
      <c r="J54" s="5">
        <f>MEDIAN(J3:J50)</f>
        <v>0</v>
      </c>
      <c r="K54" s="5">
        <f t="shared" ref="K54:R54" si="10">MEDIAN(K3:K50)</f>
        <v>64973</v>
      </c>
      <c r="L54" s="5">
        <f t="shared" si="10"/>
        <v>64973</v>
      </c>
      <c r="M54" s="5">
        <f>MEDIAN(M3:M50)</f>
        <v>0</v>
      </c>
      <c r="N54" s="5">
        <f>MEDIAN(N3:N50)</f>
        <v>186414</v>
      </c>
      <c r="O54" s="5">
        <f>MEDIAN(O3:O50)</f>
        <v>186414</v>
      </c>
      <c r="P54" s="5">
        <f t="shared" si="10"/>
        <v>0</v>
      </c>
      <c r="Q54" s="5">
        <f t="shared" si="10"/>
        <v>0</v>
      </c>
      <c r="R54" s="5">
        <f t="shared" si="10"/>
        <v>0</v>
      </c>
      <c r="S54" s="86">
        <f t="shared" ref="S54" si="11">MEDIAN(S3:S50)</f>
        <v>308304</v>
      </c>
    </row>
  </sheetData>
  <sheetProtection sheet="1" objects="1" scenarios="1" sort="0" autoFilter="0"/>
  <autoFilter ref="A2:S2" xr:uid="{9D1C42D2-4F23-4031-8F38-655F76CF2DED}"/>
  <sortState xmlns:xlrd2="http://schemas.microsoft.com/office/spreadsheetml/2017/richdata2" ref="A4:S50">
    <sortCondition ref="B3:B50"/>
  </sortState>
  <mergeCells count="13">
    <mergeCell ref="S1:S2"/>
    <mergeCell ref="A1:A2"/>
    <mergeCell ref="B1:B2"/>
    <mergeCell ref="C1:C2"/>
    <mergeCell ref="D1:D2"/>
    <mergeCell ref="F1:F2"/>
    <mergeCell ref="G1:G2"/>
    <mergeCell ref="H1:H2"/>
    <mergeCell ref="I1:I2"/>
    <mergeCell ref="J1:L1"/>
    <mergeCell ref="P1:R1"/>
    <mergeCell ref="M1:O1"/>
    <mergeCell ref="E1:E2"/>
  </mergeCells>
  <conditionalFormatting sqref="A3:S50">
    <cfRule type="expression" dxfId="1" priority="1">
      <formula>MOD(ROW(),2)=0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37F4-1031-46DC-9080-17C0814BA693}">
  <sheetPr codeName="Sheet11">
    <tabColor theme="7" tint="0.39997558519241921"/>
  </sheetPr>
  <dimension ref="A1:U54"/>
  <sheetViews>
    <sheetView showGridLines="0" showRowColHeaders="0" workbookViewId="0">
      <pane xSplit="1" ySplit="2" topLeftCell="B3" activePane="bottomRight" state="frozen"/>
      <selection pane="topRight" activeCell="D8" sqref="D8"/>
      <selection pane="bottomLeft" activeCell="D8" sqref="D8"/>
      <selection pane="bottomRight" sqref="A1:A2"/>
    </sheetView>
  </sheetViews>
  <sheetFormatPr defaultColWidth="9.140625" defaultRowHeight="12.75"/>
  <cols>
    <col min="1" max="1" width="38.7109375" style="9" bestFit="1" customWidth="1"/>
    <col min="2" max="2" width="15.42578125" style="9" customWidth="1"/>
    <col min="3" max="3" width="13.140625" style="9" customWidth="1"/>
    <col min="4" max="4" width="11.42578125" style="9" customWidth="1"/>
    <col min="5" max="5" width="11.42578125" style="9" bestFit="1" customWidth="1"/>
    <col min="6" max="6" width="12.28515625" style="9" customWidth="1"/>
    <col min="7" max="7" width="13" style="9" customWidth="1"/>
    <col min="8" max="11" width="13.42578125" style="9" customWidth="1"/>
    <col min="12" max="16" width="14.140625" style="9" customWidth="1"/>
    <col min="17" max="17" width="15" style="9" customWidth="1"/>
    <col min="18" max="18" width="15.5703125" style="9" customWidth="1"/>
    <col min="19" max="19" width="13.42578125" style="9" customWidth="1"/>
    <col min="20" max="20" width="14" style="9" customWidth="1"/>
    <col min="21" max="21" width="13.7109375" style="9" customWidth="1"/>
    <col min="22" max="16384" width="9.140625" style="9"/>
  </cols>
  <sheetData>
    <row r="1" spans="1:21" ht="15" customHeight="1">
      <c r="A1" s="131" t="s">
        <v>0</v>
      </c>
      <c r="B1" s="132" t="s">
        <v>270</v>
      </c>
      <c r="C1" s="124" t="s">
        <v>139</v>
      </c>
      <c r="D1" s="124"/>
      <c r="E1" s="124"/>
      <c r="F1" s="124"/>
      <c r="G1" s="119" t="s">
        <v>165</v>
      </c>
      <c r="H1" s="119"/>
      <c r="I1" s="119"/>
      <c r="J1" s="119"/>
      <c r="K1" s="119"/>
      <c r="L1" s="125" t="s">
        <v>166</v>
      </c>
      <c r="M1" s="125"/>
      <c r="N1" s="125"/>
      <c r="O1" s="125"/>
      <c r="P1" s="125"/>
      <c r="Q1" s="130" t="s">
        <v>167</v>
      </c>
      <c r="R1" s="130"/>
      <c r="S1" s="130"/>
      <c r="T1" s="130"/>
      <c r="U1" s="130"/>
    </row>
    <row r="2" spans="1:21" ht="56.1" customHeight="1">
      <c r="A2" s="131"/>
      <c r="B2" s="132"/>
      <c r="C2" s="1" t="s">
        <v>150</v>
      </c>
      <c r="D2" s="1" t="s">
        <v>168</v>
      </c>
      <c r="E2" s="1" t="s">
        <v>169</v>
      </c>
      <c r="F2" s="1" t="s">
        <v>170</v>
      </c>
      <c r="G2" s="57" t="s">
        <v>171</v>
      </c>
      <c r="H2" s="57" t="s">
        <v>172</v>
      </c>
      <c r="I2" s="65" t="s">
        <v>173</v>
      </c>
      <c r="J2" s="65" t="s">
        <v>174</v>
      </c>
      <c r="K2" s="65" t="s">
        <v>175</v>
      </c>
      <c r="L2" s="54" t="s">
        <v>176</v>
      </c>
      <c r="M2" s="54" t="s">
        <v>177</v>
      </c>
      <c r="N2" s="55" t="s">
        <v>178</v>
      </c>
      <c r="O2" s="55" t="s">
        <v>179</v>
      </c>
      <c r="P2" s="55" t="s">
        <v>180</v>
      </c>
      <c r="Q2" s="63" t="s">
        <v>181</v>
      </c>
      <c r="R2" s="63" t="s">
        <v>182</v>
      </c>
      <c r="S2" s="66" t="s">
        <v>183</v>
      </c>
      <c r="T2" s="66" t="s">
        <v>184</v>
      </c>
      <c r="U2" s="66" t="s">
        <v>185</v>
      </c>
    </row>
    <row r="3" spans="1:21">
      <c r="A3" s="17" t="s">
        <v>10</v>
      </c>
      <c r="B3" s="18" t="s">
        <v>11</v>
      </c>
      <c r="C3" s="19">
        <v>251449</v>
      </c>
      <c r="D3" s="19">
        <v>255640</v>
      </c>
      <c r="E3" s="19">
        <v>56649</v>
      </c>
      <c r="F3" s="45">
        <v>26522</v>
      </c>
      <c r="G3" s="19">
        <v>60</v>
      </c>
      <c r="H3" s="19">
        <v>182639</v>
      </c>
      <c r="I3" s="19">
        <f>G3+H3</f>
        <v>182699</v>
      </c>
      <c r="J3" s="30">
        <f>I3/C3</f>
        <v>0.72658471499190691</v>
      </c>
      <c r="K3" s="31">
        <f>I3/D3</f>
        <v>0.71467297762478488</v>
      </c>
      <c r="L3" s="19">
        <v>0</v>
      </c>
      <c r="M3" s="19">
        <v>32962</v>
      </c>
      <c r="N3" s="19">
        <f>L3+M3</f>
        <v>32962</v>
      </c>
      <c r="O3" s="30">
        <f>N3/C3</f>
        <v>0.13108821271908022</v>
      </c>
      <c r="P3" s="31">
        <f>N3/E3</f>
        <v>0.58186375752440467</v>
      </c>
      <c r="Q3" s="19">
        <v>2</v>
      </c>
      <c r="R3" s="19">
        <v>17268</v>
      </c>
      <c r="S3" s="19">
        <f>Q3+R3</f>
        <v>17270</v>
      </c>
      <c r="T3" s="30">
        <f>S3/C3</f>
        <v>6.8681919594032984E-2</v>
      </c>
      <c r="U3" s="31">
        <f>S3/F3</f>
        <v>0.6511575295980695</v>
      </c>
    </row>
    <row r="4" spans="1:21">
      <c r="A4" s="17" t="s">
        <v>12</v>
      </c>
      <c r="B4" s="18" t="s">
        <v>13</v>
      </c>
      <c r="C4" s="19">
        <v>251537</v>
      </c>
      <c r="D4" s="19">
        <v>228441</v>
      </c>
      <c r="E4" s="19">
        <v>53122</v>
      </c>
      <c r="F4" s="45">
        <v>20443</v>
      </c>
      <c r="G4" s="19" t="s">
        <v>186</v>
      </c>
      <c r="H4" s="19">
        <v>182639</v>
      </c>
      <c r="I4" s="19">
        <v>182639</v>
      </c>
      <c r="J4" s="30">
        <f t="shared" ref="J4:J50" si="0">I4/C4</f>
        <v>0.72609198646719963</v>
      </c>
      <c r="K4" s="31">
        <f t="shared" ref="K4:K50" si="1">I4/D4</f>
        <v>0.79950184073787101</v>
      </c>
      <c r="L4" s="19" t="s">
        <v>186</v>
      </c>
      <c r="M4" s="19">
        <v>32962</v>
      </c>
      <c r="N4" s="19">
        <v>32962</v>
      </c>
      <c r="O4" s="30">
        <f t="shared" ref="O4:O50" si="2">N4/C4</f>
        <v>0.13104235162222655</v>
      </c>
      <c r="P4" s="31">
        <f t="shared" ref="P4:P50" si="3">N4/E4</f>
        <v>0.62049621625691809</v>
      </c>
      <c r="Q4" s="19" t="s">
        <v>186</v>
      </c>
      <c r="R4" s="19">
        <v>17268</v>
      </c>
      <c r="S4" s="19">
        <v>17268</v>
      </c>
      <c r="T4" s="30">
        <f t="shared" ref="T4:T50" si="4">S4/C4</f>
        <v>6.8649940167848075E-2</v>
      </c>
      <c r="U4" s="31">
        <f t="shared" ref="U4:U50" si="5">S4/F4</f>
        <v>0.84469011397544391</v>
      </c>
    </row>
    <row r="5" spans="1:21">
      <c r="A5" s="17" t="s">
        <v>14</v>
      </c>
      <c r="B5" s="18" t="s">
        <v>15</v>
      </c>
      <c r="C5" s="19">
        <v>251387</v>
      </c>
      <c r="D5" s="19">
        <v>222641</v>
      </c>
      <c r="E5" s="19">
        <v>55480</v>
      </c>
      <c r="F5" s="45">
        <v>20539</v>
      </c>
      <c r="G5" s="19">
        <v>0</v>
      </c>
      <c r="H5" s="19">
        <v>182639</v>
      </c>
      <c r="I5" s="19">
        <f t="shared" ref="I5:I50" si="6">G5+H5</f>
        <v>182639</v>
      </c>
      <c r="J5" s="30">
        <f t="shared" si="0"/>
        <v>0.72652523797968871</v>
      </c>
      <c r="K5" s="31">
        <f t="shared" si="1"/>
        <v>0.82032958888973728</v>
      </c>
      <c r="L5" s="19">
        <v>0</v>
      </c>
      <c r="M5" s="19">
        <v>32962</v>
      </c>
      <c r="N5" s="19">
        <f t="shared" ref="N5:N50" si="7">L5+M5</f>
        <v>32962</v>
      </c>
      <c r="O5" s="30">
        <f t="shared" si="2"/>
        <v>0.13112054322618114</v>
      </c>
      <c r="P5" s="31">
        <f t="shared" si="3"/>
        <v>0.5941240086517664</v>
      </c>
      <c r="Q5" s="19">
        <v>0</v>
      </c>
      <c r="R5" s="19">
        <v>17268</v>
      </c>
      <c r="S5" s="19">
        <f t="shared" ref="S5:S50" si="8">Q5+R5</f>
        <v>17268</v>
      </c>
      <c r="T5" s="30">
        <f t="shared" si="4"/>
        <v>6.86909028708724E-2</v>
      </c>
      <c r="U5" s="31">
        <f t="shared" si="5"/>
        <v>0.84074200301864743</v>
      </c>
    </row>
    <row r="6" spans="1:21">
      <c r="A6" s="17" t="s">
        <v>16</v>
      </c>
      <c r="B6" s="18" t="s">
        <v>15</v>
      </c>
      <c r="C6" s="19">
        <v>251387</v>
      </c>
      <c r="D6" s="19">
        <v>190831</v>
      </c>
      <c r="E6" s="19">
        <v>38149</v>
      </c>
      <c r="F6" s="45">
        <v>18068</v>
      </c>
      <c r="G6" s="19">
        <v>0</v>
      </c>
      <c r="H6" s="19">
        <v>182639</v>
      </c>
      <c r="I6" s="19">
        <f t="shared" si="6"/>
        <v>182639</v>
      </c>
      <c r="J6" s="30">
        <f t="shared" si="0"/>
        <v>0.72652523797968871</v>
      </c>
      <c r="K6" s="31">
        <f t="shared" si="1"/>
        <v>0.9570719641986889</v>
      </c>
      <c r="L6" s="19">
        <v>0</v>
      </c>
      <c r="M6" s="19">
        <v>32962</v>
      </c>
      <c r="N6" s="19">
        <f t="shared" si="7"/>
        <v>32962</v>
      </c>
      <c r="O6" s="30">
        <f t="shared" si="2"/>
        <v>0.13112054322618114</v>
      </c>
      <c r="P6" s="31">
        <f t="shared" si="3"/>
        <v>0.86403313324071407</v>
      </c>
      <c r="Q6" s="19">
        <v>0</v>
      </c>
      <c r="R6" s="19">
        <v>17268</v>
      </c>
      <c r="S6" s="19">
        <f t="shared" si="8"/>
        <v>17268</v>
      </c>
      <c r="T6" s="30">
        <f t="shared" si="4"/>
        <v>6.86909028708724E-2</v>
      </c>
      <c r="U6" s="31">
        <f t="shared" si="5"/>
        <v>0.95572282488377247</v>
      </c>
    </row>
    <row r="7" spans="1:21">
      <c r="A7" s="17" t="s">
        <v>17</v>
      </c>
      <c r="B7" s="18" t="s">
        <v>18</v>
      </c>
      <c r="C7" s="19">
        <v>251387</v>
      </c>
      <c r="D7" s="19">
        <v>199013</v>
      </c>
      <c r="E7" s="19">
        <v>40446</v>
      </c>
      <c r="F7" s="45">
        <v>18362</v>
      </c>
      <c r="G7" s="19">
        <v>0</v>
      </c>
      <c r="H7" s="19">
        <v>182639</v>
      </c>
      <c r="I7" s="19">
        <f t="shared" si="6"/>
        <v>182639</v>
      </c>
      <c r="J7" s="30">
        <f t="shared" si="0"/>
        <v>0.72652523797968871</v>
      </c>
      <c r="K7" s="31">
        <f t="shared" si="1"/>
        <v>0.91772396778099918</v>
      </c>
      <c r="L7" s="19">
        <v>0</v>
      </c>
      <c r="M7" s="19">
        <v>32962</v>
      </c>
      <c r="N7" s="19">
        <f t="shared" si="7"/>
        <v>32962</v>
      </c>
      <c r="O7" s="30">
        <f t="shared" si="2"/>
        <v>0.13112054322618114</v>
      </c>
      <c r="P7" s="31">
        <f t="shared" si="3"/>
        <v>0.81496316075755326</v>
      </c>
      <c r="Q7" s="19">
        <v>0</v>
      </c>
      <c r="R7" s="19">
        <v>17268</v>
      </c>
      <c r="S7" s="19">
        <f t="shared" si="8"/>
        <v>17268</v>
      </c>
      <c r="T7" s="30">
        <f t="shared" si="4"/>
        <v>6.86909028708724E-2</v>
      </c>
      <c r="U7" s="31">
        <f t="shared" si="5"/>
        <v>0.94042043350397564</v>
      </c>
    </row>
    <row r="8" spans="1:21">
      <c r="A8" s="17" t="s">
        <v>19</v>
      </c>
      <c r="B8" s="18" t="s">
        <v>20</v>
      </c>
      <c r="C8" s="19">
        <v>251387</v>
      </c>
      <c r="D8" s="19">
        <v>204105</v>
      </c>
      <c r="E8" s="19">
        <v>41612</v>
      </c>
      <c r="F8" s="45">
        <v>18202</v>
      </c>
      <c r="G8" s="42">
        <v>0</v>
      </c>
      <c r="H8" s="19">
        <v>182639</v>
      </c>
      <c r="I8" s="19">
        <f t="shared" si="6"/>
        <v>182639</v>
      </c>
      <c r="J8" s="30">
        <f t="shared" si="0"/>
        <v>0.72652523797968871</v>
      </c>
      <c r="K8" s="31">
        <f t="shared" si="1"/>
        <v>0.89482864212047719</v>
      </c>
      <c r="L8" s="42">
        <v>0</v>
      </c>
      <c r="M8" s="19">
        <v>32962</v>
      </c>
      <c r="N8" s="19">
        <f t="shared" si="7"/>
        <v>32962</v>
      </c>
      <c r="O8" s="30">
        <f t="shared" si="2"/>
        <v>0.13112054322618114</v>
      </c>
      <c r="P8" s="31">
        <f t="shared" si="3"/>
        <v>0.79212727097952518</v>
      </c>
      <c r="Q8" s="42">
        <v>0</v>
      </c>
      <c r="R8" s="19">
        <v>17268</v>
      </c>
      <c r="S8" s="19">
        <f t="shared" si="8"/>
        <v>17268</v>
      </c>
      <c r="T8" s="30">
        <f t="shared" si="4"/>
        <v>6.86909028708724E-2</v>
      </c>
      <c r="U8" s="31">
        <f t="shared" si="5"/>
        <v>0.94868695747720033</v>
      </c>
    </row>
    <row r="9" spans="1:21">
      <c r="A9" s="17" t="s">
        <v>21</v>
      </c>
      <c r="B9" s="18" t="s">
        <v>22</v>
      </c>
      <c r="C9" s="19">
        <v>251387</v>
      </c>
      <c r="D9" s="19">
        <v>237648</v>
      </c>
      <c r="E9" s="19">
        <v>65241</v>
      </c>
      <c r="F9" s="45">
        <v>22336</v>
      </c>
      <c r="G9" s="19">
        <v>0</v>
      </c>
      <c r="H9" s="19">
        <v>182639</v>
      </c>
      <c r="I9" s="19">
        <f t="shared" si="6"/>
        <v>182639</v>
      </c>
      <c r="J9" s="30">
        <f t="shared" si="0"/>
        <v>0.72652523797968871</v>
      </c>
      <c r="K9" s="31">
        <f t="shared" si="1"/>
        <v>0.76852740187167579</v>
      </c>
      <c r="L9" s="19">
        <v>0</v>
      </c>
      <c r="M9" s="19">
        <v>32962</v>
      </c>
      <c r="N9" s="19">
        <f t="shared" si="7"/>
        <v>32962</v>
      </c>
      <c r="O9" s="30">
        <f t="shared" si="2"/>
        <v>0.13112054322618114</v>
      </c>
      <c r="P9" s="31">
        <f t="shared" si="3"/>
        <v>0.50523443846660843</v>
      </c>
      <c r="Q9" s="19">
        <v>0</v>
      </c>
      <c r="R9" s="19">
        <v>17268</v>
      </c>
      <c r="S9" s="19">
        <f t="shared" si="8"/>
        <v>17268</v>
      </c>
      <c r="T9" s="30">
        <f t="shared" si="4"/>
        <v>6.86909028708724E-2</v>
      </c>
      <c r="U9" s="31">
        <f t="shared" si="5"/>
        <v>0.77310171919770776</v>
      </c>
    </row>
    <row r="10" spans="1:21">
      <c r="A10" s="17" t="s">
        <v>23</v>
      </c>
      <c r="B10" s="18" t="s">
        <v>24</v>
      </c>
      <c r="C10" s="19">
        <v>251387</v>
      </c>
      <c r="D10" s="19">
        <v>345400</v>
      </c>
      <c r="E10" s="19">
        <v>93716</v>
      </c>
      <c r="F10" s="45">
        <v>27024</v>
      </c>
      <c r="G10" s="19">
        <v>0</v>
      </c>
      <c r="H10" s="19">
        <v>182639</v>
      </c>
      <c r="I10" s="19">
        <f t="shared" si="6"/>
        <v>182639</v>
      </c>
      <c r="J10" s="30">
        <f t="shared" si="0"/>
        <v>0.72652523797968871</v>
      </c>
      <c r="K10" s="31">
        <f t="shared" si="1"/>
        <v>0.5287753329473075</v>
      </c>
      <c r="L10" s="19">
        <v>0</v>
      </c>
      <c r="M10" s="19">
        <v>32962</v>
      </c>
      <c r="N10" s="19">
        <f t="shared" si="7"/>
        <v>32962</v>
      </c>
      <c r="O10" s="30">
        <f t="shared" si="2"/>
        <v>0.13112054322618114</v>
      </c>
      <c r="P10" s="31">
        <f t="shared" si="3"/>
        <v>0.35172222459345254</v>
      </c>
      <c r="Q10" s="19">
        <v>0</v>
      </c>
      <c r="R10" s="19">
        <v>17268</v>
      </c>
      <c r="S10" s="19">
        <f t="shared" si="8"/>
        <v>17268</v>
      </c>
      <c r="T10" s="30">
        <f t="shared" si="4"/>
        <v>6.86909028708724E-2</v>
      </c>
      <c r="U10" s="31">
        <f t="shared" si="5"/>
        <v>0.63898756660746003</v>
      </c>
    </row>
    <row r="11" spans="1:21">
      <c r="A11" s="17" t="s">
        <v>25</v>
      </c>
      <c r="B11" s="18" t="s">
        <v>26</v>
      </c>
      <c r="C11" s="19">
        <v>251387</v>
      </c>
      <c r="D11" s="19">
        <v>246029</v>
      </c>
      <c r="E11" s="19">
        <v>70010</v>
      </c>
      <c r="F11" s="45">
        <v>24220</v>
      </c>
      <c r="G11" s="19">
        <v>0</v>
      </c>
      <c r="H11" s="19">
        <v>182639</v>
      </c>
      <c r="I11" s="19">
        <f t="shared" si="6"/>
        <v>182639</v>
      </c>
      <c r="J11" s="30">
        <f t="shared" si="0"/>
        <v>0.72652523797968871</v>
      </c>
      <c r="K11" s="31">
        <f t="shared" si="1"/>
        <v>0.74234744684569709</v>
      </c>
      <c r="L11" s="19">
        <v>0</v>
      </c>
      <c r="M11" s="19">
        <v>32962</v>
      </c>
      <c r="N11" s="19">
        <f t="shared" si="7"/>
        <v>32962</v>
      </c>
      <c r="O11" s="30">
        <f t="shared" si="2"/>
        <v>0.13112054322618114</v>
      </c>
      <c r="P11" s="31">
        <f t="shared" si="3"/>
        <v>0.47081845450649906</v>
      </c>
      <c r="Q11" s="19">
        <v>0</v>
      </c>
      <c r="R11" s="19">
        <v>17268</v>
      </c>
      <c r="S11" s="19">
        <f t="shared" si="8"/>
        <v>17268</v>
      </c>
      <c r="T11" s="30">
        <f t="shared" si="4"/>
        <v>6.86909028708724E-2</v>
      </c>
      <c r="U11" s="31">
        <f t="shared" si="5"/>
        <v>0.7129644921552436</v>
      </c>
    </row>
    <row r="12" spans="1:21">
      <c r="A12" s="17" t="s">
        <v>27</v>
      </c>
      <c r="B12" s="18" t="s">
        <v>28</v>
      </c>
      <c r="C12" s="19">
        <v>251532</v>
      </c>
      <c r="D12" s="19">
        <v>222197</v>
      </c>
      <c r="E12" s="19">
        <v>58507</v>
      </c>
      <c r="F12" s="45">
        <v>19292</v>
      </c>
      <c r="G12" s="19">
        <v>145</v>
      </c>
      <c r="H12" s="19">
        <v>182639</v>
      </c>
      <c r="I12" s="19">
        <f t="shared" si="6"/>
        <v>182784</v>
      </c>
      <c r="J12" s="30">
        <f t="shared" si="0"/>
        <v>0.72668288726682884</v>
      </c>
      <c r="K12" s="31">
        <f t="shared" si="1"/>
        <v>0.82262136752521409</v>
      </c>
      <c r="L12" s="19">
        <v>0</v>
      </c>
      <c r="M12" s="19">
        <v>32962</v>
      </c>
      <c r="N12" s="19">
        <f t="shared" si="7"/>
        <v>32962</v>
      </c>
      <c r="O12" s="30">
        <f t="shared" si="2"/>
        <v>0.131044956506528</v>
      </c>
      <c r="P12" s="31">
        <f t="shared" si="3"/>
        <v>0.56338557779411014</v>
      </c>
      <c r="Q12" s="19">
        <v>0</v>
      </c>
      <c r="R12" s="19">
        <v>17268</v>
      </c>
      <c r="S12" s="19">
        <f t="shared" si="8"/>
        <v>17268</v>
      </c>
      <c r="T12" s="30">
        <f t="shared" si="4"/>
        <v>6.865130480416011E-2</v>
      </c>
      <c r="U12" s="31">
        <f t="shared" si="5"/>
        <v>0.89508604602944231</v>
      </c>
    </row>
    <row r="13" spans="1:21">
      <c r="A13" s="17" t="s">
        <v>29</v>
      </c>
      <c r="B13" s="18" t="s">
        <v>30</v>
      </c>
      <c r="C13" s="19">
        <v>251536</v>
      </c>
      <c r="D13" s="19">
        <v>252255</v>
      </c>
      <c r="E13" s="19">
        <v>58784</v>
      </c>
      <c r="F13" s="45">
        <v>21253</v>
      </c>
      <c r="G13" s="19">
        <v>94</v>
      </c>
      <c r="H13" s="19">
        <v>182639</v>
      </c>
      <c r="I13" s="19">
        <f t="shared" si="6"/>
        <v>182733</v>
      </c>
      <c r="J13" s="30">
        <f t="shared" si="0"/>
        <v>0.72646857706252788</v>
      </c>
      <c r="K13" s="31">
        <f t="shared" si="1"/>
        <v>0.72439793066539815</v>
      </c>
      <c r="L13" s="19">
        <v>22</v>
      </c>
      <c r="M13" s="19">
        <v>32962</v>
      </c>
      <c r="N13" s="19">
        <f t="shared" si="7"/>
        <v>32984</v>
      </c>
      <c r="O13" s="30">
        <f t="shared" si="2"/>
        <v>0.13113033522040582</v>
      </c>
      <c r="P13" s="31">
        <f t="shared" si="3"/>
        <v>0.5611050626020686</v>
      </c>
      <c r="Q13" s="19">
        <v>33</v>
      </c>
      <c r="R13" s="19">
        <v>17268</v>
      </c>
      <c r="S13" s="19">
        <f t="shared" si="8"/>
        <v>17301</v>
      </c>
      <c r="T13" s="30">
        <f t="shared" si="4"/>
        <v>6.8781407035175879E-2</v>
      </c>
      <c r="U13" s="31">
        <f t="shared" si="5"/>
        <v>0.81404978120735894</v>
      </c>
    </row>
    <row r="14" spans="1:21">
      <c r="A14" s="17" t="s">
        <v>31</v>
      </c>
      <c r="B14" s="18" t="s">
        <v>32</v>
      </c>
      <c r="C14" s="19">
        <v>251388</v>
      </c>
      <c r="D14" s="19">
        <v>197575</v>
      </c>
      <c r="E14" s="19">
        <v>42771</v>
      </c>
      <c r="F14" s="45">
        <v>18748</v>
      </c>
      <c r="G14" s="19">
        <v>1</v>
      </c>
      <c r="H14" s="19">
        <v>182639</v>
      </c>
      <c r="I14" s="19">
        <f t="shared" si="6"/>
        <v>182640</v>
      </c>
      <c r="J14" s="30">
        <f t="shared" si="0"/>
        <v>0.72652632583894217</v>
      </c>
      <c r="K14" s="31">
        <f t="shared" si="1"/>
        <v>0.92440845248639758</v>
      </c>
      <c r="L14" s="19">
        <v>0</v>
      </c>
      <c r="M14" s="19">
        <v>32962</v>
      </c>
      <c r="N14" s="19">
        <f t="shared" si="7"/>
        <v>32962</v>
      </c>
      <c r="O14" s="30">
        <f t="shared" si="2"/>
        <v>0.13112002163985553</v>
      </c>
      <c r="P14" s="31">
        <f t="shared" si="3"/>
        <v>0.77066236468635285</v>
      </c>
      <c r="Q14" s="19">
        <v>0</v>
      </c>
      <c r="R14" s="19">
        <v>17268</v>
      </c>
      <c r="S14" s="19">
        <f t="shared" si="8"/>
        <v>17268</v>
      </c>
      <c r="T14" s="30">
        <f t="shared" si="4"/>
        <v>6.8690629624325747E-2</v>
      </c>
      <c r="U14" s="31">
        <f t="shared" si="5"/>
        <v>0.92105824621292942</v>
      </c>
    </row>
    <row r="15" spans="1:21">
      <c r="A15" s="17" t="s">
        <v>33</v>
      </c>
      <c r="B15" s="18" t="s">
        <v>34</v>
      </c>
      <c r="C15" s="19">
        <v>251387</v>
      </c>
      <c r="D15" s="19">
        <v>201382</v>
      </c>
      <c r="E15" s="19">
        <v>46113</v>
      </c>
      <c r="F15" s="45">
        <v>19191</v>
      </c>
      <c r="G15" s="19">
        <v>0</v>
      </c>
      <c r="H15" s="19">
        <v>182639</v>
      </c>
      <c r="I15" s="19">
        <f t="shared" si="6"/>
        <v>182639</v>
      </c>
      <c r="J15" s="30">
        <f t="shared" si="0"/>
        <v>0.72652523797968871</v>
      </c>
      <c r="K15" s="31">
        <f t="shared" si="1"/>
        <v>0.90692812664488387</v>
      </c>
      <c r="L15" s="19">
        <v>0</v>
      </c>
      <c r="M15" s="19">
        <v>32962</v>
      </c>
      <c r="N15" s="19">
        <f t="shared" si="7"/>
        <v>32962</v>
      </c>
      <c r="O15" s="30">
        <f t="shared" si="2"/>
        <v>0.13112054322618114</v>
      </c>
      <c r="P15" s="31">
        <f t="shared" si="3"/>
        <v>0.71480927287315943</v>
      </c>
      <c r="Q15" s="19">
        <v>0</v>
      </c>
      <c r="R15" s="19">
        <v>17268</v>
      </c>
      <c r="S15" s="19">
        <f t="shared" si="8"/>
        <v>17268</v>
      </c>
      <c r="T15" s="30">
        <f t="shared" si="4"/>
        <v>6.86909028708724E-2</v>
      </c>
      <c r="U15" s="31">
        <f t="shared" si="5"/>
        <v>0.89979677974050332</v>
      </c>
    </row>
    <row r="16" spans="1:21">
      <c r="A16" s="17" t="s">
        <v>35</v>
      </c>
      <c r="B16" s="18" t="s">
        <v>36</v>
      </c>
      <c r="C16" s="19">
        <v>251387</v>
      </c>
      <c r="D16" s="19">
        <v>196930</v>
      </c>
      <c r="E16" s="19">
        <v>40583</v>
      </c>
      <c r="F16" s="45">
        <v>18474</v>
      </c>
      <c r="G16" s="19">
        <v>0</v>
      </c>
      <c r="H16" s="19">
        <v>182639</v>
      </c>
      <c r="I16" s="19">
        <f t="shared" si="6"/>
        <v>182639</v>
      </c>
      <c r="J16" s="30">
        <f t="shared" si="0"/>
        <v>0.72652523797968871</v>
      </c>
      <c r="K16" s="31">
        <f t="shared" si="1"/>
        <v>0.92743106687655508</v>
      </c>
      <c r="L16" s="19">
        <v>0</v>
      </c>
      <c r="M16" s="19">
        <v>32962</v>
      </c>
      <c r="N16" s="19">
        <f t="shared" si="7"/>
        <v>32962</v>
      </c>
      <c r="O16" s="30">
        <f t="shared" si="2"/>
        <v>0.13112054322618114</v>
      </c>
      <c r="P16" s="31">
        <f t="shared" si="3"/>
        <v>0.81221200995490728</v>
      </c>
      <c r="Q16" s="19">
        <v>0</v>
      </c>
      <c r="R16" s="19">
        <v>17268</v>
      </c>
      <c r="S16" s="19">
        <f t="shared" si="8"/>
        <v>17268</v>
      </c>
      <c r="T16" s="30">
        <f t="shared" si="4"/>
        <v>6.86909028708724E-2</v>
      </c>
      <c r="U16" s="31">
        <f t="shared" si="5"/>
        <v>0.93471906463137377</v>
      </c>
    </row>
    <row r="17" spans="1:21">
      <c r="A17" s="17" t="s">
        <v>37</v>
      </c>
      <c r="B17" s="18" t="s">
        <v>36</v>
      </c>
      <c r="C17" s="19">
        <v>251387</v>
      </c>
      <c r="D17" s="19">
        <v>204712</v>
      </c>
      <c r="E17" s="19">
        <v>50240</v>
      </c>
      <c r="F17" s="45">
        <v>19720</v>
      </c>
      <c r="G17" s="19">
        <v>0</v>
      </c>
      <c r="H17" s="19">
        <v>182639</v>
      </c>
      <c r="I17" s="19">
        <f t="shared" si="6"/>
        <v>182639</v>
      </c>
      <c r="J17" s="30">
        <f t="shared" si="0"/>
        <v>0.72652523797968871</v>
      </c>
      <c r="K17" s="31">
        <f t="shared" si="1"/>
        <v>0.89217534878268001</v>
      </c>
      <c r="L17" s="19">
        <v>0</v>
      </c>
      <c r="M17" s="19">
        <v>32962</v>
      </c>
      <c r="N17" s="19">
        <f t="shared" si="7"/>
        <v>32962</v>
      </c>
      <c r="O17" s="30">
        <f t="shared" si="2"/>
        <v>0.13112054322618114</v>
      </c>
      <c r="P17" s="31">
        <f t="shared" si="3"/>
        <v>0.65609076433121016</v>
      </c>
      <c r="Q17" s="19">
        <v>0</v>
      </c>
      <c r="R17" s="19">
        <v>17268</v>
      </c>
      <c r="S17" s="19">
        <f t="shared" si="8"/>
        <v>17268</v>
      </c>
      <c r="T17" s="30">
        <f t="shared" si="4"/>
        <v>6.86909028708724E-2</v>
      </c>
      <c r="U17" s="31">
        <f t="shared" si="5"/>
        <v>0.87565922920892492</v>
      </c>
    </row>
    <row r="18" spans="1:21">
      <c r="A18" s="17" t="s">
        <v>38</v>
      </c>
      <c r="B18" s="18" t="s">
        <v>39</v>
      </c>
      <c r="C18" s="19">
        <v>251387</v>
      </c>
      <c r="D18" s="19">
        <v>194888</v>
      </c>
      <c r="E18" s="19">
        <v>38598</v>
      </c>
      <c r="F18" s="45">
        <v>17942</v>
      </c>
      <c r="G18" s="19">
        <v>0</v>
      </c>
      <c r="H18" s="19">
        <v>182639</v>
      </c>
      <c r="I18" s="19">
        <f t="shared" si="6"/>
        <v>182639</v>
      </c>
      <c r="J18" s="30">
        <f t="shared" si="0"/>
        <v>0.72652523797968871</v>
      </c>
      <c r="K18" s="31">
        <f t="shared" si="1"/>
        <v>0.93714851607076888</v>
      </c>
      <c r="L18" s="19">
        <v>0</v>
      </c>
      <c r="M18" s="19">
        <v>32962</v>
      </c>
      <c r="N18" s="19">
        <f t="shared" si="7"/>
        <v>32962</v>
      </c>
      <c r="O18" s="30">
        <f t="shared" si="2"/>
        <v>0.13112054322618114</v>
      </c>
      <c r="P18" s="31">
        <f t="shared" si="3"/>
        <v>0.85398207160992801</v>
      </c>
      <c r="Q18" s="19">
        <v>0</v>
      </c>
      <c r="R18" s="19">
        <v>17268</v>
      </c>
      <c r="S18" s="19">
        <f t="shared" si="8"/>
        <v>17268</v>
      </c>
      <c r="T18" s="30">
        <f t="shared" si="4"/>
        <v>6.86909028708724E-2</v>
      </c>
      <c r="U18" s="31">
        <f t="shared" si="5"/>
        <v>0.96243451120276446</v>
      </c>
    </row>
    <row r="19" spans="1:21">
      <c r="A19" s="17" t="s">
        <v>40</v>
      </c>
      <c r="B19" s="18" t="s">
        <v>39</v>
      </c>
      <c r="C19" s="19">
        <v>251387</v>
      </c>
      <c r="D19" s="19">
        <v>195660</v>
      </c>
      <c r="E19" s="19">
        <v>39833</v>
      </c>
      <c r="F19" s="45">
        <v>18362</v>
      </c>
      <c r="G19" s="42">
        <v>0</v>
      </c>
      <c r="H19" s="19">
        <v>182639</v>
      </c>
      <c r="I19" s="19">
        <f t="shared" si="6"/>
        <v>182639</v>
      </c>
      <c r="J19" s="30">
        <f t="shared" si="0"/>
        <v>0.72652523797968871</v>
      </c>
      <c r="K19" s="31">
        <f t="shared" si="1"/>
        <v>0.93345088418685473</v>
      </c>
      <c r="L19" s="42">
        <v>0</v>
      </c>
      <c r="M19" s="19">
        <v>32962</v>
      </c>
      <c r="N19" s="19">
        <f t="shared" si="7"/>
        <v>32962</v>
      </c>
      <c r="O19" s="30">
        <f t="shared" si="2"/>
        <v>0.13112054322618114</v>
      </c>
      <c r="P19" s="31">
        <f t="shared" si="3"/>
        <v>0.82750483267642405</v>
      </c>
      <c r="Q19" s="42">
        <v>0</v>
      </c>
      <c r="R19" s="19">
        <v>17268</v>
      </c>
      <c r="S19" s="19">
        <f t="shared" si="8"/>
        <v>17268</v>
      </c>
      <c r="T19" s="30">
        <f t="shared" si="4"/>
        <v>6.86909028708724E-2</v>
      </c>
      <c r="U19" s="31">
        <f t="shared" si="5"/>
        <v>0.94042043350397564</v>
      </c>
    </row>
    <row r="20" spans="1:21">
      <c r="A20" s="17" t="s">
        <v>41</v>
      </c>
      <c r="B20" s="18" t="s">
        <v>42</v>
      </c>
      <c r="C20" s="19">
        <v>251572</v>
      </c>
      <c r="D20" s="19">
        <v>200838</v>
      </c>
      <c r="E20" s="19">
        <v>43925</v>
      </c>
      <c r="F20" s="45">
        <v>19053</v>
      </c>
      <c r="G20" s="19">
        <v>164</v>
      </c>
      <c r="H20" s="19">
        <v>182639</v>
      </c>
      <c r="I20" s="19">
        <f t="shared" si="6"/>
        <v>182803</v>
      </c>
      <c r="J20" s="30">
        <f t="shared" si="0"/>
        <v>0.72664286963573055</v>
      </c>
      <c r="K20" s="31">
        <f t="shared" si="1"/>
        <v>0.91020125673428331</v>
      </c>
      <c r="L20" s="19">
        <v>2</v>
      </c>
      <c r="M20" s="19">
        <v>32962</v>
      </c>
      <c r="N20" s="19">
        <f t="shared" si="7"/>
        <v>32964</v>
      </c>
      <c r="O20" s="30">
        <f t="shared" si="2"/>
        <v>0.13103207034169145</v>
      </c>
      <c r="P20" s="31">
        <f t="shared" si="3"/>
        <v>0.75046101309049518</v>
      </c>
      <c r="Q20" s="19">
        <v>19</v>
      </c>
      <c r="R20" s="19">
        <v>17268</v>
      </c>
      <c r="S20" s="19">
        <f t="shared" si="8"/>
        <v>17287</v>
      </c>
      <c r="T20" s="30">
        <f t="shared" si="4"/>
        <v>6.8715914330688632E-2</v>
      </c>
      <c r="U20" s="31">
        <f t="shared" si="5"/>
        <v>0.9073111845903532</v>
      </c>
    </row>
    <row r="21" spans="1:21">
      <c r="A21" s="17" t="s">
        <v>43</v>
      </c>
      <c r="B21" s="18" t="s">
        <v>44</v>
      </c>
      <c r="C21" s="19">
        <v>251387</v>
      </c>
      <c r="D21" s="19">
        <v>206075</v>
      </c>
      <c r="E21" s="19">
        <v>55687</v>
      </c>
      <c r="F21" s="45">
        <v>20682</v>
      </c>
      <c r="G21" s="19">
        <v>0</v>
      </c>
      <c r="H21" s="19">
        <v>182639</v>
      </c>
      <c r="I21" s="19">
        <f t="shared" si="6"/>
        <v>182639</v>
      </c>
      <c r="J21" s="30">
        <f t="shared" si="0"/>
        <v>0.72652523797968871</v>
      </c>
      <c r="K21" s="31">
        <f t="shared" si="1"/>
        <v>0.88627441465485868</v>
      </c>
      <c r="L21" s="19">
        <v>0</v>
      </c>
      <c r="M21" s="19">
        <v>32962</v>
      </c>
      <c r="N21" s="19">
        <f t="shared" si="7"/>
        <v>32962</v>
      </c>
      <c r="O21" s="30">
        <f t="shared" si="2"/>
        <v>0.13112054322618114</v>
      </c>
      <c r="P21" s="31">
        <f t="shared" si="3"/>
        <v>0.5919155278610807</v>
      </c>
      <c r="Q21" s="19">
        <v>0</v>
      </c>
      <c r="R21" s="19">
        <v>17268</v>
      </c>
      <c r="S21" s="19">
        <f t="shared" si="8"/>
        <v>17268</v>
      </c>
      <c r="T21" s="30">
        <f t="shared" si="4"/>
        <v>6.86909028708724E-2</v>
      </c>
      <c r="U21" s="31">
        <f t="shared" si="5"/>
        <v>0.83492892370176963</v>
      </c>
    </row>
    <row r="22" spans="1:21">
      <c r="A22" s="17" t="s">
        <v>45</v>
      </c>
      <c r="B22" s="18" t="s">
        <v>46</v>
      </c>
      <c r="C22" s="19">
        <v>256817</v>
      </c>
      <c r="D22" s="19">
        <v>267205</v>
      </c>
      <c r="E22" s="19">
        <v>72953</v>
      </c>
      <c r="F22" s="45">
        <v>25820</v>
      </c>
      <c r="G22" s="19">
        <v>5414</v>
      </c>
      <c r="H22" s="19">
        <v>182639</v>
      </c>
      <c r="I22" s="19">
        <f t="shared" si="6"/>
        <v>188053</v>
      </c>
      <c r="J22" s="30">
        <f t="shared" si="0"/>
        <v>0.73224513953515535</v>
      </c>
      <c r="K22" s="31">
        <f t="shared" si="1"/>
        <v>0.70377799816620201</v>
      </c>
      <c r="L22" s="19">
        <v>1</v>
      </c>
      <c r="M22" s="19">
        <v>32962</v>
      </c>
      <c r="N22" s="19">
        <f t="shared" si="7"/>
        <v>32963</v>
      </c>
      <c r="O22" s="30">
        <f t="shared" si="2"/>
        <v>0.12835209507158793</v>
      </c>
      <c r="P22" s="31">
        <f t="shared" si="3"/>
        <v>0.4518388551533179</v>
      </c>
      <c r="Q22" s="19">
        <v>12</v>
      </c>
      <c r="R22" s="19">
        <v>17268</v>
      </c>
      <c r="S22" s="19">
        <f t="shared" si="8"/>
        <v>17280</v>
      </c>
      <c r="T22" s="30">
        <f t="shared" si="4"/>
        <v>6.7285265383522114E-2</v>
      </c>
      <c r="U22" s="31">
        <f t="shared" si="5"/>
        <v>0.66924864446165766</v>
      </c>
    </row>
    <row r="23" spans="1:21">
      <c r="A23" s="17" t="s">
        <v>47</v>
      </c>
      <c r="B23" s="18" t="s">
        <v>48</v>
      </c>
      <c r="C23" s="19">
        <v>251387</v>
      </c>
      <c r="D23" s="19">
        <v>199254</v>
      </c>
      <c r="E23" s="19">
        <v>39285</v>
      </c>
      <c r="F23" s="45">
        <v>18415</v>
      </c>
      <c r="G23" s="19">
        <v>0</v>
      </c>
      <c r="H23" s="19">
        <v>182639</v>
      </c>
      <c r="I23" s="19">
        <f t="shared" si="6"/>
        <v>182639</v>
      </c>
      <c r="J23" s="30">
        <f t="shared" si="0"/>
        <v>0.72652523797968871</v>
      </c>
      <c r="K23" s="31">
        <f t="shared" si="1"/>
        <v>0.91661397010850476</v>
      </c>
      <c r="L23" s="19">
        <v>0</v>
      </c>
      <c r="M23" s="19">
        <v>32962</v>
      </c>
      <c r="N23" s="19">
        <f t="shared" si="7"/>
        <v>32962</v>
      </c>
      <c r="O23" s="30">
        <f t="shared" si="2"/>
        <v>0.13112054322618114</v>
      </c>
      <c r="P23" s="31">
        <f t="shared" si="3"/>
        <v>0.83904798269059433</v>
      </c>
      <c r="Q23" s="19">
        <v>0</v>
      </c>
      <c r="R23" s="19">
        <v>17268</v>
      </c>
      <c r="S23" s="19">
        <f t="shared" si="8"/>
        <v>17268</v>
      </c>
      <c r="T23" s="30">
        <f t="shared" si="4"/>
        <v>6.86909028708724E-2</v>
      </c>
      <c r="U23" s="31">
        <f t="shared" si="5"/>
        <v>0.93771382025522676</v>
      </c>
    </row>
    <row r="24" spans="1:21">
      <c r="A24" s="17" t="s">
        <v>49</v>
      </c>
      <c r="B24" s="18" t="s">
        <v>50</v>
      </c>
      <c r="C24" s="19">
        <v>251387</v>
      </c>
      <c r="D24" s="19">
        <v>237215</v>
      </c>
      <c r="E24" s="19">
        <v>52942</v>
      </c>
      <c r="F24" s="45">
        <v>19988</v>
      </c>
      <c r="G24" s="19">
        <v>0</v>
      </c>
      <c r="H24" s="19">
        <v>182639</v>
      </c>
      <c r="I24" s="19">
        <f t="shared" si="6"/>
        <v>182639</v>
      </c>
      <c r="J24" s="30">
        <f t="shared" si="0"/>
        <v>0.72652523797968871</v>
      </c>
      <c r="K24" s="31">
        <f t="shared" si="1"/>
        <v>0.76993023206795519</v>
      </c>
      <c r="L24" s="19">
        <v>0</v>
      </c>
      <c r="M24" s="19">
        <v>32962</v>
      </c>
      <c r="N24" s="19">
        <f t="shared" si="7"/>
        <v>32962</v>
      </c>
      <c r="O24" s="30">
        <f t="shared" si="2"/>
        <v>0.13112054322618114</v>
      </c>
      <c r="P24" s="31">
        <f t="shared" si="3"/>
        <v>0.62260587057534655</v>
      </c>
      <c r="Q24" s="19">
        <v>0</v>
      </c>
      <c r="R24" s="19">
        <v>17268</v>
      </c>
      <c r="S24" s="19">
        <f t="shared" si="8"/>
        <v>17268</v>
      </c>
      <c r="T24" s="30">
        <f t="shared" si="4"/>
        <v>6.86909028708724E-2</v>
      </c>
      <c r="U24" s="31">
        <f t="shared" si="5"/>
        <v>0.86391835101060632</v>
      </c>
    </row>
    <row r="25" spans="1:21">
      <c r="A25" s="17" t="s">
        <v>51</v>
      </c>
      <c r="B25" s="18" t="s">
        <v>52</v>
      </c>
      <c r="C25" s="19">
        <v>251387</v>
      </c>
      <c r="D25" s="19">
        <v>222120</v>
      </c>
      <c r="E25" s="19">
        <v>54945</v>
      </c>
      <c r="F25" s="45">
        <v>19367</v>
      </c>
      <c r="G25" s="19">
        <v>0</v>
      </c>
      <c r="H25" s="19">
        <v>182639</v>
      </c>
      <c r="I25" s="19">
        <f t="shared" si="6"/>
        <v>182639</v>
      </c>
      <c r="J25" s="30">
        <f t="shared" si="0"/>
        <v>0.72652523797968871</v>
      </c>
      <c r="K25" s="31">
        <f t="shared" si="1"/>
        <v>0.82225373671889068</v>
      </c>
      <c r="L25" s="19">
        <v>0</v>
      </c>
      <c r="M25" s="19">
        <v>32962</v>
      </c>
      <c r="N25" s="19">
        <f t="shared" si="7"/>
        <v>32962</v>
      </c>
      <c r="O25" s="30">
        <f t="shared" si="2"/>
        <v>0.13112054322618114</v>
      </c>
      <c r="P25" s="31">
        <f t="shared" si="3"/>
        <v>0.59990899990899993</v>
      </c>
      <c r="Q25" s="19">
        <v>0</v>
      </c>
      <c r="R25" s="19">
        <v>17268</v>
      </c>
      <c r="S25" s="19">
        <f t="shared" si="8"/>
        <v>17268</v>
      </c>
      <c r="T25" s="30">
        <f t="shared" si="4"/>
        <v>6.86909028708724E-2</v>
      </c>
      <c r="U25" s="31">
        <f t="shared" si="5"/>
        <v>0.89161976558062683</v>
      </c>
    </row>
    <row r="26" spans="1:21">
      <c r="A26" s="17" t="s">
        <v>53</v>
      </c>
      <c r="B26" s="18" t="s">
        <v>54</v>
      </c>
      <c r="C26" s="19">
        <v>251550</v>
      </c>
      <c r="D26" s="19">
        <v>202236</v>
      </c>
      <c r="E26" s="19">
        <v>40369</v>
      </c>
      <c r="F26" s="45">
        <v>18670</v>
      </c>
      <c r="G26" s="68" t="s">
        <v>186</v>
      </c>
      <c r="H26" s="19">
        <v>182639</v>
      </c>
      <c r="I26" s="19">
        <v>182639</v>
      </c>
      <c r="J26" s="30">
        <f t="shared" si="0"/>
        <v>0.7260544623335321</v>
      </c>
      <c r="K26" s="31">
        <f t="shared" si="1"/>
        <v>0.90309836033149393</v>
      </c>
      <c r="L26" s="68" t="s">
        <v>186</v>
      </c>
      <c r="M26" s="19">
        <v>32962</v>
      </c>
      <c r="N26" s="19">
        <v>32962</v>
      </c>
      <c r="O26" s="30">
        <f t="shared" si="2"/>
        <v>0.13103557940767244</v>
      </c>
      <c r="P26" s="31">
        <f t="shared" si="3"/>
        <v>0.81651762491020341</v>
      </c>
      <c r="Q26" s="68" t="s">
        <v>186</v>
      </c>
      <c r="R26" s="19">
        <v>17268</v>
      </c>
      <c r="S26" s="19">
        <v>17268</v>
      </c>
      <c r="T26" s="30">
        <f t="shared" si="4"/>
        <v>6.8646392367322603E-2</v>
      </c>
      <c r="U26" s="31">
        <f t="shared" si="5"/>
        <v>0.92490626673808252</v>
      </c>
    </row>
    <row r="27" spans="1:21">
      <c r="A27" s="17" t="s">
        <v>55</v>
      </c>
      <c r="B27" s="18" t="s">
        <v>56</v>
      </c>
      <c r="C27" s="19">
        <v>252162</v>
      </c>
      <c r="D27" s="19">
        <v>272911</v>
      </c>
      <c r="E27" s="19">
        <v>71642</v>
      </c>
      <c r="F27" s="45">
        <v>22061</v>
      </c>
      <c r="G27" s="19">
        <v>744</v>
      </c>
      <c r="H27" s="19">
        <v>182639</v>
      </c>
      <c r="I27" s="19">
        <f t="shared" si="6"/>
        <v>183383</v>
      </c>
      <c r="J27" s="30">
        <f t="shared" si="0"/>
        <v>0.72724280422902732</v>
      </c>
      <c r="K27" s="31">
        <f t="shared" si="1"/>
        <v>0.67195166189710198</v>
      </c>
      <c r="L27" s="19">
        <v>0</v>
      </c>
      <c r="M27" s="19">
        <v>32962</v>
      </c>
      <c r="N27" s="19">
        <f t="shared" si="7"/>
        <v>32962</v>
      </c>
      <c r="O27" s="30">
        <f t="shared" si="2"/>
        <v>0.13071755458792364</v>
      </c>
      <c r="P27" s="31">
        <f t="shared" si="3"/>
        <v>0.46009324139471258</v>
      </c>
      <c r="Q27" s="19">
        <v>31</v>
      </c>
      <c r="R27" s="19">
        <v>17268</v>
      </c>
      <c r="S27" s="19">
        <f t="shared" si="8"/>
        <v>17299</v>
      </c>
      <c r="T27" s="30">
        <f t="shared" si="4"/>
        <v>6.8602723645910163E-2</v>
      </c>
      <c r="U27" s="31">
        <f t="shared" si="5"/>
        <v>0.78414396446217305</v>
      </c>
    </row>
    <row r="28" spans="1:21">
      <c r="A28" s="17" t="s">
        <v>57</v>
      </c>
      <c r="B28" s="18" t="s">
        <v>58</v>
      </c>
      <c r="C28" s="19">
        <v>251387</v>
      </c>
      <c r="D28" s="19">
        <v>189665</v>
      </c>
      <c r="E28" s="19">
        <v>38587</v>
      </c>
      <c r="F28" s="45">
        <v>18008</v>
      </c>
      <c r="G28" s="19">
        <v>0</v>
      </c>
      <c r="H28" s="19">
        <v>182639</v>
      </c>
      <c r="I28" s="19">
        <f t="shared" si="6"/>
        <v>182639</v>
      </c>
      <c r="J28" s="30">
        <f t="shared" si="0"/>
        <v>0.72652523797968871</v>
      </c>
      <c r="K28" s="31">
        <f t="shared" si="1"/>
        <v>0.96295573774813492</v>
      </c>
      <c r="L28" s="19">
        <v>0</v>
      </c>
      <c r="M28" s="19">
        <v>32962</v>
      </c>
      <c r="N28" s="19">
        <f t="shared" si="7"/>
        <v>32962</v>
      </c>
      <c r="O28" s="30">
        <f t="shared" si="2"/>
        <v>0.13112054322618114</v>
      </c>
      <c r="P28" s="31">
        <f t="shared" si="3"/>
        <v>0.85422551636561539</v>
      </c>
      <c r="Q28" s="19">
        <v>0</v>
      </c>
      <c r="R28" s="19">
        <v>17268</v>
      </c>
      <c r="S28" s="19">
        <f t="shared" si="8"/>
        <v>17268</v>
      </c>
      <c r="T28" s="30">
        <f t="shared" si="4"/>
        <v>6.86909028708724E-2</v>
      </c>
      <c r="U28" s="31">
        <f t="shared" si="5"/>
        <v>0.95890715237672142</v>
      </c>
    </row>
    <row r="29" spans="1:21">
      <c r="A29" s="17" t="s">
        <v>59</v>
      </c>
      <c r="B29" s="18" t="s">
        <v>58</v>
      </c>
      <c r="C29" s="19">
        <v>251387</v>
      </c>
      <c r="D29" s="19">
        <v>255156</v>
      </c>
      <c r="E29" s="19">
        <v>64780</v>
      </c>
      <c r="F29" s="45">
        <v>21545</v>
      </c>
      <c r="G29" s="19">
        <v>0</v>
      </c>
      <c r="H29" s="19">
        <v>182639</v>
      </c>
      <c r="I29" s="19">
        <f t="shared" si="6"/>
        <v>182639</v>
      </c>
      <c r="J29" s="30">
        <f t="shared" si="0"/>
        <v>0.72652523797968871</v>
      </c>
      <c r="K29" s="31">
        <f t="shared" si="1"/>
        <v>0.71579347536409099</v>
      </c>
      <c r="L29" s="19">
        <v>0</v>
      </c>
      <c r="M29" s="19">
        <v>32962</v>
      </c>
      <c r="N29" s="19">
        <f t="shared" si="7"/>
        <v>32962</v>
      </c>
      <c r="O29" s="30">
        <f t="shared" si="2"/>
        <v>0.13112054322618114</v>
      </c>
      <c r="P29" s="31">
        <f t="shared" si="3"/>
        <v>0.50882988576721211</v>
      </c>
      <c r="Q29" s="19">
        <v>0</v>
      </c>
      <c r="R29" s="19">
        <v>17268</v>
      </c>
      <c r="S29" s="19">
        <f t="shared" si="8"/>
        <v>17268</v>
      </c>
      <c r="T29" s="30">
        <f t="shared" si="4"/>
        <v>6.86909028708724E-2</v>
      </c>
      <c r="U29" s="31">
        <f t="shared" si="5"/>
        <v>0.80148526340218151</v>
      </c>
    </row>
    <row r="30" spans="1:21">
      <c r="A30" s="17" t="s">
        <v>60</v>
      </c>
      <c r="B30" s="18" t="s">
        <v>58</v>
      </c>
      <c r="C30" s="19">
        <v>251387</v>
      </c>
      <c r="D30" s="19">
        <v>188072</v>
      </c>
      <c r="E30" s="19">
        <v>36797</v>
      </c>
      <c r="F30" s="45">
        <v>17688</v>
      </c>
      <c r="G30" s="19">
        <v>0</v>
      </c>
      <c r="H30" s="19">
        <v>182639</v>
      </c>
      <c r="I30" s="19">
        <f t="shared" si="6"/>
        <v>182639</v>
      </c>
      <c r="J30" s="30">
        <f t="shared" si="0"/>
        <v>0.72652523797968871</v>
      </c>
      <c r="K30" s="31">
        <f t="shared" si="1"/>
        <v>0.97111212727040708</v>
      </c>
      <c r="L30" s="19">
        <v>0</v>
      </c>
      <c r="M30" s="19">
        <v>32962</v>
      </c>
      <c r="N30" s="19">
        <f t="shared" si="7"/>
        <v>32962</v>
      </c>
      <c r="O30" s="30">
        <f t="shared" si="2"/>
        <v>0.13112054322618114</v>
      </c>
      <c r="P30" s="31">
        <f t="shared" si="3"/>
        <v>0.89577954724569941</v>
      </c>
      <c r="Q30" s="19">
        <v>0</v>
      </c>
      <c r="R30" s="19">
        <v>17268</v>
      </c>
      <c r="S30" s="19">
        <f t="shared" si="8"/>
        <v>17268</v>
      </c>
      <c r="T30" s="30">
        <f t="shared" si="4"/>
        <v>6.86909028708724E-2</v>
      </c>
      <c r="U30" s="31">
        <f t="shared" si="5"/>
        <v>0.97625508819538676</v>
      </c>
    </row>
    <row r="31" spans="1:21">
      <c r="A31" s="17" t="s">
        <v>61</v>
      </c>
      <c r="B31" s="18" t="s">
        <v>62</v>
      </c>
      <c r="C31" s="19">
        <v>252101</v>
      </c>
      <c r="D31" s="19">
        <v>263728</v>
      </c>
      <c r="E31" s="19">
        <v>66495</v>
      </c>
      <c r="F31" s="45">
        <v>21483</v>
      </c>
      <c r="G31" s="19">
        <v>0</v>
      </c>
      <c r="H31" s="19">
        <v>182639</v>
      </c>
      <c r="I31" s="19">
        <f t="shared" si="6"/>
        <v>182639</v>
      </c>
      <c r="J31" s="30">
        <f t="shared" si="0"/>
        <v>0.72446757450386945</v>
      </c>
      <c r="K31" s="31">
        <f t="shared" si="1"/>
        <v>0.69252790754110294</v>
      </c>
      <c r="L31" s="19">
        <v>714</v>
      </c>
      <c r="M31" s="19">
        <v>32962</v>
      </c>
      <c r="N31" s="19">
        <f t="shared" si="7"/>
        <v>33676</v>
      </c>
      <c r="O31" s="30">
        <f t="shared" si="2"/>
        <v>0.13358138206512468</v>
      </c>
      <c r="P31" s="31">
        <f t="shared" si="3"/>
        <v>0.50644409354086772</v>
      </c>
      <c r="Q31" s="19">
        <v>0</v>
      </c>
      <c r="R31" s="19">
        <v>17268</v>
      </c>
      <c r="S31" s="19">
        <f t="shared" si="8"/>
        <v>17268</v>
      </c>
      <c r="T31" s="30">
        <f t="shared" si="4"/>
        <v>6.8496356618974144E-2</v>
      </c>
      <c r="U31" s="31">
        <f t="shared" si="5"/>
        <v>0.80379835218544893</v>
      </c>
    </row>
    <row r="32" spans="1:21">
      <c r="A32" s="17" t="s">
        <v>63</v>
      </c>
      <c r="B32" s="18" t="s">
        <v>64</v>
      </c>
      <c r="C32" s="19">
        <v>251387</v>
      </c>
      <c r="D32" s="19">
        <v>218964</v>
      </c>
      <c r="E32" s="19">
        <v>48991</v>
      </c>
      <c r="F32" s="45">
        <v>20255</v>
      </c>
      <c r="G32" s="19">
        <v>0</v>
      </c>
      <c r="H32" s="19">
        <v>182639</v>
      </c>
      <c r="I32" s="19">
        <f t="shared" si="6"/>
        <v>182639</v>
      </c>
      <c r="J32" s="30">
        <f t="shared" si="0"/>
        <v>0.72652523797968871</v>
      </c>
      <c r="K32" s="31">
        <f t="shared" si="1"/>
        <v>0.83410514970497429</v>
      </c>
      <c r="L32" s="19">
        <v>0</v>
      </c>
      <c r="M32" s="19">
        <v>32962</v>
      </c>
      <c r="N32" s="19">
        <f t="shared" si="7"/>
        <v>32962</v>
      </c>
      <c r="O32" s="30">
        <f t="shared" si="2"/>
        <v>0.13112054322618114</v>
      </c>
      <c r="P32" s="31">
        <f t="shared" si="3"/>
        <v>0.67281745626747769</v>
      </c>
      <c r="Q32" s="19">
        <v>0</v>
      </c>
      <c r="R32" s="19">
        <v>17268</v>
      </c>
      <c r="S32" s="19">
        <f t="shared" si="8"/>
        <v>17268</v>
      </c>
      <c r="T32" s="30">
        <f t="shared" si="4"/>
        <v>6.86909028708724E-2</v>
      </c>
      <c r="U32" s="31">
        <f t="shared" si="5"/>
        <v>0.85253023944705009</v>
      </c>
    </row>
    <row r="33" spans="1:21">
      <c r="A33" s="17" t="s">
        <v>65</v>
      </c>
      <c r="B33" s="18" t="s">
        <v>66</v>
      </c>
      <c r="C33" s="19">
        <v>251387</v>
      </c>
      <c r="D33" s="19">
        <v>236580</v>
      </c>
      <c r="E33" s="19">
        <v>63784</v>
      </c>
      <c r="F33" s="45">
        <v>26024</v>
      </c>
      <c r="G33" s="19">
        <v>0</v>
      </c>
      <c r="H33" s="19">
        <v>182639</v>
      </c>
      <c r="I33" s="19">
        <f t="shared" si="6"/>
        <v>182639</v>
      </c>
      <c r="J33" s="30">
        <f t="shared" si="0"/>
        <v>0.72652523797968871</v>
      </c>
      <c r="K33" s="31">
        <f t="shared" si="1"/>
        <v>0.77199678755600643</v>
      </c>
      <c r="L33" s="19">
        <v>0</v>
      </c>
      <c r="M33" s="19">
        <v>32962</v>
      </c>
      <c r="N33" s="19">
        <f t="shared" si="7"/>
        <v>32962</v>
      </c>
      <c r="O33" s="30">
        <f t="shared" si="2"/>
        <v>0.13112054322618114</v>
      </c>
      <c r="P33" s="31">
        <f t="shared" si="3"/>
        <v>0.51677536686316317</v>
      </c>
      <c r="Q33" s="19">
        <v>0</v>
      </c>
      <c r="R33" s="19">
        <v>17268</v>
      </c>
      <c r="S33" s="19">
        <f t="shared" si="8"/>
        <v>17268</v>
      </c>
      <c r="T33" s="30">
        <f t="shared" si="4"/>
        <v>6.86909028708724E-2</v>
      </c>
      <c r="U33" s="31">
        <f t="shared" si="5"/>
        <v>0.6635413464494313</v>
      </c>
    </row>
    <row r="34" spans="1:21">
      <c r="A34" s="17" t="s">
        <v>67</v>
      </c>
      <c r="B34" s="18" t="s">
        <v>68</v>
      </c>
      <c r="C34" s="19">
        <v>251465</v>
      </c>
      <c r="D34" s="19">
        <v>215480</v>
      </c>
      <c r="E34" s="19">
        <v>54596</v>
      </c>
      <c r="F34" s="45">
        <v>20953</v>
      </c>
      <c r="G34" s="19">
        <v>78</v>
      </c>
      <c r="H34" s="19">
        <v>182639</v>
      </c>
      <c r="I34" s="19">
        <f t="shared" si="6"/>
        <v>182717</v>
      </c>
      <c r="J34" s="30">
        <f t="shared" si="0"/>
        <v>0.72661006501898873</v>
      </c>
      <c r="K34" s="31">
        <f t="shared" si="1"/>
        <v>0.84795340634861704</v>
      </c>
      <c r="L34" s="19">
        <v>0</v>
      </c>
      <c r="M34" s="19">
        <v>32962</v>
      </c>
      <c r="N34" s="19">
        <f t="shared" si="7"/>
        <v>32962</v>
      </c>
      <c r="O34" s="30">
        <f t="shared" si="2"/>
        <v>0.13107987195037082</v>
      </c>
      <c r="P34" s="31">
        <f t="shared" si="3"/>
        <v>0.6037438640193421</v>
      </c>
      <c r="Q34" s="19">
        <v>0</v>
      </c>
      <c r="R34" s="19">
        <v>17268</v>
      </c>
      <c r="S34" s="19">
        <f t="shared" si="8"/>
        <v>17268</v>
      </c>
      <c r="T34" s="30">
        <f t="shared" si="4"/>
        <v>6.8669596166464522E-2</v>
      </c>
      <c r="U34" s="31">
        <f t="shared" si="5"/>
        <v>0.82413019615329552</v>
      </c>
    </row>
    <row r="35" spans="1:21">
      <c r="A35" s="17" t="s">
        <v>69</v>
      </c>
      <c r="B35" s="18" t="s">
        <v>70</v>
      </c>
      <c r="C35" s="19">
        <v>251387</v>
      </c>
      <c r="D35" s="19">
        <v>285423</v>
      </c>
      <c r="E35" s="19">
        <v>137405</v>
      </c>
      <c r="F35" s="45">
        <v>34596</v>
      </c>
      <c r="G35" s="19">
        <v>0</v>
      </c>
      <c r="H35" s="19">
        <v>182639</v>
      </c>
      <c r="I35" s="19">
        <f t="shared" si="6"/>
        <v>182639</v>
      </c>
      <c r="J35" s="30">
        <f t="shared" si="0"/>
        <v>0.72652523797968871</v>
      </c>
      <c r="K35" s="31">
        <f t="shared" si="1"/>
        <v>0.63988886669960021</v>
      </c>
      <c r="L35" s="19">
        <v>0</v>
      </c>
      <c r="M35" s="19">
        <v>32962</v>
      </c>
      <c r="N35" s="19">
        <f t="shared" si="7"/>
        <v>32962</v>
      </c>
      <c r="O35" s="30">
        <f t="shared" si="2"/>
        <v>0.13112054322618114</v>
      </c>
      <c r="P35" s="31">
        <f t="shared" si="3"/>
        <v>0.23988937811578909</v>
      </c>
      <c r="Q35" s="19">
        <v>0</v>
      </c>
      <c r="R35" s="19">
        <v>17268</v>
      </c>
      <c r="S35" s="19">
        <f t="shared" si="8"/>
        <v>17268</v>
      </c>
      <c r="T35" s="30">
        <f t="shared" si="4"/>
        <v>6.86909028708724E-2</v>
      </c>
      <c r="U35" s="31">
        <f t="shared" si="5"/>
        <v>0.49913284772806105</v>
      </c>
    </row>
    <row r="36" spans="1:21">
      <c r="A36" s="17" t="s">
        <v>71</v>
      </c>
      <c r="B36" s="18" t="s">
        <v>70</v>
      </c>
      <c r="C36" s="19">
        <v>251387</v>
      </c>
      <c r="D36" s="19">
        <v>468120</v>
      </c>
      <c r="E36" s="19">
        <v>67203</v>
      </c>
      <c r="F36" s="45">
        <v>20327</v>
      </c>
      <c r="G36" s="19">
        <v>0</v>
      </c>
      <c r="H36" s="19">
        <v>182639</v>
      </c>
      <c r="I36" s="19">
        <f t="shared" si="6"/>
        <v>182639</v>
      </c>
      <c r="J36" s="30">
        <f t="shared" si="0"/>
        <v>0.72652523797968871</v>
      </c>
      <c r="K36" s="31">
        <f t="shared" si="1"/>
        <v>0.39015423395710502</v>
      </c>
      <c r="L36" s="19">
        <v>0</v>
      </c>
      <c r="M36" s="19">
        <v>32962</v>
      </c>
      <c r="N36" s="19">
        <f t="shared" si="7"/>
        <v>32962</v>
      </c>
      <c r="O36" s="30">
        <f t="shared" si="2"/>
        <v>0.13112054322618114</v>
      </c>
      <c r="P36" s="31">
        <f t="shared" si="3"/>
        <v>0.49048405577131976</v>
      </c>
      <c r="Q36" s="19">
        <v>0</v>
      </c>
      <c r="R36" s="19">
        <v>17268</v>
      </c>
      <c r="S36" s="19">
        <f t="shared" si="8"/>
        <v>17268</v>
      </c>
      <c r="T36" s="30">
        <f t="shared" si="4"/>
        <v>6.86909028708724E-2</v>
      </c>
      <c r="U36" s="31">
        <f t="shared" si="5"/>
        <v>0.84951050327151079</v>
      </c>
    </row>
    <row r="37" spans="1:21">
      <c r="A37" s="17" t="s">
        <v>72</v>
      </c>
      <c r="B37" s="18" t="s">
        <v>73</v>
      </c>
      <c r="C37" s="19">
        <v>251387</v>
      </c>
      <c r="D37" s="19">
        <v>196689</v>
      </c>
      <c r="E37" s="19">
        <v>42000</v>
      </c>
      <c r="F37" s="45">
        <v>18071</v>
      </c>
      <c r="G37" s="19">
        <v>0</v>
      </c>
      <c r="H37" s="19">
        <v>182639</v>
      </c>
      <c r="I37" s="19">
        <f t="shared" si="6"/>
        <v>182639</v>
      </c>
      <c r="J37" s="30">
        <f t="shared" si="0"/>
        <v>0.72652523797968871</v>
      </c>
      <c r="K37" s="31">
        <f t="shared" si="1"/>
        <v>0.92856743386767948</v>
      </c>
      <c r="L37" s="19">
        <v>0</v>
      </c>
      <c r="M37" s="19">
        <v>32962</v>
      </c>
      <c r="N37" s="19">
        <f t="shared" si="7"/>
        <v>32962</v>
      </c>
      <c r="O37" s="30">
        <f t="shared" si="2"/>
        <v>0.13112054322618114</v>
      </c>
      <c r="P37" s="31">
        <f t="shared" si="3"/>
        <v>0.78480952380952385</v>
      </c>
      <c r="Q37" s="19">
        <v>0</v>
      </c>
      <c r="R37" s="19">
        <v>17268</v>
      </c>
      <c r="S37" s="19">
        <f t="shared" si="8"/>
        <v>17268</v>
      </c>
      <c r="T37" s="30">
        <f t="shared" si="4"/>
        <v>6.86909028708724E-2</v>
      </c>
      <c r="U37" s="31">
        <f t="shared" si="5"/>
        <v>0.9555641635770018</v>
      </c>
    </row>
    <row r="38" spans="1:21">
      <c r="A38" s="17" t="s">
        <v>74</v>
      </c>
      <c r="B38" s="18" t="s">
        <v>75</v>
      </c>
      <c r="C38" s="19">
        <v>251387</v>
      </c>
      <c r="D38" s="19">
        <v>203807</v>
      </c>
      <c r="E38" s="19">
        <v>44908</v>
      </c>
      <c r="F38" s="45">
        <v>18762</v>
      </c>
      <c r="G38" s="19">
        <v>0</v>
      </c>
      <c r="H38" s="19">
        <v>182639</v>
      </c>
      <c r="I38" s="19">
        <f t="shared" si="6"/>
        <v>182639</v>
      </c>
      <c r="J38" s="30">
        <f t="shared" si="0"/>
        <v>0.72652523797968871</v>
      </c>
      <c r="K38" s="31">
        <f t="shared" si="1"/>
        <v>0.89613703160342872</v>
      </c>
      <c r="L38" s="19">
        <v>0</v>
      </c>
      <c r="M38" s="19">
        <v>32962</v>
      </c>
      <c r="N38" s="19">
        <f t="shared" si="7"/>
        <v>32962</v>
      </c>
      <c r="O38" s="30">
        <f t="shared" si="2"/>
        <v>0.13112054322618114</v>
      </c>
      <c r="P38" s="31">
        <f t="shared" si="3"/>
        <v>0.73398948962322974</v>
      </c>
      <c r="Q38" s="19">
        <v>0</v>
      </c>
      <c r="R38" s="19">
        <v>17268</v>
      </c>
      <c r="S38" s="19">
        <f t="shared" si="8"/>
        <v>17268</v>
      </c>
      <c r="T38" s="30">
        <f t="shared" si="4"/>
        <v>6.86909028708724E-2</v>
      </c>
      <c r="U38" s="31">
        <f t="shared" si="5"/>
        <v>0.92037096258394624</v>
      </c>
    </row>
    <row r="39" spans="1:21">
      <c r="A39" s="17" t="s">
        <v>76</v>
      </c>
      <c r="B39" s="18" t="s">
        <v>75</v>
      </c>
      <c r="C39" s="19">
        <v>251387</v>
      </c>
      <c r="D39" s="19">
        <v>203924</v>
      </c>
      <c r="E39" s="19">
        <v>47257</v>
      </c>
      <c r="F39" s="45">
        <v>20293</v>
      </c>
      <c r="G39" s="19">
        <v>0</v>
      </c>
      <c r="H39" s="19">
        <v>182639</v>
      </c>
      <c r="I39" s="19">
        <f t="shared" si="6"/>
        <v>182639</v>
      </c>
      <c r="J39" s="30">
        <f t="shared" si="0"/>
        <v>0.72652523797968871</v>
      </c>
      <c r="K39" s="31">
        <f t="shared" si="1"/>
        <v>0.89562287911182592</v>
      </c>
      <c r="L39" s="19">
        <v>0</v>
      </c>
      <c r="M39" s="19">
        <v>32962</v>
      </c>
      <c r="N39" s="19">
        <f t="shared" si="7"/>
        <v>32962</v>
      </c>
      <c r="O39" s="30">
        <f t="shared" si="2"/>
        <v>0.13112054322618114</v>
      </c>
      <c r="P39" s="31">
        <f t="shared" si="3"/>
        <v>0.69750513151490789</v>
      </c>
      <c r="Q39" s="19">
        <v>0</v>
      </c>
      <c r="R39" s="19">
        <v>17268</v>
      </c>
      <c r="S39" s="19">
        <f t="shared" si="8"/>
        <v>17268</v>
      </c>
      <c r="T39" s="30">
        <f t="shared" si="4"/>
        <v>6.86909028708724E-2</v>
      </c>
      <c r="U39" s="31">
        <f t="shared" si="5"/>
        <v>0.85093381954368497</v>
      </c>
    </row>
    <row r="40" spans="1:21">
      <c r="A40" s="17" t="s">
        <v>77</v>
      </c>
      <c r="B40" s="18" t="s">
        <v>78</v>
      </c>
      <c r="C40" s="19">
        <v>251387</v>
      </c>
      <c r="D40" s="19">
        <v>214474</v>
      </c>
      <c r="E40" s="19">
        <v>48065</v>
      </c>
      <c r="F40" s="45">
        <v>18633</v>
      </c>
      <c r="G40" s="19">
        <v>0</v>
      </c>
      <c r="H40" s="19">
        <v>182639</v>
      </c>
      <c r="I40" s="19">
        <f t="shared" si="6"/>
        <v>182639</v>
      </c>
      <c r="J40" s="30">
        <f t="shared" si="0"/>
        <v>0.72652523797968871</v>
      </c>
      <c r="K40" s="31">
        <f t="shared" si="1"/>
        <v>0.85156708971716855</v>
      </c>
      <c r="L40" s="19">
        <v>0</v>
      </c>
      <c r="M40" s="19">
        <v>32962</v>
      </c>
      <c r="N40" s="19">
        <f t="shared" si="7"/>
        <v>32962</v>
      </c>
      <c r="O40" s="30">
        <f t="shared" si="2"/>
        <v>0.13112054322618114</v>
      </c>
      <c r="P40" s="31">
        <f t="shared" si="3"/>
        <v>0.68577967335899304</v>
      </c>
      <c r="Q40" s="19">
        <v>0</v>
      </c>
      <c r="R40" s="19">
        <v>17268</v>
      </c>
      <c r="S40" s="19">
        <f t="shared" si="8"/>
        <v>17268</v>
      </c>
      <c r="T40" s="30">
        <f t="shared" si="4"/>
        <v>6.86909028708724E-2</v>
      </c>
      <c r="U40" s="31">
        <f t="shared" si="5"/>
        <v>0.92674287554339074</v>
      </c>
    </row>
    <row r="41" spans="1:21">
      <c r="A41" s="17" t="s">
        <v>79</v>
      </c>
      <c r="B41" s="18" t="s">
        <v>78</v>
      </c>
      <c r="C41" s="19">
        <v>255853</v>
      </c>
      <c r="D41" s="19">
        <v>229154</v>
      </c>
      <c r="E41" s="19">
        <v>52839</v>
      </c>
      <c r="F41" s="45">
        <v>25670</v>
      </c>
      <c r="G41" s="19">
        <v>4466</v>
      </c>
      <c r="H41" s="19">
        <v>182639</v>
      </c>
      <c r="I41" s="19">
        <f t="shared" si="6"/>
        <v>187105</v>
      </c>
      <c r="J41" s="30">
        <f t="shared" si="0"/>
        <v>0.7312988317510446</v>
      </c>
      <c r="K41" s="31">
        <f t="shared" si="1"/>
        <v>0.81650331218307337</v>
      </c>
      <c r="L41" s="19">
        <v>0</v>
      </c>
      <c r="M41" s="19">
        <v>32962</v>
      </c>
      <c r="N41" s="19">
        <f t="shared" si="7"/>
        <v>32962</v>
      </c>
      <c r="O41" s="30">
        <f t="shared" si="2"/>
        <v>0.12883179012948842</v>
      </c>
      <c r="P41" s="31">
        <f t="shared" si="3"/>
        <v>0.62381952724313483</v>
      </c>
      <c r="Q41" s="19">
        <v>0</v>
      </c>
      <c r="R41" s="19">
        <v>17268</v>
      </c>
      <c r="S41" s="19">
        <f t="shared" si="8"/>
        <v>17268</v>
      </c>
      <c r="T41" s="30">
        <f t="shared" si="4"/>
        <v>6.749188010302791E-2</v>
      </c>
      <c r="U41" s="31">
        <f t="shared" si="5"/>
        <v>0.67269185820023369</v>
      </c>
    </row>
    <row r="42" spans="1:21">
      <c r="A42" s="17" t="s">
        <v>80</v>
      </c>
      <c r="B42" s="18" t="s">
        <v>81</v>
      </c>
      <c r="C42" s="19">
        <v>251387</v>
      </c>
      <c r="D42" s="19">
        <v>235510</v>
      </c>
      <c r="E42" s="19">
        <v>61180</v>
      </c>
      <c r="F42" s="45">
        <v>23284</v>
      </c>
      <c r="G42" s="68">
        <v>0</v>
      </c>
      <c r="H42" s="19">
        <v>182639</v>
      </c>
      <c r="I42" s="19">
        <f t="shared" si="6"/>
        <v>182639</v>
      </c>
      <c r="J42" s="30">
        <f t="shared" si="0"/>
        <v>0.72652523797968871</v>
      </c>
      <c r="K42" s="31">
        <f t="shared" si="1"/>
        <v>0.77550422487367843</v>
      </c>
      <c r="L42" s="68">
        <v>0</v>
      </c>
      <c r="M42" s="19">
        <v>32962</v>
      </c>
      <c r="N42" s="19">
        <f t="shared" si="7"/>
        <v>32962</v>
      </c>
      <c r="O42" s="30">
        <f t="shared" si="2"/>
        <v>0.13112054322618114</v>
      </c>
      <c r="P42" s="31">
        <f t="shared" si="3"/>
        <v>0.5387708401438378</v>
      </c>
      <c r="Q42" s="68">
        <v>0</v>
      </c>
      <c r="R42" s="19">
        <v>17268</v>
      </c>
      <c r="S42" s="19">
        <f t="shared" si="8"/>
        <v>17268</v>
      </c>
      <c r="T42" s="30">
        <f t="shared" si="4"/>
        <v>6.86909028708724E-2</v>
      </c>
      <c r="U42" s="31">
        <f t="shared" si="5"/>
        <v>0.74162515031781484</v>
      </c>
    </row>
    <row r="43" spans="1:21">
      <c r="A43" s="17" t="s">
        <v>82</v>
      </c>
      <c r="B43" s="18" t="s">
        <v>83</v>
      </c>
      <c r="C43" s="19">
        <v>251387</v>
      </c>
      <c r="D43" s="19">
        <v>213584</v>
      </c>
      <c r="E43" s="19">
        <v>52540</v>
      </c>
      <c r="F43" s="45">
        <v>22287</v>
      </c>
      <c r="G43" s="19">
        <v>0</v>
      </c>
      <c r="H43" s="19">
        <v>182639</v>
      </c>
      <c r="I43" s="19">
        <f t="shared" si="6"/>
        <v>182639</v>
      </c>
      <c r="J43" s="30">
        <f t="shared" si="0"/>
        <v>0.72652523797968871</v>
      </c>
      <c r="K43" s="31">
        <f t="shared" si="1"/>
        <v>0.85511555172672116</v>
      </c>
      <c r="L43" s="19">
        <v>0</v>
      </c>
      <c r="M43" s="19">
        <v>32962</v>
      </c>
      <c r="N43" s="19">
        <f t="shared" si="7"/>
        <v>32962</v>
      </c>
      <c r="O43" s="30">
        <f t="shared" si="2"/>
        <v>0.13112054322618114</v>
      </c>
      <c r="P43" s="31">
        <f t="shared" si="3"/>
        <v>0.62736962314427103</v>
      </c>
      <c r="Q43" s="19">
        <v>0</v>
      </c>
      <c r="R43" s="19">
        <v>17268</v>
      </c>
      <c r="S43" s="19">
        <f t="shared" si="8"/>
        <v>17268</v>
      </c>
      <c r="T43" s="30">
        <f t="shared" si="4"/>
        <v>6.86909028708724E-2</v>
      </c>
      <c r="U43" s="31">
        <f t="shared" si="5"/>
        <v>0.77480145376228293</v>
      </c>
    </row>
    <row r="44" spans="1:21">
      <c r="A44" s="17" t="s">
        <v>84</v>
      </c>
      <c r="B44" s="18" t="s">
        <v>85</v>
      </c>
      <c r="C44" s="19">
        <v>251387</v>
      </c>
      <c r="D44" s="19">
        <v>194509</v>
      </c>
      <c r="E44" s="19">
        <v>37789</v>
      </c>
      <c r="F44" s="45">
        <v>17878</v>
      </c>
      <c r="G44" s="19">
        <v>0</v>
      </c>
      <c r="H44" s="19">
        <v>182639</v>
      </c>
      <c r="I44" s="19">
        <f t="shared" si="6"/>
        <v>182639</v>
      </c>
      <c r="J44" s="30">
        <f t="shared" si="0"/>
        <v>0.72652523797968871</v>
      </c>
      <c r="K44" s="31">
        <f t="shared" si="1"/>
        <v>0.9389745461649589</v>
      </c>
      <c r="L44" s="19">
        <v>0</v>
      </c>
      <c r="M44" s="19">
        <v>32962</v>
      </c>
      <c r="N44" s="19">
        <f t="shared" si="7"/>
        <v>32962</v>
      </c>
      <c r="O44" s="30">
        <f t="shared" si="2"/>
        <v>0.13112054322618114</v>
      </c>
      <c r="P44" s="31">
        <f t="shared" si="3"/>
        <v>0.87226441557066869</v>
      </c>
      <c r="Q44" s="19">
        <v>0</v>
      </c>
      <c r="R44" s="19">
        <v>17268</v>
      </c>
      <c r="S44" s="19">
        <f t="shared" si="8"/>
        <v>17268</v>
      </c>
      <c r="T44" s="30">
        <f t="shared" si="4"/>
        <v>6.86909028708724E-2</v>
      </c>
      <c r="U44" s="31">
        <f t="shared" si="5"/>
        <v>0.96587985233247564</v>
      </c>
    </row>
    <row r="45" spans="1:21">
      <c r="A45" s="17" t="s">
        <v>86</v>
      </c>
      <c r="B45" s="18" t="s">
        <v>87</v>
      </c>
      <c r="C45" s="19">
        <v>251387</v>
      </c>
      <c r="D45" s="19">
        <v>196664</v>
      </c>
      <c r="E45" s="19">
        <v>38845</v>
      </c>
      <c r="F45" s="45">
        <v>17763</v>
      </c>
      <c r="G45" s="19">
        <v>0</v>
      </c>
      <c r="H45" s="19">
        <v>182639</v>
      </c>
      <c r="I45" s="19">
        <f t="shared" si="6"/>
        <v>182639</v>
      </c>
      <c r="J45" s="30">
        <f t="shared" si="0"/>
        <v>0.72652523797968871</v>
      </c>
      <c r="K45" s="31">
        <f t="shared" si="1"/>
        <v>0.92868547370133836</v>
      </c>
      <c r="L45" s="19">
        <v>0</v>
      </c>
      <c r="M45" s="19">
        <v>32962</v>
      </c>
      <c r="N45" s="19">
        <f t="shared" si="7"/>
        <v>32962</v>
      </c>
      <c r="O45" s="30">
        <f t="shared" si="2"/>
        <v>0.13112054322618114</v>
      </c>
      <c r="P45" s="31">
        <f t="shared" si="3"/>
        <v>0.8485519371862531</v>
      </c>
      <c r="Q45" s="19">
        <v>0</v>
      </c>
      <c r="R45" s="19">
        <v>17268</v>
      </c>
      <c r="S45" s="19">
        <f t="shared" si="8"/>
        <v>17268</v>
      </c>
      <c r="T45" s="30">
        <f t="shared" si="4"/>
        <v>6.86909028708724E-2</v>
      </c>
      <c r="U45" s="31">
        <f t="shared" si="5"/>
        <v>0.97213308562742784</v>
      </c>
    </row>
    <row r="46" spans="1:21">
      <c r="A46" s="17" t="s">
        <v>88</v>
      </c>
      <c r="B46" s="18" t="s">
        <v>87</v>
      </c>
      <c r="C46" s="19">
        <v>257247</v>
      </c>
      <c r="D46" s="19">
        <v>280347</v>
      </c>
      <c r="E46" s="19">
        <v>82498</v>
      </c>
      <c r="F46" s="45">
        <v>25834</v>
      </c>
      <c r="G46" s="19" t="s">
        <v>186</v>
      </c>
      <c r="H46" s="19">
        <v>182639</v>
      </c>
      <c r="I46" s="19">
        <v>182639</v>
      </c>
      <c r="J46" s="30">
        <f t="shared" si="0"/>
        <v>0.70997523780646621</v>
      </c>
      <c r="K46" s="31">
        <f t="shared" si="1"/>
        <v>0.65147477946972854</v>
      </c>
      <c r="L46" s="19" t="s">
        <v>186</v>
      </c>
      <c r="M46" s="19">
        <v>32962</v>
      </c>
      <c r="N46" s="19">
        <v>32962</v>
      </c>
      <c r="O46" s="30">
        <f t="shared" si="2"/>
        <v>0.12813366142267937</v>
      </c>
      <c r="P46" s="31">
        <f t="shared" si="3"/>
        <v>0.39954907997769645</v>
      </c>
      <c r="Q46" s="19" t="s">
        <v>186</v>
      </c>
      <c r="R46" s="19">
        <v>17268</v>
      </c>
      <c r="S46" s="19">
        <v>17268</v>
      </c>
      <c r="T46" s="30">
        <f t="shared" si="4"/>
        <v>6.7126147243699641E-2</v>
      </c>
      <c r="U46" s="31">
        <f t="shared" si="5"/>
        <v>0.6684214600913525</v>
      </c>
    </row>
    <row r="47" spans="1:21">
      <c r="A47" s="17" t="s">
        <v>89</v>
      </c>
      <c r="B47" s="18" t="s">
        <v>90</v>
      </c>
      <c r="C47" s="19">
        <v>251470</v>
      </c>
      <c r="D47" s="19">
        <v>197586</v>
      </c>
      <c r="E47" s="19">
        <v>45639</v>
      </c>
      <c r="F47" s="45">
        <v>19115</v>
      </c>
      <c r="G47" s="19">
        <v>32</v>
      </c>
      <c r="H47" s="19">
        <v>182639</v>
      </c>
      <c r="I47" s="19">
        <f t="shared" si="6"/>
        <v>182671</v>
      </c>
      <c r="J47" s="30">
        <f t="shared" si="0"/>
        <v>0.72641269336302539</v>
      </c>
      <c r="K47" s="31">
        <f t="shared" si="1"/>
        <v>0.92451388256252975</v>
      </c>
      <c r="L47" s="19">
        <v>39</v>
      </c>
      <c r="M47" s="19">
        <v>32962</v>
      </c>
      <c r="N47" s="19">
        <f t="shared" si="7"/>
        <v>33001</v>
      </c>
      <c r="O47" s="30">
        <f t="shared" si="2"/>
        <v>0.13123235375989184</v>
      </c>
      <c r="P47" s="31">
        <f t="shared" si="3"/>
        <v>0.7230877100725257</v>
      </c>
      <c r="Q47" s="19">
        <v>12</v>
      </c>
      <c r="R47" s="19">
        <v>17268</v>
      </c>
      <c r="S47" s="19">
        <f t="shared" si="8"/>
        <v>17280</v>
      </c>
      <c r="T47" s="30">
        <f t="shared" si="4"/>
        <v>6.8715950212749038E-2</v>
      </c>
      <c r="U47" s="31">
        <f t="shared" si="5"/>
        <v>0.90400209259743658</v>
      </c>
    </row>
    <row r="48" spans="1:21">
      <c r="A48" s="17" t="s">
        <v>91</v>
      </c>
      <c r="B48" s="18" t="s">
        <v>92</v>
      </c>
      <c r="C48" s="19">
        <v>251387</v>
      </c>
      <c r="D48" s="19">
        <v>227011</v>
      </c>
      <c r="E48" s="19">
        <v>52640</v>
      </c>
      <c r="F48" s="45">
        <v>19798</v>
      </c>
      <c r="G48" s="19">
        <v>0</v>
      </c>
      <c r="H48" s="19">
        <v>182639</v>
      </c>
      <c r="I48" s="19">
        <f t="shared" si="6"/>
        <v>182639</v>
      </c>
      <c r="J48" s="30">
        <f t="shared" si="0"/>
        <v>0.72652523797968871</v>
      </c>
      <c r="K48" s="31">
        <f t="shared" si="1"/>
        <v>0.80453810608296517</v>
      </c>
      <c r="L48" s="19">
        <v>0</v>
      </c>
      <c r="M48" s="19">
        <v>32962</v>
      </c>
      <c r="N48" s="19">
        <f t="shared" si="7"/>
        <v>32962</v>
      </c>
      <c r="O48" s="30">
        <f t="shared" si="2"/>
        <v>0.13112054322618114</v>
      </c>
      <c r="P48" s="31">
        <f t="shared" si="3"/>
        <v>0.62617781155015195</v>
      </c>
      <c r="Q48" s="19">
        <v>0</v>
      </c>
      <c r="R48" s="19">
        <v>17268</v>
      </c>
      <c r="S48" s="19">
        <f t="shared" si="8"/>
        <v>17268</v>
      </c>
      <c r="T48" s="30">
        <f t="shared" si="4"/>
        <v>6.86909028708724E-2</v>
      </c>
      <c r="U48" s="31">
        <f t="shared" si="5"/>
        <v>0.87220931407212854</v>
      </c>
    </row>
    <row r="49" spans="1:21">
      <c r="A49" s="17" t="s">
        <v>93</v>
      </c>
      <c r="B49" s="18" t="s">
        <v>94</v>
      </c>
      <c r="C49" s="19">
        <v>251528</v>
      </c>
      <c r="D49" s="19">
        <v>246710</v>
      </c>
      <c r="E49" s="19">
        <v>59886</v>
      </c>
      <c r="F49" s="45">
        <v>22147</v>
      </c>
      <c r="G49" s="19" t="s">
        <v>186</v>
      </c>
      <c r="H49" s="19">
        <v>182639</v>
      </c>
      <c r="I49" s="19">
        <v>182639</v>
      </c>
      <c r="J49" s="30">
        <f t="shared" si="0"/>
        <v>0.7261179669857829</v>
      </c>
      <c r="K49" s="31">
        <f t="shared" si="1"/>
        <v>0.74029832596976208</v>
      </c>
      <c r="L49" s="19" t="s">
        <v>186</v>
      </c>
      <c r="M49" s="19">
        <v>32962</v>
      </c>
      <c r="N49" s="19">
        <v>32962</v>
      </c>
      <c r="O49" s="30">
        <f t="shared" si="2"/>
        <v>0.13104704048853408</v>
      </c>
      <c r="P49" s="31">
        <f t="shared" si="3"/>
        <v>0.55041245032227903</v>
      </c>
      <c r="Q49" s="19" t="s">
        <v>186</v>
      </c>
      <c r="R49" s="19">
        <v>17268</v>
      </c>
      <c r="S49" s="19">
        <v>17268</v>
      </c>
      <c r="T49" s="30">
        <f t="shared" si="4"/>
        <v>6.865239655227251E-2</v>
      </c>
      <c r="U49" s="31">
        <f t="shared" si="5"/>
        <v>0.77969928206980632</v>
      </c>
    </row>
    <row r="50" spans="1:21">
      <c r="A50" s="17" t="s">
        <v>95</v>
      </c>
      <c r="B50" s="18" t="s">
        <v>96</v>
      </c>
      <c r="C50" s="19">
        <v>251387</v>
      </c>
      <c r="D50" s="19">
        <v>257187</v>
      </c>
      <c r="E50" s="19">
        <v>55496</v>
      </c>
      <c r="F50" s="45">
        <v>25811</v>
      </c>
      <c r="G50" s="19">
        <v>0</v>
      </c>
      <c r="H50" s="19">
        <v>182639</v>
      </c>
      <c r="I50" s="19">
        <f t="shared" si="6"/>
        <v>182639</v>
      </c>
      <c r="J50" s="30">
        <f t="shared" si="0"/>
        <v>0.72652523797968871</v>
      </c>
      <c r="K50" s="31">
        <f t="shared" si="1"/>
        <v>0.71014087026171613</v>
      </c>
      <c r="L50" s="19">
        <v>0</v>
      </c>
      <c r="M50" s="19">
        <v>32962</v>
      </c>
      <c r="N50" s="19">
        <f t="shared" si="7"/>
        <v>32962</v>
      </c>
      <c r="O50" s="30">
        <f t="shared" si="2"/>
        <v>0.13112054322618114</v>
      </c>
      <c r="P50" s="31">
        <f t="shared" si="3"/>
        <v>0.59395271731295951</v>
      </c>
      <c r="Q50" s="19">
        <v>0</v>
      </c>
      <c r="R50" s="19">
        <v>17268</v>
      </c>
      <c r="S50" s="19">
        <f t="shared" si="8"/>
        <v>17268</v>
      </c>
      <c r="T50" s="30">
        <f t="shared" si="4"/>
        <v>6.86909028708724E-2</v>
      </c>
      <c r="U50" s="31">
        <f t="shared" si="5"/>
        <v>0.66901708573863861</v>
      </c>
    </row>
    <row r="51" spans="1:21">
      <c r="A51" s="21"/>
      <c r="B51" s="22"/>
      <c r="C51" s="22"/>
      <c r="D51" s="22"/>
      <c r="E51" s="22"/>
      <c r="F51" s="22"/>
      <c r="G51" s="22"/>
      <c r="H51" s="22"/>
      <c r="I51" s="22"/>
      <c r="J51" s="22"/>
      <c r="K51" s="22"/>
      <c r="L51" s="22"/>
      <c r="M51" s="22"/>
      <c r="N51" s="22"/>
      <c r="O51" s="22"/>
      <c r="P51" s="22"/>
      <c r="Q51" s="22"/>
      <c r="R51" s="22"/>
      <c r="S51" s="22"/>
      <c r="T51" s="22"/>
      <c r="U51" s="23"/>
    </row>
    <row r="52" spans="1:21">
      <c r="A52" s="4" t="s">
        <v>97</v>
      </c>
      <c r="B52" s="4"/>
      <c r="C52" s="5">
        <f>Summary!E51</f>
        <v>269789</v>
      </c>
      <c r="D52" s="5">
        <f>'All Data'!AH50</f>
        <v>2437512</v>
      </c>
      <c r="E52" s="5">
        <f>'All Data'!AL50</f>
        <v>1072608</v>
      </c>
      <c r="F52" s="5">
        <f>'All Data'!AP50</f>
        <v>197383</v>
      </c>
      <c r="G52" s="5">
        <f>SUM(G3:G50)</f>
        <v>11198</v>
      </c>
      <c r="H52" s="5">
        <f>H50</f>
        <v>182639</v>
      </c>
      <c r="I52" s="5">
        <f>H52+G52</f>
        <v>193837</v>
      </c>
      <c r="J52" s="62">
        <f>I52/C52</f>
        <v>0.71847629073090458</v>
      </c>
      <c r="K52" s="62">
        <f>I52/D52</f>
        <v>7.952248029958417E-2</v>
      </c>
      <c r="L52" s="5">
        <f>SUM(L3:L50)</f>
        <v>778</v>
      </c>
      <c r="M52" s="5">
        <f>M50</f>
        <v>32962</v>
      </c>
      <c r="N52" s="5">
        <f>L52+M52</f>
        <v>33740</v>
      </c>
      <c r="O52" s="62">
        <f>N52/C52</f>
        <v>0.12506069558062041</v>
      </c>
      <c r="P52" s="62">
        <f>N52/E52</f>
        <v>3.1456039857990989E-2</v>
      </c>
      <c r="Q52" s="5">
        <f>SUM(Q3:Q50)</f>
        <v>109</v>
      </c>
      <c r="R52" s="5">
        <f>R50</f>
        <v>17268</v>
      </c>
      <c r="S52" s="5">
        <f>Q52+R52</f>
        <v>17377</v>
      </c>
      <c r="T52" s="62">
        <f>S52/C52</f>
        <v>6.4409594164328426E-2</v>
      </c>
      <c r="U52" s="62">
        <f>S52/F52</f>
        <v>8.8036963669616941E-2</v>
      </c>
    </row>
    <row r="53" spans="1:21">
      <c r="A53" s="4" t="s">
        <v>98</v>
      </c>
      <c r="B53" s="4"/>
      <c r="C53" s="5">
        <f>AVERAGE(C3:C50)</f>
        <v>251770.375</v>
      </c>
      <c r="D53" s="5">
        <f t="shared" ref="D53:R53" si="9">AVERAGE(D3:D50)</f>
        <v>229615.52083333334</v>
      </c>
      <c r="E53" s="5">
        <f t="shared" si="9"/>
        <v>54621.291666666664</v>
      </c>
      <c r="F53" s="5">
        <f>AVERAGE(F3:F50)</f>
        <v>21020.395833333332</v>
      </c>
      <c r="G53" s="5">
        <f t="shared" si="9"/>
        <v>254.5</v>
      </c>
      <c r="H53" s="5">
        <f t="shared" si="9"/>
        <v>182639</v>
      </c>
      <c r="I53" s="5">
        <f>AVERAGE(I3:I50)</f>
        <v>182872.29166666666</v>
      </c>
      <c r="J53" s="28">
        <f>AVERAGE(J3:J50)</f>
        <v>0.72634906229416174</v>
      </c>
      <c r="K53" s="28">
        <f>AVERAGE(K3:K50)</f>
        <v>0.81959528513378943</v>
      </c>
      <c r="L53" s="5">
        <f t="shared" si="9"/>
        <v>17.681818181818183</v>
      </c>
      <c r="M53" s="5">
        <f t="shared" si="9"/>
        <v>32962</v>
      </c>
      <c r="N53" s="5">
        <f>AVERAGE(N3:N50)</f>
        <v>32978.208333333336</v>
      </c>
      <c r="O53" s="28">
        <f>AVERAGE(O3:O50)</f>
        <v>0.13098848340410507</v>
      </c>
      <c r="P53" s="28">
        <f>AVERAGE(P3:P50)</f>
        <v>0.64755318399744333</v>
      </c>
      <c r="Q53" s="5">
        <f t="shared" si="9"/>
        <v>2.4772727272727271</v>
      </c>
      <c r="R53" s="5">
        <f t="shared" si="9"/>
        <v>17268</v>
      </c>
      <c r="S53" s="5">
        <f>AVERAGE(S3:S50)</f>
        <v>17270.270833333332</v>
      </c>
      <c r="T53" s="64">
        <f>AVERAGE(T3:T50)</f>
        <v>6.8597033720603412E-2</v>
      </c>
      <c r="U53" s="64">
        <f>AVERAGE(U3:U50)</f>
        <v>0.83889316871295827</v>
      </c>
    </row>
    <row r="54" spans="1:21">
      <c r="A54" s="4" t="s">
        <v>99</v>
      </c>
      <c r="B54" s="4"/>
      <c r="C54" s="5">
        <f>MEDIAN(C3:C50)</f>
        <v>251387</v>
      </c>
      <c r="D54" s="5">
        <f t="shared" ref="D54:R54" si="10">MEDIAN(D3:D50)</f>
        <v>217222</v>
      </c>
      <c r="E54" s="5">
        <f t="shared" si="10"/>
        <v>52739.5</v>
      </c>
      <c r="F54" s="5">
        <f t="shared" si="10"/>
        <v>20121.5</v>
      </c>
      <c r="G54" s="5">
        <f t="shared" si="10"/>
        <v>0</v>
      </c>
      <c r="H54" s="5">
        <f t="shared" si="10"/>
        <v>182639</v>
      </c>
      <c r="I54" s="5">
        <f>MEDIAN(I3:I50)</f>
        <v>182639</v>
      </c>
      <c r="J54" s="28">
        <f>MEDIAN(J3:J50)</f>
        <v>0.72652523797968871</v>
      </c>
      <c r="K54" s="28">
        <f>MEDIAN(K3:K50)</f>
        <v>0.84102927802679561</v>
      </c>
      <c r="L54" s="5">
        <f t="shared" si="10"/>
        <v>0</v>
      </c>
      <c r="M54" s="5">
        <f t="shared" si="10"/>
        <v>32962</v>
      </c>
      <c r="N54" s="5">
        <f>MEDIAN(N3:N50)</f>
        <v>32962</v>
      </c>
      <c r="O54" s="28">
        <f>MEDIAN(O3:O50)</f>
        <v>0.13112054322618114</v>
      </c>
      <c r="P54" s="28">
        <f>MEDIAN(P3:P50)</f>
        <v>0.62499866939664339</v>
      </c>
      <c r="Q54" s="5">
        <f t="shared" si="10"/>
        <v>0</v>
      </c>
      <c r="R54" s="5">
        <f t="shared" si="10"/>
        <v>17268</v>
      </c>
      <c r="S54" s="5">
        <f>MEDIAN(S3:S50)</f>
        <v>17268</v>
      </c>
      <c r="T54" s="64">
        <f>MEDIAN(T3:T50)</f>
        <v>6.86909028708724E-2</v>
      </c>
      <c r="U54" s="64">
        <f>MEDIAN(U3:U50)</f>
        <v>0.85822429522882815</v>
      </c>
    </row>
  </sheetData>
  <sheetProtection sheet="1" objects="1" scenarios="1" sort="0" autoFilter="0"/>
  <autoFilter ref="A2:U2" xr:uid="{0EB837F4-1031-46DC-9080-17C0814BA693}"/>
  <sortState xmlns:xlrd2="http://schemas.microsoft.com/office/spreadsheetml/2017/richdata2" ref="A4:U50">
    <sortCondition ref="B3:B50"/>
  </sortState>
  <mergeCells count="6">
    <mergeCell ref="Q1:U1"/>
    <mergeCell ref="A1:A2"/>
    <mergeCell ref="B1:B2"/>
    <mergeCell ref="C1:F1"/>
    <mergeCell ref="G1:K1"/>
    <mergeCell ref="L1:P1"/>
  </mergeCells>
  <conditionalFormatting sqref="A3:U50">
    <cfRule type="expression" dxfId="0" priority="1">
      <formula>MOD(ROW(),2)=0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0BF2-2AB1-45FF-92F1-83DB3AB9586A}">
  <sheetPr codeName="Sheet5">
    <tabColor theme="8" tint="-0.249977111117893"/>
  </sheetPr>
  <dimension ref="A1:AP53"/>
  <sheetViews>
    <sheetView workbookViewId="0">
      <pane xSplit="1" ySplit="1" topLeftCell="G2" activePane="bottomRight" state="frozen"/>
      <selection pane="topRight" activeCell="B1" sqref="B1"/>
      <selection pane="bottomLeft" activeCell="A2" sqref="A2"/>
      <selection pane="bottomRight"/>
    </sheetView>
  </sheetViews>
  <sheetFormatPr defaultColWidth="9.140625" defaultRowHeight="12.75"/>
  <cols>
    <col min="1" max="1" width="42.42578125" style="9" bestFit="1" customWidth="1"/>
    <col min="2" max="2" width="15.28515625" style="9" customWidth="1"/>
    <col min="3" max="3" width="15.28515625" style="11" customWidth="1"/>
    <col min="4" max="5" width="11.42578125" style="11" bestFit="1" customWidth="1"/>
    <col min="6" max="6" width="13.42578125" style="11" customWidth="1"/>
    <col min="7" max="7" width="15.28515625" style="11" customWidth="1"/>
    <col min="8" max="8" width="12.28515625" style="11" customWidth="1"/>
    <col min="9" max="9" width="11.42578125" style="11" bestFit="1" customWidth="1"/>
    <col min="10" max="10" width="34.28515625" style="11" customWidth="1"/>
    <col min="11" max="12" width="11.42578125" style="11" bestFit="1" customWidth="1"/>
    <col min="13" max="13" width="15.85546875" style="11" customWidth="1"/>
    <col min="14" max="14" width="15.7109375" style="11" customWidth="1"/>
    <col min="15" max="15" width="11.42578125" style="11" bestFit="1" customWidth="1"/>
    <col min="16" max="16" width="17.140625" style="11" customWidth="1"/>
    <col min="17" max="18" width="11.42578125" style="11" bestFit="1" customWidth="1"/>
    <col min="19" max="19" width="15.7109375" style="11" customWidth="1"/>
    <col min="20" max="20" width="14.140625" style="11" customWidth="1"/>
    <col min="21" max="21" width="13" style="11" customWidth="1"/>
    <col min="22" max="22" width="15.140625" style="11" customWidth="1"/>
    <col min="23" max="23" width="13.140625" style="11" customWidth="1"/>
    <col min="24" max="24" width="11.42578125" style="11" bestFit="1" customWidth="1"/>
    <col min="25" max="25" width="18" style="11" customWidth="1"/>
    <col min="26" max="26" width="23.7109375" style="11" customWidth="1"/>
    <col min="27" max="27" width="13" style="11" customWidth="1"/>
    <col min="28" max="28" width="12.85546875" style="11" customWidth="1"/>
    <col min="29" max="29" width="17.7109375" style="11" customWidth="1"/>
    <col min="30" max="30" width="17.42578125" style="11" customWidth="1"/>
    <col min="31" max="31" width="11.42578125" style="11" bestFit="1" customWidth="1"/>
    <col min="32" max="32" width="13.42578125" style="11" customWidth="1"/>
    <col min="33" max="33" width="15.85546875" style="11" customWidth="1"/>
    <col min="34" max="34" width="14.7109375" style="11" customWidth="1"/>
    <col min="35" max="35" width="14.28515625" style="11" customWidth="1"/>
    <col min="36" max="36" width="14.140625" style="11" customWidth="1"/>
    <col min="37" max="37" width="16.85546875" style="11" customWidth="1"/>
    <col min="38" max="38" width="11.42578125" style="11" bestFit="1" customWidth="1"/>
    <col min="39" max="39" width="13.5703125" style="11" customWidth="1"/>
    <col min="40" max="40" width="16.42578125" style="11" customWidth="1"/>
    <col min="41" max="41" width="15.85546875" style="11" customWidth="1"/>
    <col min="42" max="42" width="14.5703125" style="11" customWidth="1"/>
    <col min="43" max="16384" width="9.140625" style="9"/>
  </cols>
  <sheetData>
    <row r="1" spans="1:42" ht="63.75">
      <c r="A1" s="1" t="s">
        <v>0</v>
      </c>
      <c r="B1" s="2" t="s">
        <v>270</v>
      </c>
      <c r="C1" s="1" t="s">
        <v>268</v>
      </c>
      <c r="D1" s="1" t="s">
        <v>187</v>
      </c>
      <c r="E1" s="1" t="s">
        <v>188</v>
      </c>
      <c r="F1" s="1" t="s">
        <v>189</v>
      </c>
      <c r="G1" s="1" t="s">
        <v>190</v>
      </c>
      <c r="H1" s="1" t="s">
        <v>191</v>
      </c>
      <c r="I1" s="1" t="s">
        <v>192</v>
      </c>
      <c r="J1" s="1" t="s">
        <v>193</v>
      </c>
      <c r="K1" s="1" t="s">
        <v>194</v>
      </c>
      <c r="L1" s="1" t="s">
        <v>195</v>
      </c>
      <c r="M1" s="1" t="s">
        <v>196</v>
      </c>
      <c r="N1" s="1" t="s">
        <v>197</v>
      </c>
      <c r="O1" s="1" t="s">
        <v>198</v>
      </c>
      <c r="P1" s="1" t="s">
        <v>199</v>
      </c>
      <c r="Q1" s="1" t="s">
        <v>200</v>
      </c>
      <c r="R1" s="1" t="s">
        <v>201</v>
      </c>
      <c r="S1" s="1" t="s">
        <v>202</v>
      </c>
      <c r="T1" s="1" t="s">
        <v>203</v>
      </c>
      <c r="U1" s="1" t="s">
        <v>8</v>
      </c>
      <c r="V1" s="1" t="s">
        <v>204</v>
      </c>
      <c r="W1" s="1" t="s">
        <v>205</v>
      </c>
      <c r="X1" s="1" t="s">
        <v>9</v>
      </c>
      <c r="Y1" s="1" t="s">
        <v>206</v>
      </c>
      <c r="Z1" s="1" t="s">
        <v>207</v>
      </c>
      <c r="AA1" s="1" t="s">
        <v>208</v>
      </c>
      <c r="AB1" s="1" t="s">
        <v>209</v>
      </c>
      <c r="AC1" s="1" t="s">
        <v>210</v>
      </c>
      <c r="AD1" s="1" t="s">
        <v>211</v>
      </c>
      <c r="AE1" s="1" t="s">
        <v>212</v>
      </c>
      <c r="AF1" s="1" t="s">
        <v>213</v>
      </c>
      <c r="AG1" s="1" t="s">
        <v>214</v>
      </c>
      <c r="AH1" s="1" t="s">
        <v>215</v>
      </c>
      <c r="AI1" s="1" t="s">
        <v>216</v>
      </c>
      <c r="AJ1" s="1" t="s">
        <v>217</v>
      </c>
      <c r="AK1" s="1" t="s">
        <v>218</v>
      </c>
      <c r="AL1" s="1" t="s">
        <v>219</v>
      </c>
      <c r="AM1" s="1" t="s">
        <v>220</v>
      </c>
      <c r="AN1" s="1" t="s">
        <v>221</v>
      </c>
      <c r="AO1" s="1" t="s">
        <v>222</v>
      </c>
      <c r="AP1" s="1" t="s">
        <v>223</v>
      </c>
    </row>
    <row r="2" spans="1:42">
      <c r="A2" s="9" t="s">
        <v>10</v>
      </c>
      <c r="B2" s="9" t="s">
        <v>11</v>
      </c>
      <c r="C2" s="10">
        <v>17153</v>
      </c>
      <c r="D2" s="10">
        <v>98856</v>
      </c>
      <c r="E2" s="10">
        <v>1174</v>
      </c>
      <c r="F2" s="10">
        <v>100030</v>
      </c>
      <c r="G2" s="10">
        <v>2483</v>
      </c>
      <c r="H2" s="10">
        <v>6484</v>
      </c>
      <c r="I2" s="10">
        <v>263</v>
      </c>
      <c r="J2" s="15" t="s">
        <v>226</v>
      </c>
      <c r="K2" s="10">
        <v>109260</v>
      </c>
      <c r="L2" s="10">
        <v>18</v>
      </c>
      <c r="M2" s="10">
        <v>64973</v>
      </c>
      <c r="N2" s="10">
        <v>64991</v>
      </c>
      <c r="O2" s="10">
        <v>0</v>
      </c>
      <c r="P2" s="10">
        <v>0</v>
      </c>
      <c r="Q2" s="10">
        <v>0</v>
      </c>
      <c r="R2" s="10">
        <v>44</v>
      </c>
      <c r="S2" s="10">
        <v>186414</v>
      </c>
      <c r="T2" s="10">
        <v>186458</v>
      </c>
      <c r="U2" s="10">
        <v>62</v>
      </c>
      <c r="V2" s="10">
        <v>251387</v>
      </c>
      <c r="W2" s="10">
        <v>251449</v>
      </c>
      <c r="X2" s="10">
        <v>8</v>
      </c>
      <c r="Y2" s="10">
        <v>0</v>
      </c>
      <c r="Z2" s="10">
        <f t="shared" ref="Z2:Z49" si="0">X2+Y2</f>
        <v>8</v>
      </c>
      <c r="AA2" s="10">
        <v>39</v>
      </c>
      <c r="AB2" s="10">
        <v>47</v>
      </c>
      <c r="AC2" s="10">
        <v>360709</v>
      </c>
      <c r="AD2" s="10">
        <v>360756</v>
      </c>
      <c r="AE2" s="10">
        <v>72941</v>
      </c>
      <c r="AF2" s="10">
        <v>182639</v>
      </c>
      <c r="AG2" s="10">
        <v>60</v>
      </c>
      <c r="AH2" s="10">
        <v>255640</v>
      </c>
      <c r="AI2" s="10">
        <v>23687</v>
      </c>
      <c r="AJ2" s="10">
        <v>32962</v>
      </c>
      <c r="AK2" s="10">
        <v>0</v>
      </c>
      <c r="AL2" s="10">
        <v>56649</v>
      </c>
      <c r="AM2" s="10">
        <v>9252</v>
      </c>
      <c r="AN2" s="10">
        <v>17268</v>
      </c>
      <c r="AO2" s="10">
        <v>2</v>
      </c>
      <c r="AP2" s="10">
        <v>26522</v>
      </c>
    </row>
    <row r="3" spans="1:42">
      <c r="A3" s="9" t="s">
        <v>12</v>
      </c>
      <c r="B3" s="9" t="s">
        <v>13</v>
      </c>
      <c r="C3" s="10">
        <v>22493</v>
      </c>
      <c r="D3" s="10">
        <v>58468</v>
      </c>
      <c r="E3" s="10">
        <v>1894</v>
      </c>
      <c r="F3" s="10">
        <v>60362</v>
      </c>
      <c r="G3" s="10">
        <v>1789</v>
      </c>
      <c r="H3" s="10">
        <v>6777</v>
      </c>
      <c r="I3" s="10">
        <v>218</v>
      </c>
      <c r="J3" s="15" t="s">
        <v>260</v>
      </c>
      <c r="K3" s="10">
        <v>69146</v>
      </c>
      <c r="L3" s="10">
        <v>47</v>
      </c>
      <c r="M3" s="10">
        <v>64973</v>
      </c>
      <c r="N3" s="10">
        <v>65020</v>
      </c>
      <c r="O3" s="10">
        <v>0</v>
      </c>
      <c r="P3" s="10">
        <v>0</v>
      </c>
      <c r="Q3" s="10">
        <v>0</v>
      </c>
      <c r="R3" s="10">
        <v>103</v>
      </c>
      <c r="S3" s="10">
        <v>186414</v>
      </c>
      <c r="T3" s="10">
        <v>186517</v>
      </c>
      <c r="U3" s="10">
        <v>150</v>
      </c>
      <c r="V3" s="10">
        <v>251387</v>
      </c>
      <c r="W3" s="10">
        <v>251537</v>
      </c>
      <c r="X3" s="10">
        <v>6</v>
      </c>
      <c r="Y3" s="10">
        <v>0</v>
      </c>
      <c r="Z3" s="10">
        <f t="shared" si="0"/>
        <v>6</v>
      </c>
      <c r="AA3" s="10">
        <v>39</v>
      </c>
      <c r="AB3" s="10">
        <v>45</v>
      </c>
      <c r="AC3" s="10">
        <v>320683</v>
      </c>
      <c r="AD3" s="10">
        <v>320728</v>
      </c>
      <c r="AE3" s="10">
        <v>45802</v>
      </c>
      <c r="AF3" s="10">
        <v>182639</v>
      </c>
      <c r="AG3" s="10" t="s">
        <v>186</v>
      </c>
      <c r="AH3" s="10">
        <v>228441</v>
      </c>
      <c r="AI3" s="10">
        <v>20160</v>
      </c>
      <c r="AJ3" s="10">
        <v>32962</v>
      </c>
      <c r="AK3" s="10" t="s">
        <v>186</v>
      </c>
      <c r="AL3" s="10">
        <v>53122</v>
      </c>
      <c r="AM3" s="10">
        <v>3175</v>
      </c>
      <c r="AN3" s="10">
        <v>17268</v>
      </c>
      <c r="AO3" s="10" t="s">
        <v>186</v>
      </c>
      <c r="AP3" s="10">
        <v>20443</v>
      </c>
    </row>
    <row r="4" spans="1:42">
      <c r="A4" s="9" t="s">
        <v>14</v>
      </c>
      <c r="B4" s="9" t="s">
        <v>15</v>
      </c>
      <c r="C4" s="10">
        <v>12330</v>
      </c>
      <c r="D4" s="10">
        <v>59362</v>
      </c>
      <c r="E4" s="10">
        <v>504</v>
      </c>
      <c r="F4" s="10">
        <v>59866</v>
      </c>
      <c r="G4" s="10">
        <v>1782</v>
      </c>
      <c r="H4" s="10">
        <v>3893</v>
      </c>
      <c r="I4" s="10">
        <v>250</v>
      </c>
      <c r="J4" s="15" t="s">
        <v>243</v>
      </c>
      <c r="K4" s="10">
        <v>65791</v>
      </c>
      <c r="L4" s="10">
        <v>0</v>
      </c>
      <c r="M4" s="10">
        <v>64973</v>
      </c>
      <c r="N4" s="10">
        <v>64973</v>
      </c>
      <c r="O4" s="10">
        <v>0</v>
      </c>
      <c r="P4" s="10">
        <v>0</v>
      </c>
      <c r="Q4" s="10">
        <v>0</v>
      </c>
      <c r="R4" s="10">
        <v>0</v>
      </c>
      <c r="S4" s="10">
        <v>186414</v>
      </c>
      <c r="T4" s="10">
        <v>186414</v>
      </c>
      <c r="U4" s="10">
        <v>0</v>
      </c>
      <c r="V4" s="10">
        <v>251387</v>
      </c>
      <c r="W4" s="10">
        <v>251387</v>
      </c>
      <c r="X4" s="10">
        <v>2</v>
      </c>
      <c r="Y4" s="10">
        <v>0</v>
      </c>
      <c r="Z4" s="10">
        <f t="shared" si="0"/>
        <v>2</v>
      </c>
      <c r="AA4" s="10">
        <v>39</v>
      </c>
      <c r="AB4" s="10">
        <v>41</v>
      </c>
      <c r="AC4" s="10">
        <v>317178</v>
      </c>
      <c r="AD4" s="10">
        <v>317219</v>
      </c>
      <c r="AE4" s="10">
        <v>40002</v>
      </c>
      <c r="AF4" s="10">
        <v>182639</v>
      </c>
      <c r="AG4" s="10">
        <v>0</v>
      </c>
      <c r="AH4" s="10">
        <v>222641</v>
      </c>
      <c r="AI4" s="10">
        <v>22518</v>
      </c>
      <c r="AJ4" s="10">
        <v>32962</v>
      </c>
      <c r="AK4" s="10">
        <v>0</v>
      </c>
      <c r="AL4" s="10">
        <v>55480</v>
      </c>
      <c r="AM4" s="10">
        <v>3271</v>
      </c>
      <c r="AN4" s="10">
        <v>17268</v>
      </c>
      <c r="AO4" s="10">
        <v>0</v>
      </c>
      <c r="AP4" s="10">
        <v>20539</v>
      </c>
    </row>
    <row r="5" spans="1:42">
      <c r="A5" s="9" t="s">
        <v>16</v>
      </c>
      <c r="B5" s="9" t="s">
        <v>15</v>
      </c>
      <c r="C5" s="10">
        <v>3828</v>
      </c>
      <c r="D5" s="10">
        <v>12608</v>
      </c>
      <c r="E5" s="10">
        <v>164</v>
      </c>
      <c r="F5" s="10">
        <v>12772</v>
      </c>
      <c r="G5" s="10">
        <v>109</v>
      </c>
      <c r="H5" s="10">
        <v>1292</v>
      </c>
      <c r="I5" s="10">
        <v>6</v>
      </c>
      <c r="J5" s="15" t="s">
        <v>254</v>
      </c>
      <c r="K5" s="10">
        <v>14179</v>
      </c>
      <c r="L5" s="10">
        <v>0</v>
      </c>
      <c r="M5" s="10">
        <v>64973</v>
      </c>
      <c r="N5" s="10">
        <v>64973</v>
      </c>
      <c r="O5" s="10">
        <v>0</v>
      </c>
      <c r="P5" s="10">
        <v>0</v>
      </c>
      <c r="Q5" s="10">
        <v>0</v>
      </c>
      <c r="R5" s="10">
        <v>0</v>
      </c>
      <c r="S5" s="10">
        <v>186414</v>
      </c>
      <c r="T5" s="10">
        <v>186414</v>
      </c>
      <c r="U5" s="10">
        <v>0</v>
      </c>
      <c r="V5" s="10">
        <v>251387</v>
      </c>
      <c r="W5" s="10">
        <v>251387</v>
      </c>
      <c r="X5" s="10">
        <v>0</v>
      </c>
      <c r="Y5" s="10">
        <v>0</v>
      </c>
      <c r="Z5" s="10">
        <f t="shared" si="0"/>
        <v>0</v>
      </c>
      <c r="AA5" s="10">
        <v>39</v>
      </c>
      <c r="AB5" s="10">
        <v>39</v>
      </c>
      <c r="AC5" s="10">
        <v>265566</v>
      </c>
      <c r="AD5" s="10">
        <v>265605</v>
      </c>
      <c r="AE5" s="10">
        <v>8192</v>
      </c>
      <c r="AF5" s="10">
        <v>182639</v>
      </c>
      <c r="AG5" s="10">
        <v>0</v>
      </c>
      <c r="AH5" s="10">
        <v>190831</v>
      </c>
      <c r="AI5" s="10">
        <v>5187</v>
      </c>
      <c r="AJ5" s="10">
        <v>32962</v>
      </c>
      <c r="AK5" s="10">
        <v>0</v>
      </c>
      <c r="AL5" s="10">
        <v>38149</v>
      </c>
      <c r="AM5" s="10">
        <v>800</v>
      </c>
      <c r="AN5" s="10">
        <v>17268</v>
      </c>
      <c r="AO5" s="10">
        <v>0</v>
      </c>
      <c r="AP5" s="10">
        <v>18068</v>
      </c>
    </row>
    <row r="6" spans="1:42">
      <c r="A6" s="9" t="s">
        <v>17</v>
      </c>
      <c r="B6" s="9" t="s">
        <v>18</v>
      </c>
      <c r="C6" s="10">
        <v>22583</v>
      </c>
      <c r="D6" s="10">
        <v>22185</v>
      </c>
      <c r="E6" s="10">
        <v>50</v>
      </c>
      <c r="F6" s="10">
        <v>22235</v>
      </c>
      <c r="G6" s="10">
        <v>436</v>
      </c>
      <c r="H6" s="10">
        <v>2186</v>
      </c>
      <c r="I6" s="10">
        <v>98</v>
      </c>
      <c r="J6" s="15" t="s">
        <v>225</v>
      </c>
      <c r="K6" s="10">
        <v>24955</v>
      </c>
      <c r="L6" s="10">
        <v>0</v>
      </c>
      <c r="M6" s="10">
        <v>64973</v>
      </c>
      <c r="N6" s="10">
        <v>64973</v>
      </c>
      <c r="O6" s="10">
        <v>0</v>
      </c>
      <c r="P6" s="10">
        <v>0</v>
      </c>
      <c r="Q6" s="10">
        <v>0</v>
      </c>
      <c r="R6" s="10">
        <v>0</v>
      </c>
      <c r="S6" s="10">
        <v>186414</v>
      </c>
      <c r="T6" s="10">
        <v>186414</v>
      </c>
      <c r="U6" s="10">
        <v>0</v>
      </c>
      <c r="V6" s="10">
        <v>251387</v>
      </c>
      <c r="W6" s="10">
        <v>251387</v>
      </c>
      <c r="X6" s="10">
        <v>0</v>
      </c>
      <c r="Y6" s="10">
        <v>0</v>
      </c>
      <c r="Z6" s="10">
        <f t="shared" si="0"/>
        <v>0</v>
      </c>
      <c r="AA6" s="10">
        <v>39</v>
      </c>
      <c r="AB6" s="10">
        <v>39</v>
      </c>
      <c r="AC6" s="10">
        <v>276342</v>
      </c>
      <c r="AD6" s="10">
        <v>276381</v>
      </c>
      <c r="AE6" s="10">
        <v>16374</v>
      </c>
      <c r="AF6" s="10">
        <v>182639</v>
      </c>
      <c r="AG6" s="10">
        <v>0</v>
      </c>
      <c r="AH6" s="10">
        <v>199013</v>
      </c>
      <c r="AI6" s="10">
        <v>7484</v>
      </c>
      <c r="AJ6" s="10">
        <v>32962</v>
      </c>
      <c r="AK6" s="10">
        <v>0</v>
      </c>
      <c r="AL6" s="10">
        <v>40446</v>
      </c>
      <c r="AM6" s="10">
        <v>1094</v>
      </c>
      <c r="AN6" s="10">
        <v>17268</v>
      </c>
      <c r="AO6" s="10">
        <v>0</v>
      </c>
      <c r="AP6" s="10">
        <v>18362</v>
      </c>
    </row>
    <row r="7" spans="1:42">
      <c r="A7" s="9" t="s">
        <v>19</v>
      </c>
      <c r="B7" s="9" t="s">
        <v>20</v>
      </c>
      <c r="C7" s="10">
        <v>7997</v>
      </c>
      <c r="D7" s="10">
        <v>20950</v>
      </c>
      <c r="E7" s="10">
        <v>2267</v>
      </c>
      <c r="F7" s="10">
        <v>23217</v>
      </c>
      <c r="G7" s="10">
        <v>1681</v>
      </c>
      <c r="H7" s="10">
        <v>6135</v>
      </c>
      <c r="I7" s="10">
        <v>25</v>
      </c>
      <c r="J7" s="15" t="s">
        <v>230</v>
      </c>
      <c r="K7" s="10">
        <v>31058</v>
      </c>
      <c r="L7" s="10">
        <v>0</v>
      </c>
      <c r="M7" s="10">
        <v>64973</v>
      </c>
      <c r="N7" s="10">
        <v>64973</v>
      </c>
      <c r="O7" s="10">
        <v>0</v>
      </c>
      <c r="P7" s="10">
        <v>0</v>
      </c>
      <c r="Q7" s="10">
        <v>0</v>
      </c>
      <c r="R7" s="10">
        <v>0</v>
      </c>
      <c r="S7" s="10">
        <v>186414</v>
      </c>
      <c r="T7" s="10">
        <v>186414</v>
      </c>
      <c r="U7" s="10">
        <v>0</v>
      </c>
      <c r="V7" s="10">
        <v>251387</v>
      </c>
      <c r="W7" s="10">
        <v>251387</v>
      </c>
      <c r="X7" s="10">
        <v>3</v>
      </c>
      <c r="Y7" s="10">
        <v>0</v>
      </c>
      <c r="Z7" s="10">
        <f t="shared" si="0"/>
        <v>3</v>
      </c>
      <c r="AA7" s="10">
        <v>39</v>
      </c>
      <c r="AB7" s="10">
        <v>42</v>
      </c>
      <c r="AC7" s="10">
        <v>282445</v>
      </c>
      <c r="AD7" s="10">
        <v>282487</v>
      </c>
      <c r="AE7" s="10">
        <v>21466</v>
      </c>
      <c r="AF7" s="10">
        <v>182639</v>
      </c>
      <c r="AG7" s="11">
        <v>0</v>
      </c>
      <c r="AH7" s="10">
        <v>204105</v>
      </c>
      <c r="AI7" s="10">
        <v>8650</v>
      </c>
      <c r="AJ7" s="10">
        <v>32962</v>
      </c>
      <c r="AK7" s="11">
        <v>0</v>
      </c>
      <c r="AL7" s="10">
        <v>41612</v>
      </c>
      <c r="AM7" s="10">
        <v>934</v>
      </c>
      <c r="AN7" s="10">
        <v>17268</v>
      </c>
      <c r="AO7" s="11">
        <v>0</v>
      </c>
      <c r="AP7" s="10">
        <v>18202</v>
      </c>
    </row>
    <row r="8" spans="1:42">
      <c r="A8" s="9" t="s">
        <v>21</v>
      </c>
      <c r="B8" s="9" t="s">
        <v>22</v>
      </c>
      <c r="C8" s="10">
        <v>35688</v>
      </c>
      <c r="D8" s="10">
        <v>77271</v>
      </c>
      <c r="E8" s="10">
        <v>745</v>
      </c>
      <c r="F8" s="10">
        <v>78016</v>
      </c>
      <c r="G8" s="10">
        <v>5364</v>
      </c>
      <c r="H8" s="10">
        <v>8188</v>
      </c>
      <c r="I8" s="10">
        <v>788</v>
      </c>
      <c r="J8" s="15" t="s">
        <v>228</v>
      </c>
      <c r="K8" s="10">
        <v>92356</v>
      </c>
      <c r="L8" s="10">
        <v>0</v>
      </c>
      <c r="M8" s="10">
        <v>64973</v>
      </c>
      <c r="N8" s="10">
        <v>64973</v>
      </c>
      <c r="O8" s="10">
        <v>0</v>
      </c>
      <c r="P8" s="10">
        <v>0</v>
      </c>
      <c r="Q8" s="10">
        <v>0</v>
      </c>
      <c r="R8" s="10">
        <v>0</v>
      </c>
      <c r="S8" s="10">
        <v>186414</v>
      </c>
      <c r="T8" s="10">
        <v>186414</v>
      </c>
      <c r="U8" s="10">
        <v>0</v>
      </c>
      <c r="V8" s="10">
        <v>251387</v>
      </c>
      <c r="W8" s="10">
        <v>251387</v>
      </c>
      <c r="X8" s="10">
        <v>7</v>
      </c>
      <c r="Y8" s="10">
        <v>0</v>
      </c>
      <c r="Z8" s="10">
        <f t="shared" si="0"/>
        <v>7</v>
      </c>
      <c r="AA8" s="10">
        <v>39</v>
      </c>
      <c r="AB8" s="10">
        <v>46</v>
      </c>
      <c r="AC8" s="10">
        <v>343743</v>
      </c>
      <c r="AD8" s="10">
        <v>343789</v>
      </c>
      <c r="AE8" s="10">
        <v>55009</v>
      </c>
      <c r="AF8" s="10">
        <v>182639</v>
      </c>
      <c r="AG8" s="10">
        <v>0</v>
      </c>
      <c r="AH8" s="10">
        <v>237648</v>
      </c>
      <c r="AI8" s="10">
        <v>32279</v>
      </c>
      <c r="AJ8" s="10">
        <v>32962</v>
      </c>
      <c r="AK8" s="10">
        <v>0</v>
      </c>
      <c r="AL8" s="10">
        <v>65241</v>
      </c>
      <c r="AM8" s="10">
        <v>5068</v>
      </c>
      <c r="AN8" s="10">
        <v>17268</v>
      </c>
      <c r="AO8" s="10">
        <v>0</v>
      </c>
      <c r="AP8" s="10">
        <v>22336</v>
      </c>
    </row>
    <row r="9" spans="1:42">
      <c r="A9" s="9" t="s">
        <v>23</v>
      </c>
      <c r="B9" s="9" t="s">
        <v>24</v>
      </c>
      <c r="C9" s="10">
        <v>82934</v>
      </c>
      <c r="D9" s="10">
        <v>184995</v>
      </c>
      <c r="E9" s="10">
        <v>26000</v>
      </c>
      <c r="F9" s="10">
        <v>210995</v>
      </c>
      <c r="G9" s="10">
        <v>14976</v>
      </c>
      <c r="H9" s="10">
        <v>25031</v>
      </c>
      <c r="I9" s="10">
        <v>631</v>
      </c>
      <c r="J9" s="15" t="s">
        <v>229</v>
      </c>
      <c r="K9" s="10">
        <v>251633</v>
      </c>
      <c r="L9" s="10">
        <v>0</v>
      </c>
      <c r="M9" s="10">
        <v>64973</v>
      </c>
      <c r="N9" s="10">
        <v>64973</v>
      </c>
      <c r="O9" s="10">
        <v>0</v>
      </c>
      <c r="P9" s="10">
        <v>0</v>
      </c>
      <c r="Q9" s="10">
        <v>0</v>
      </c>
      <c r="R9" s="10">
        <v>0</v>
      </c>
      <c r="S9" s="10">
        <v>186414</v>
      </c>
      <c r="T9" s="10">
        <v>186414</v>
      </c>
      <c r="U9" s="10">
        <v>0</v>
      </c>
      <c r="V9" s="10">
        <v>251387</v>
      </c>
      <c r="W9" s="10">
        <v>251387</v>
      </c>
      <c r="X9" s="10">
        <v>6</v>
      </c>
      <c r="Y9" s="10">
        <v>1</v>
      </c>
      <c r="Z9" s="10">
        <f t="shared" si="0"/>
        <v>7</v>
      </c>
      <c r="AA9" s="10">
        <v>39</v>
      </c>
      <c r="AB9" s="10">
        <v>46</v>
      </c>
      <c r="AC9" s="10">
        <v>503020</v>
      </c>
      <c r="AD9" s="10">
        <v>503066</v>
      </c>
      <c r="AE9" s="10">
        <v>162761</v>
      </c>
      <c r="AF9" s="10">
        <v>182639</v>
      </c>
      <c r="AG9" s="10">
        <v>0</v>
      </c>
      <c r="AH9" s="10">
        <v>345400</v>
      </c>
      <c r="AI9" s="10">
        <v>60754</v>
      </c>
      <c r="AJ9" s="10">
        <v>32962</v>
      </c>
      <c r="AK9" s="10">
        <v>0</v>
      </c>
      <c r="AL9" s="10">
        <v>93716</v>
      </c>
      <c r="AM9" s="10">
        <v>9756</v>
      </c>
      <c r="AN9" s="10">
        <v>17268</v>
      </c>
      <c r="AO9" s="10">
        <v>0</v>
      </c>
      <c r="AP9" s="10">
        <v>27024</v>
      </c>
    </row>
    <row r="10" spans="1:42">
      <c r="A10" s="9" t="s">
        <v>25</v>
      </c>
      <c r="B10" s="9" t="s">
        <v>26</v>
      </c>
      <c r="C10" s="10">
        <v>36405</v>
      </c>
      <c r="D10" s="10">
        <v>82769</v>
      </c>
      <c r="E10" s="10">
        <v>5130</v>
      </c>
      <c r="F10" s="10">
        <v>87899</v>
      </c>
      <c r="G10" s="10">
        <v>6234</v>
      </c>
      <c r="H10" s="10">
        <v>12360</v>
      </c>
      <c r="I10" s="10">
        <v>903</v>
      </c>
      <c r="J10" s="15" t="s">
        <v>231</v>
      </c>
      <c r="K10" s="10">
        <v>107396</v>
      </c>
      <c r="L10" s="10">
        <v>0</v>
      </c>
      <c r="M10" s="10">
        <v>64973</v>
      </c>
      <c r="N10" s="10">
        <v>64973</v>
      </c>
      <c r="O10" s="10">
        <v>0</v>
      </c>
      <c r="P10" s="10">
        <v>0</v>
      </c>
      <c r="Q10" s="10">
        <v>0</v>
      </c>
      <c r="R10" s="10">
        <v>0</v>
      </c>
      <c r="S10" s="10">
        <v>186414</v>
      </c>
      <c r="T10" s="10">
        <v>186414</v>
      </c>
      <c r="U10" s="10">
        <v>0</v>
      </c>
      <c r="V10" s="10">
        <v>251387</v>
      </c>
      <c r="W10" s="10">
        <v>251387</v>
      </c>
      <c r="X10" s="10">
        <v>4</v>
      </c>
      <c r="Y10" s="10">
        <v>0</v>
      </c>
      <c r="Z10" s="10">
        <f t="shared" si="0"/>
        <v>4</v>
      </c>
      <c r="AA10" s="10">
        <v>39</v>
      </c>
      <c r="AB10" s="10">
        <v>43</v>
      </c>
      <c r="AC10" s="10">
        <v>358783</v>
      </c>
      <c r="AD10" s="10">
        <v>358826</v>
      </c>
      <c r="AE10" s="10">
        <v>63390</v>
      </c>
      <c r="AF10" s="10">
        <v>182639</v>
      </c>
      <c r="AG10" s="10">
        <v>0</v>
      </c>
      <c r="AH10" s="10">
        <v>246029</v>
      </c>
      <c r="AI10" s="10">
        <v>37048</v>
      </c>
      <c r="AJ10" s="10">
        <v>32962</v>
      </c>
      <c r="AK10" s="10">
        <v>0</v>
      </c>
      <c r="AL10" s="10">
        <v>70010</v>
      </c>
      <c r="AM10" s="10">
        <v>6952</v>
      </c>
      <c r="AN10" s="10">
        <v>17268</v>
      </c>
      <c r="AO10" s="10">
        <v>0</v>
      </c>
      <c r="AP10" s="10">
        <v>24220</v>
      </c>
    </row>
    <row r="11" spans="1:42">
      <c r="A11" s="9" t="s">
        <v>27</v>
      </c>
      <c r="B11" s="9" t="s">
        <v>28</v>
      </c>
      <c r="C11" s="10">
        <v>14312</v>
      </c>
      <c r="D11" s="10">
        <v>59176</v>
      </c>
      <c r="E11" s="10">
        <v>1033</v>
      </c>
      <c r="F11" s="10">
        <v>60209</v>
      </c>
      <c r="G11" s="10">
        <v>1920</v>
      </c>
      <c r="H11" s="10">
        <v>4741</v>
      </c>
      <c r="I11" s="10">
        <v>135</v>
      </c>
      <c r="J11" s="15" t="s">
        <v>232</v>
      </c>
      <c r="K11" s="10">
        <v>67005</v>
      </c>
      <c r="L11" s="10">
        <v>0</v>
      </c>
      <c r="M11" s="10">
        <v>64973</v>
      </c>
      <c r="N11" s="10">
        <v>64973</v>
      </c>
      <c r="O11" s="10">
        <v>0</v>
      </c>
      <c r="P11" s="10">
        <v>0</v>
      </c>
      <c r="Q11" s="10">
        <v>0</v>
      </c>
      <c r="R11" s="10">
        <v>145</v>
      </c>
      <c r="S11" s="10">
        <v>186414</v>
      </c>
      <c r="T11" s="10">
        <v>186559</v>
      </c>
      <c r="U11" s="10">
        <v>145</v>
      </c>
      <c r="V11" s="10">
        <v>251387</v>
      </c>
      <c r="W11" s="10">
        <v>251532</v>
      </c>
      <c r="X11" s="10">
        <v>5</v>
      </c>
      <c r="Y11" s="10">
        <v>0</v>
      </c>
      <c r="Z11" s="10">
        <f t="shared" si="0"/>
        <v>5</v>
      </c>
      <c r="AA11" s="10">
        <v>39</v>
      </c>
      <c r="AB11" s="10">
        <v>44</v>
      </c>
      <c r="AC11" s="10">
        <v>318537</v>
      </c>
      <c r="AD11" s="10">
        <v>318581</v>
      </c>
      <c r="AE11" s="10">
        <v>39413</v>
      </c>
      <c r="AF11" s="10">
        <v>182639</v>
      </c>
      <c r="AG11" s="10">
        <v>145</v>
      </c>
      <c r="AH11" s="10">
        <v>222197</v>
      </c>
      <c r="AI11" s="10">
        <v>25545</v>
      </c>
      <c r="AJ11" s="10">
        <v>32962</v>
      </c>
      <c r="AK11" s="10">
        <v>0</v>
      </c>
      <c r="AL11" s="10">
        <v>58507</v>
      </c>
      <c r="AM11" s="10">
        <v>2024</v>
      </c>
      <c r="AN11" s="10">
        <v>17268</v>
      </c>
      <c r="AO11" s="10">
        <v>0</v>
      </c>
      <c r="AP11" s="10">
        <v>19292</v>
      </c>
    </row>
    <row r="12" spans="1:42">
      <c r="A12" s="9" t="s">
        <v>29</v>
      </c>
      <c r="B12" s="9" t="s">
        <v>30</v>
      </c>
      <c r="C12" s="10">
        <v>47139</v>
      </c>
      <c r="D12" s="10">
        <v>85239</v>
      </c>
      <c r="E12" s="10">
        <v>968</v>
      </c>
      <c r="F12" s="10">
        <v>86207</v>
      </c>
      <c r="G12" s="10">
        <v>1852</v>
      </c>
      <c r="H12" s="10">
        <v>11088</v>
      </c>
      <c r="I12" s="10">
        <v>150</v>
      </c>
      <c r="J12" s="15" t="s">
        <v>233</v>
      </c>
      <c r="K12" s="10">
        <v>99297</v>
      </c>
      <c r="L12" s="10">
        <v>25</v>
      </c>
      <c r="M12" s="10">
        <v>64973</v>
      </c>
      <c r="N12" s="10">
        <v>64998</v>
      </c>
      <c r="O12" s="10">
        <v>0</v>
      </c>
      <c r="P12" s="10">
        <v>0</v>
      </c>
      <c r="Q12" s="10">
        <v>0</v>
      </c>
      <c r="R12" s="10">
        <v>124</v>
      </c>
      <c r="S12" s="10">
        <v>186414</v>
      </c>
      <c r="T12" s="10">
        <v>186538</v>
      </c>
      <c r="U12" s="10">
        <v>149</v>
      </c>
      <c r="V12" s="10">
        <v>251387</v>
      </c>
      <c r="W12" s="10">
        <v>251536</v>
      </c>
      <c r="X12" s="10">
        <v>4</v>
      </c>
      <c r="Y12" s="10">
        <v>0</v>
      </c>
      <c r="Z12" s="10">
        <f t="shared" si="0"/>
        <v>4</v>
      </c>
      <c r="AA12" s="10">
        <v>39</v>
      </c>
      <c r="AB12" s="10">
        <v>43</v>
      </c>
      <c r="AC12" s="10">
        <v>350833</v>
      </c>
      <c r="AD12" s="10">
        <v>350876</v>
      </c>
      <c r="AE12" s="10">
        <v>69522</v>
      </c>
      <c r="AF12" s="10">
        <v>182639</v>
      </c>
      <c r="AG12" s="10">
        <v>94</v>
      </c>
      <c r="AH12" s="10">
        <v>252255</v>
      </c>
      <c r="AI12" s="10">
        <v>25800</v>
      </c>
      <c r="AJ12" s="10">
        <v>32962</v>
      </c>
      <c r="AK12" s="10">
        <v>22</v>
      </c>
      <c r="AL12" s="10">
        <v>58784</v>
      </c>
      <c r="AM12" s="10">
        <v>3952</v>
      </c>
      <c r="AN12" s="10">
        <v>17268</v>
      </c>
      <c r="AO12" s="10">
        <v>33</v>
      </c>
      <c r="AP12" s="10">
        <v>21253</v>
      </c>
    </row>
    <row r="13" spans="1:42">
      <c r="A13" s="9" t="s">
        <v>31</v>
      </c>
      <c r="B13" s="9" t="s">
        <v>32</v>
      </c>
      <c r="C13" s="10">
        <v>6460</v>
      </c>
      <c r="D13" s="10">
        <v>22096</v>
      </c>
      <c r="E13" s="10">
        <v>241</v>
      </c>
      <c r="F13" s="10">
        <v>22337</v>
      </c>
      <c r="G13" s="10">
        <v>828</v>
      </c>
      <c r="H13" s="10">
        <v>2962</v>
      </c>
      <c r="I13" s="10">
        <v>99</v>
      </c>
      <c r="J13" s="15" t="s">
        <v>235</v>
      </c>
      <c r="K13" s="10">
        <v>26226</v>
      </c>
      <c r="L13" s="10">
        <v>0</v>
      </c>
      <c r="M13" s="10">
        <v>64973</v>
      </c>
      <c r="N13" s="10">
        <v>64973</v>
      </c>
      <c r="O13" s="10">
        <v>0</v>
      </c>
      <c r="P13" s="10">
        <v>0</v>
      </c>
      <c r="Q13" s="10">
        <v>0</v>
      </c>
      <c r="R13" s="10">
        <v>1</v>
      </c>
      <c r="S13" s="10">
        <v>186414</v>
      </c>
      <c r="T13" s="10">
        <v>186415</v>
      </c>
      <c r="U13" s="10">
        <v>1</v>
      </c>
      <c r="V13" s="10">
        <v>251387</v>
      </c>
      <c r="W13" s="10">
        <v>251388</v>
      </c>
      <c r="X13" s="10">
        <v>0</v>
      </c>
      <c r="Y13" s="10">
        <v>0</v>
      </c>
      <c r="Z13" s="10">
        <f t="shared" si="0"/>
        <v>0</v>
      </c>
      <c r="AA13" s="10">
        <v>39</v>
      </c>
      <c r="AB13" s="10">
        <v>39</v>
      </c>
      <c r="AC13" s="10">
        <v>277614</v>
      </c>
      <c r="AD13" s="10">
        <v>277653</v>
      </c>
      <c r="AE13" s="10">
        <v>14935</v>
      </c>
      <c r="AF13" s="10">
        <v>182639</v>
      </c>
      <c r="AG13" s="10">
        <v>1</v>
      </c>
      <c r="AH13" s="10">
        <v>197575</v>
      </c>
      <c r="AI13" s="10">
        <v>9809</v>
      </c>
      <c r="AJ13" s="10">
        <v>32962</v>
      </c>
      <c r="AK13" s="10">
        <v>0</v>
      </c>
      <c r="AL13" s="10">
        <v>42771</v>
      </c>
      <c r="AM13" s="10">
        <v>1480</v>
      </c>
      <c r="AN13" s="10">
        <v>17268</v>
      </c>
      <c r="AO13" s="10">
        <v>0</v>
      </c>
      <c r="AP13" s="10">
        <v>18748</v>
      </c>
    </row>
    <row r="14" spans="1:42">
      <c r="A14" s="9" t="s">
        <v>33</v>
      </c>
      <c r="B14" s="9" t="s">
        <v>34</v>
      </c>
      <c r="C14" s="10">
        <v>4469</v>
      </c>
      <c r="D14" s="10">
        <v>28767</v>
      </c>
      <c r="E14" s="10">
        <v>171</v>
      </c>
      <c r="F14" s="10">
        <v>28938</v>
      </c>
      <c r="G14" s="10">
        <v>1951</v>
      </c>
      <c r="H14" s="10">
        <v>2893</v>
      </c>
      <c r="I14" s="10">
        <v>35</v>
      </c>
      <c r="J14" s="15" t="s">
        <v>245</v>
      </c>
      <c r="K14" s="10">
        <v>33817</v>
      </c>
      <c r="L14" s="10">
        <v>0</v>
      </c>
      <c r="M14" s="10">
        <v>64973</v>
      </c>
      <c r="N14" s="10">
        <v>64973</v>
      </c>
      <c r="O14" s="10">
        <v>0</v>
      </c>
      <c r="P14" s="10">
        <v>0</v>
      </c>
      <c r="Q14" s="10">
        <v>0</v>
      </c>
      <c r="R14" s="10">
        <v>0</v>
      </c>
      <c r="S14" s="10">
        <v>186414</v>
      </c>
      <c r="T14" s="10">
        <v>186414</v>
      </c>
      <c r="U14" s="10">
        <v>0</v>
      </c>
      <c r="V14" s="10">
        <v>251387</v>
      </c>
      <c r="W14" s="10">
        <v>251387</v>
      </c>
      <c r="X14" s="10">
        <v>0</v>
      </c>
      <c r="Y14" s="10">
        <v>0</v>
      </c>
      <c r="Z14" s="10">
        <f t="shared" si="0"/>
        <v>0</v>
      </c>
      <c r="AA14" s="10">
        <v>39</v>
      </c>
      <c r="AB14" s="10">
        <v>39</v>
      </c>
      <c r="AC14" s="10">
        <v>285204</v>
      </c>
      <c r="AD14" s="10">
        <v>285243</v>
      </c>
      <c r="AE14" s="10">
        <v>18743</v>
      </c>
      <c r="AF14" s="10">
        <v>182639</v>
      </c>
      <c r="AG14" s="10">
        <v>0</v>
      </c>
      <c r="AH14" s="10">
        <v>201382</v>
      </c>
      <c r="AI14" s="10">
        <v>13151</v>
      </c>
      <c r="AJ14" s="10">
        <v>32962</v>
      </c>
      <c r="AK14" s="10">
        <v>0</v>
      </c>
      <c r="AL14" s="10">
        <v>46113</v>
      </c>
      <c r="AM14" s="10">
        <v>1923</v>
      </c>
      <c r="AN14" s="10">
        <v>17268</v>
      </c>
      <c r="AO14" s="10">
        <v>0</v>
      </c>
      <c r="AP14" s="10">
        <v>19191</v>
      </c>
    </row>
    <row r="15" spans="1:42">
      <c r="A15" s="9" t="s">
        <v>35</v>
      </c>
      <c r="B15" s="9" t="s">
        <v>36</v>
      </c>
      <c r="C15" s="10">
        <v>4489</v>
      </c>
      <c r="D15" s="10">
        <v>19717</v>
      </c>
      <c r="E15" s="10">
        <v>202</v>
      </c>
      <c r="F15" s="10">
        <v>19919</v>
      </c>
      <c r="G15" s="10">
        <v>563</v>
      </c>
      <c r="H15" s="10">
        <v>2599</v>
      </c>
      <c r="I15" s="10">
        <v>38</v>
      </c>
      <c r="J15" s="15" t="s">
        <v>237</v>
      </c>
      <c r="K15" s="10">
        <v>23119</v>
      </c>
      <c r="L15" s="10">
        <v>0</v>
      </c>
      <c r="M15" s="10">
        <v>64973</v>
      </c>
      <c r="N15" s="10">
        <v>64973</v>
      </c>
      <c r="O15" s="10">
        <v>0</v>
      </c>
      <c r="P15" s="10">
        <v>0</v>
      </c>
      <c r="Q15" s="10">
        <v>0</v>
      </c>
      <c r="R15" s="10">
        <v>0</v>
      </c>
      <c r="S15" s="10">
        <v>186414</v>
      </c>
      <c r="T15" s="10">
        <v>186414</v>
      </c>
      <c r="U15" s="10">
        <v>0</v>
      </c>
      <c r="V15" s="10">
        <v>251387</v>
      </c>
      <c r="W15" s="10">
        <v>251387</v>
      </c>
      <c r="X15" s="10">
        <v>0</v>
      </c>
      <c r="Y15" s="10">
        <v>0</v>
      </c>
      <c r="Z15" s="10">
        <f t="shared" si="0"/>
        <v>0</v>
      </c>
      <c r="AA15" s="10">
        <v>39</v>
      </c>
      <c r="AB15" s="10">
        <v>39</v>
      </c>
      <c r="AC15" s="10">
        <v>274506</v>
      </c>
      <c r="AD15" s="10">
        <v>274545</v>
      </c>
      <c r="AE15" s="10">
        <v>14291</v>
      </c>
      <c r="AF15" s="10">
        <v>182639</v>
      </c>
      <c r="AG15" s="10">
        <v>0</v>
      </c>
      <c r="AH15" s="10">
        <v>196930</v>
      </c>
      <c r="AI15" s="10">
        <v>7621</v>
      </c>
      <c r="AJ15" s="10">
        <v>32962</v>
      </c>
      <c r="AK15" s="10">
        <v>0</v>
      </c>
      <c r="AL15" s="10">
        <v>40583</v>
      </c>
      <c r="AM15" s="10">
        <v>1206</v>
      </c>
      <c r="AN15" s="10">
        <v>17268</v>
      </c>
      <c r="AO15" s="10">
        <v>0</v>
      </c>
      <c r="AP15" s="10">
        <v>18474</v>
      </c>
    </row>
    <row r="16" spans="1:42">
      <c r="A16" s="9" t="s">
        <v>37</v>
      </c>
      <c r="B16" s="9" t="s">
        <v>36</v>
      </c>
      <c r="C16" s="10">
        <v>5485</v>
      </c>
      <c r="D16" s="10">
        <v>36930</v>
      </c>
      <c r="E16" s="10">
        <v>351</v>
      </c>
      <c r="F16" s="10">
        <v>37281</v>
      </c>
      <c r="G16" s="10">
        <v>1279</v>
      </c>
      <c r="H16" s="10">
        <v>3134</v>
      </c>
      <c r="I16" s="10">
        <v>111</v>
      </c>
      <c r="J16" s="15" t="s">
        <v>239</v>
      </c>
      <c r="K16" s="10">
        <v>41805</v>
      </c>
      <c r="L16" s="10">
        <v>0</v>
      </c>
      <c r="M16" s="10">
        <v>64973</v>
      </c>
      <c r="N16" s="10">
        <v>64973</v>
      </c>
      <c r="O16" s="10">
        <v>0</v>
      </c>
      <c r="P16" s="10">
        <v>0</v>
      </c>
      <c r="Q16" s="10">
        <v>0</v>
      </c>
      <c r="R16" s="10">
        <v>0</v>
      </c>
      <c r="S16" s="10">
        <v>186414</v>
      </c>
      <c r="T16" s="10">
        <v>186414</v>
      </c>
      <c r="U16" s="10">
        <v>0</v>
      </c>
      <c r="V16" s="10">
        <v>251387</v>
      </c>
      <c r="W16" s="10">
        <v>251387</v>
      </c>
      <c r="X16" s="10">
        <v>2</v>
      </c>
      <c r="Y16" s="10">
        <v>0</v>
      </c>
      <c r="Z16" s="10">
        <f t="shared" si="0"/>
        <v>2</v>
      </c>
      <c r="AA16" s="10">
        <v>39</v>
      </c>
      <c r="AB16" s="10">
        <v>41</v>
      </c>
      <c r="AC16" s="10">
        <v>293192</v>
      </c>
      <c r="AD16" s="10">
        <v>293233</v>
      </c>
      <c r="AE16" s="10">
        <v>22073</v>
      </c>
      <c r="AF16" s="10">
        <v>182639</v>
      </c>
      <c r="AG16" s="10">
        <v>0</v>
      </c>
      <c r="AH16" s="10">
        <v>204712</v>
      </c>
      <c r="AI16" s="10">
        <v>17278</v>
      </c>
      <c r="AJ16" s="10">
        <v>32962</v>
      </c>
      <c r="AK16" s="10">
        <v>0</v>
      </c>
      <c r="AL16" s="10">
        <v>50240</v>
      </c>
      <c r="AM16" s="10">
        <v>2452</v>
      </c>
      <c r="AN16" s="10">
        <v>17268</v>
      </c>
      <c r="AO16" s="10">
        <v>0</v>
      </c>
      <c r="AP16" s="10">
        <v>19720</v>
      </c>
    </row>
    <row r="17" spans="1:42">
      <c r="A17" s="9" t="s">
        <v>38</v>
      </c>
      <c r="B17" s="9" t="s">
        <v>39</v>
      </c>
      <c r="C17" s="10">
        <v>3778</v>
      </c>
      <c r="D17" s="10">
        <v>15579</v>
      </c>
      <c r="E17" s="10">
        <v>362</v>
      </c>
      <c r="F17" s="10">
        <v>15941</v>
      </c>
      <c r="G17" s="10">
        <v>557</v>
      </c>
      <c r="H17" s="10">
        <v>2066</v>
      </c>
      <c r="I17" s="10">
        <v>1</v>
      </c>
      <c r="J17" s="15" t="s">
        <v>120</v>
      </c>
      <c r="K17" s="10">
        <v>18565</v>
      </c>
      <c r="L17" s="10">
        <v>0</v>
      </c>
      <c r="M17" s="10">
        <v>64973</v>
      </c>
      <c r="N17" s="10">
        <v>64973</v>
      </c>
      <c r="O17" s="10">
        <v>0</v>
      </c>
      <c r="P17" s="10">
        <v>0</v>
      </c>
      <c r="Q17" s="10">
        <v>0</v>
      </c>
      <c r="R17" s="10">
        <v>0</v>
      </c>
      <c r="S17" s="10">
        <v>186414</v>
      </c>
      <c r="T17" s="10">
        <v>186414</v>
      </c>
      <c r="U17" s="10">
        <v>0</v>
      </c>
      <c r="V17" s="10">
        <v>251387</v>
      </c>
      <c r="W17" s="10">
        <v>251387</v>
      </c>
      <c r="X17" s="10">
        <v>0</v>
      </c>
      <c r="Y17" s="10">
        <v>0</v>
      </c>
      <c r="Z17" s="10">
        <f t="shared" si="0"/>
        <v>0</v>
      </c>
      <c r="AA17" s="10">
        <v>39</v>
      </c>
      <c r="AB17" s="10">
        <v>39</v>
      </c>
      <c r="AC17" s="10">
        <v>269952</v>
      </c>
      <c r="AD17" s="10">
        <v>269991</v>
      </c>
      <c r="AE17" s="10">
        <v>12249</v>
      </c>
      <c r="AF17" s="10">
        <v>182639</v>
      </c>
      <c r="AG17" s="10">
        <v>0</v>
      </c>
      <c r="AH17" s="10">
        <v>194888</v>
      </c>
      <c r="AI17" s="10">
        <v>5636</v>
      </c>
      <c r="AJ17" s="10">
        <v>32962</v>
      </c>
      <c r="AK17" s="10">
        <v>0</v>
      </c>
      <c r="AL17" s="10">
        <v>38598</v>
      </c>
      <c r="AM17" s="10">
        <v>674</v>
      </c>
      <c r="AN17" s="10">
        <v>17268</v>
      </c>
      <c r="AO17" s="10">
        <v>0</v>
      </c>
      <c r="AP17" s="10">
        <v>17942</v>
      </c>
    </row>
    <row r="18" spans="1:42">
      <c r="A18" s="9" t="s">
        <v>40</v>
      </c>
      <c r="B18" s="9" t="s">
        <v>39</v>
      </c>
      <c r="C18" s="10">
        <v>4620</v>
      </c>
      <c r="D18" s="10">
        <v>18170</v>
      </c>
      <c r="E18" s="10">
        <v>203</v>
      </c>
      <c r="F18" s="10">
        <v>18373</v>
      </c>
      <c r="G18" s="10">
        <v>937</v>
      </c>
      <c r="H18" s="10">
        <v>1664</v>
      </c>
      <c r="I18" s="10">
        <v>15</v>
      </c>
      <c r="J18" s="15" t="s">
        <v>244</v>
      </c>
      <c r="K18" s="10">
        <v>20989</v>
      </c>
      <c r="L18" s="10">
        <v>0</v>
      </c>
      <c r="M18" s="10">
        <v>64973</v>
      </c>
      <c r="N18" s="10">
        <v>64973</v>
      </c>
      <c r="O18" s="10">
        <v>0</v>
      </c>
      <c r="P18" s="10">
        <v>0</v>
      </c>
      <c r="Q18" s="10">
        <v>0</v>
      </c>
      <c r="R18" s="10">
        <v>0</v>
      </c>
      <c r="S18" s="10">
        <v>186414</v>
      </c>
      <c r="T18" s="10">
        <v>186414</v>
      </c>
      <c r="U18" s="10">
        <v>0</v>
      </c>
      <c r="V18" s="10">
        <v>251387</v>
      </c>
      <c r="W18" s="10">
        <v>251387</v>
      </c>
      <c r="X18" s="10">
        <v>0</v>
      </c>
      <c r="Y18" s="10">
        <v>0</v>
      </c>
      <c r="Z18" s="10">
        <f t="shared" si="0"/>
        <v>0</v>
      </c>
      <c r="AA18" s="10">
        <v>39</v>
      </c>
      <c r="AB18" s="10">
        <v>39</v>
      </c>
      <c r="AC18" s="10">
        <v>272376</v>
      </c>
      <c r="AD18" s="10">
        <v>272415</v>
      </c>
      <c r="AE18" s="10">
        <v>13021</v>
      </c>
      <c r="AF18" s="10">
        <v>182639</v>
      </c>
      <c r="AG18" s="11">
        <v>0</v>
      </c>
      <c r="AH18" s="10">
        <v>195660</v>
      </c>
      <c r="AI18" s="10">
        <v>6871</v>
      </c>
      <c r="AJ18" s="10">
        <v>32962</v>
      </c>
      <c r="AK18" s="11">
        <v>0</v>
      </c>
      <c r="AL18" s="10">
        <v>39833</v>
      </c>
      <c r="AM18" s="10">
        <v>1094</v>
      </c>
      <c r="AN18" s="10">
        <v>17268</v>
      </c>
      <c r="AO18" s="11">
        <v>0</v>
      </c>
      <c r="AP18" s="10">
        <v>18362</v>
      </c>
    </row>
    <row r="19" spans="1:42">
      <c r="A19" s="9" t="s">
        <v>41</v>
      </c>
      <c r="B19" s="9" t="s">
        <v>42</v>
      </c>
      <c r="C19" s="10">
        <v>5559</v>
      </c>
      <c r="D19" s="10">
        <v>24371</v>
      </c>
      <c r="E19" s="10">
        <v>941</v>
      </c>
      <c r="F19" s="10">
        <v>25312</v>
      </c>
      <c r="G19" s="10">
        <v>1152</v>
      </c>
      <c r="H19" s="10">
        <v>4180</v>
      </c>
      <c r="I19" s="10">
        <v>383</v>
      </c>
      <c r="J19" s="15" t="s">
        <v>242</v>
      </c>
      <c r="K19" s="10">
        <v>31027</v>
      </c>
      <c r="L19" s="10">
        <v>48</v>
      </c>
      <c r="M19" s="10">
        <v>64973</v>
      </c>
      <c r="N19" s="10">
        <v>65021</v>
      </c>
      <c r="O19" s="10">
        <v>0</v>
      </c>
      <c r="P19" s="10">
        <v>0</v>
      </c>
      <c r="Q19" s="10">
        <v>0</v>
      </c>
      <c r="R19" s="10">
        <v>137</v>
      </c>
      <c r="S19" s="10">
        <v>186414</v>
      </c>
      <c r="T19" s="10">
        <v>186551</v>
      </c>
      <c r="U19" s="10">
        <v>185</v>
      </c>
      <c r="V19" s="10">
        <v>251387</v>
      </c>
      <c r="W19" s="10">
        <v>251572</v>
      </c>
      <c r="X19" s="10">
        <v>7</v>
      </c>
      <c r="Y19" s="10">
        <v>1</v>
      </c>
      <c r="Z19" s="10">
        <f t="shared" si="0"/>
        <v>8</v>
      </c>
      <c r="AA19" s="10">
        <v>39</v>
      </c>
      <c r="AB19" s="10">
        <v>47</v>
      </c>
      <c r="AC19" s="10">
        <v>282599</v>
      </c>
      <c r="AD19" s="10">
        <v>282646</v>
      </c>
      <c r="AE19" s="10">
        <v>18035</v>
      </c>
      <c r="AF19" s="10">
        <v>182639</v>
      </c>
      <c r="AG19" s="10">
        <v>164</v>
      </c>
      <c r="AH19" s="10">
        <v>200838</v>
      </c>
      <c r="AI19" s="10">
        <v>10961</v>
      </c>
      <c r="AJ19" s="10">
        <v>32962</v>
      </c>
      <c r="AK19" s="10">
        <v>2</v>
      </c>
      <c r="AL19" s="10">
        <v>43925</v>
      </c>
      <c r="AM19" s="10">
        <v>1766</v>
      </c>
      <c r="AN19" s="10">
        <v>17268</v>
      </c>
      <c r="AO19" s="10">
        <v>19</v>
      </c>
      <c r="AP19" s="10">
        <v>19053</v>
      </c>
    </row>
    <row r="20" spans="1:42">
      <c r="A20" s="9" t="s">
        <v>43</v>
      </c>
      <c r="B20" s="9" t="s">
        <v>44</v>
      </c>
      <c r="C20" s="10">
        <v>29568</v>
      </c>
      <c r="D20" s="10">
        <v>46453</v>
      </c>
      <c r="E20" s="10">
        <v>4</v>
      </c>
      <c r="F20" s="10">
        <v>46457</v>
      </c>
      <c r="G20" s="10">
        <v>1290</v>
      </c>
      <c r="H20" s="10">
        <v>1794</v>
      </c>
      <c r="I20" s="10">
        <v>35</v>
      </c>
      <c r="J20" s="15" t="s">
        <v>121</v>
      </c>
      <c r="K20" s="10">
        <v>49576</v>
      </c>
      <c r="L20" s="10">
        <v>0</v>
      </c>
      <c r="M20" s="10">
        <v>64973</v>
      </c>
      <c r="N20" s="10">
        <v>64973</v>
      </c>
      <c r="O20" s="10">
        <v>0</v>
      </c>
      <c r="P20" s="10">
        <v>0</v>
      </c>
      <c r="Q20" s="10">
        <v>0</v>
      </c>
      <c r="R20" s="10">
        <v>0</v>
      </c>
      <c r="S20" s="10">
        <v>186414</v>
      </c>
      <c r="T20" s="10">
        <v>186414</v>
      </c>
      <c r="U20" s="10">
        <v>0</v>
      </c>
      <c r="V20" s="10">
        <v>251387</v>
      </c>
      <c r="W20" s="10">
        <v>251387</v>
      </c>
      <c r="X20" s="10">
        <v>0</v>
      </c>
      <c r="Y20" s="10">
        <v>0</v>
      </c>
      <c r="Z20" s="10">
        <f t="shared" si="0"/>
        <v>0</v>
      </c>
      <c r="AA20" s="10">
        <v>39</v>
      </c>
      <c r="AB20" s="10">
        <v>39</v>
      </c>
      <c r="AC20" s="10">
        <v>300963</v>
      </c>
      <c r="AD20" s="10">
        <v>301002</v>
      </c>
      <c r="AE20" s="10">
        <v>23436</v>
      </c>
      <c r="AF20" s="10">
        <v>182639</v>
      </c>
      <c r="AG20" s="10">
        <v>0</v>
      </c>
      <c r="AH20" s="10">
        <v>206075</v>
      </c>
      <c r="AI20" s="10">
        <v>22725</v>
      </c>
      <c r="AJ20" s="10">
        <v>32962</v>
      </c>
      <c r="AK20" s="10">
        <v>0</v>
      </c>
      <c r="AL20" s="10">
        <v>55687</v>
      </c>
      <c r="AM20" s="10">
        <v>3414</v>
      </c>
      <c r="AN20" s="10">
        <v>17268</v>
      </c>
      <c r="AO20" s="10">
        <v>0</v>
      </c>
      <c r="AP20" s="10">
        <v>20682</v>
      </c>
    </row>
    <row r="21" spans="1:42">
      <c r="A21" s="9" t="s">
        <v>45</v>
      </c>
      <c r="B21" s="9" t="s">
        <v>46</v>
      </c>
      <c r="C21" s="10">
        <v>22529</v>
      </c>
      <c r="D21" s="10">
        <v>109263</v>
      </c>
      <c r="E21" s="10">
        <v>1133</v>
      </c>
      <c r="F21" s="10">
        <v>110396</v>
      </c>
      <c r="G21" s="10">
        <v>6461</v>
      </c>
      <c r="H21" s="10">
        <v>10219</v>
      </c>
      <c r="I21" s="10">
        <v>609</v>
      </c>
      <c r="J21" s="15" t="s">
        <v>246</v>
      </c>
      <c r="K21" s="10">
        <v>127685</v>
      </c>
      <c r="L21" s="10">
        <v>56</v>
      </c>
      <c r="M21" s="10">
        <v>64973</v>
      </c>
      <c r="N21" s="10">
        <v>65029</v>
      </c>
      <c r="O21" s="10">
        <v>0</v>
      </c>
      <c r="P21" s="10">
        <v>0</v>
      </c>
      <c r="Q21" s="10">
        <v>0</v>
      </c>
      <c r="R21" s="10">
        <v>5374</v>
      </c>
      <c r="S21" s="10">
        <v>186414</v>
      </c>
      <c r="T21" s="10">
        <v>191788</v>
      </c>
      <c r="U21" s="10">
        <v>5430</v>
      </c>
      <c r="V21" s="10">
        <v>251387</v>
      </c>
      <c r="W21" s="10">
        <v>256817</v>
      </c>
      <c r="X21" s="10">
        <v>15</v>
      </c>
      <c r="Y21" s="10">
        <v>0</v>
      </c>
      <c r="Z21" s="10">
        <f t="shared" si="0"/>
        <v>15</v>
      </c>
      <c r="AA21" s="10">
        <v>39</v>
      </c>
      <c r="AB21" s="10">
        <v>54</v>
      </c>
      <c r="AC21" s="10">
        <v>384502</v>
      </c>
      <c r="AD21" s="10">
        <v>384556</v>
      </c>
      <c r="AE21" s="10">
        <v>79152</v>
      </c>
      <c r="AF21" s="10">
        <v>182639</v>
      </c>
      <c r="AG21" s="10">
        <v>5414</v>
      </c>
      <c r="AH21" s="10">
        <v>267205</v>
      </c>
      <c r="AI21" s="10">
        <v>39990</v>
      </c>
      <c r="AJ21" s="10">
        <v>32962</v>
      </c>
      <c r="AK21" s="10">
        <v>1</v>
      </c>
      <c r="AL21" s="10">
        <v>72953</v>
      </c>
      <c r="AM21" s="10">
        <v>8540</v>
      </c>
      <c r="AN21" s="10">
        <v>17268</v>
      </c>
      <c r="AO21" s="10">
        <v>12</v>
      </c>
      <c r="AP21" s="10">
        <v>25820</v>
      </c>
    </row>
    <row r="22" spans="1:42">
      <c r="A22" s="9" t="s">
        <v>47</v>
      </c>
      <c r="B22" s="9" t="s">
        <v>48</v>
      </c>
      <c r="C22" s="10">
        <v>3616</v>
      </c>
      <c r="D22" s="10">
        <v>20890</v>
      </c>
      <c r="E22" s="10">
        <v>640</v>
      </c>
      <c r="F22" s="10">
        <v>21530</v>
      </c>
      <c r="G22" s="10">
        <v>911</v>
      </c>
      <c r="H22" s="10">
        <v>1527</v>
      </c>
      <c r="I22" s="10">
        <v>118</v>
      </c>
      <c r="J22" s="15" t="s">
        <v>227</v>
      </c>
      <c r="K22" s="10">
        <v>24086</v>
      </c>
      <c r="L22" s="10">
        <v>0</v>
      </c>
      <c r="M22" s="10">
        <v>64973</v>
      </c>
      <c r="N22" s="10">
        <v>64973</v>
      </c>
      <c r="O22" s="10">
        <v>0</v>
      </c>
      <c r="P22" s="10">
        <v>0</v>
      </c>
      <c r="Q22" s="10">
        <v>0</v>
      </c>
      <c r="R22" s="10">
        <v>0</v>
      </c>
      <c r="S22" s="10">
        <v>186414</v>
      </c>
      <c r="T22" s="10">
        <v>186414</v>
      </c>
      <c r="U22" s="10">
        <v>0</v>
      </c>
      <c r="V22" s="10">
        <v>251387</v>
      </c>
      <c r="W22" s="10">
        <v>251387</v>
      </c>
      <c r="X22" s="10">
        <v>0</v>
      </c>
      <c r="Y22" s="10">
        <v>0</v>
      </c>
      <c r="Z22" s="10">
        <f t="shared" si="0"/>
        <v>0</v>
      </c>
      <c r="AA22" s="10">
        <v>39</v>
      </c>
      <c r="AB22" s="10">
        <v>39</v>
      </c>
      <c r="AC22" s="10">
        <v>275473</v>
      </c>
      <c r="AD22" s="10">
        <v>275512</v>
      </c>
      <c r="AE22" s="10">
        <v>16615</v>
      </c>
      <c r="AF22" s="10">
        <v>182639</v>
      </c>
      <c r="AG22" s="10">
        <v>0</v>
      </c>
      <c r="AH22" s="10">
        <v>199254</v>
      </c>
      <c r="AI22" s="10">
        <v>6323</v>
      </c>
      <c r="AJ22" s="10">
        <v>32962</v>
      </c>
      <c r="AK22" s="10">
        <v>0</v>
      </c>
      <c r="AL22" s="10">
        <v>39285</v>
      </c>
      <c r="AM22" s="10">
        <v>1147</v>
      </c>
      <c r="AN22" s="10">
        <v>17268</v>
      </c>
      <c r="AO22" s="10">
        <v>0</v>
      </c>
      <c r="AP22" s="10">
        <v>18415</v>
      </c>
    </row>
    <row r="23" spans="1:42">
      <c r="A23" s="9" t="s">
        <v>49</v>
      </c>
      <c r="B23" s="9" t="s">
        <v>50</v>
      </c>
      <c r="C23" s="10">
        <v>17075</v>
      </c>
      <c r="D23" s="10">
        <v>67917</v>
      </c>
      <c r="E23" s="10">
        <v>1491</v>
      </c>
      <c r="F23" s="10">
        <v>69408</v>
      </c>
      <c r="G23" s="10">
        <v>2821</v>
      </c>
      <c r="H23" s="10">
        <v>4972</v>
      </c>
      <c r="I23" s="10">
        <v>79</v>
      </c>
      <c r="J23" s="15" t="s">
        <v>271</v>
      </c>
      <c r="K23" s="10">
        <v>77280</v>
      </c>
      <c r="L23" s="10">
        <v>0</v>
      </c>
      <c r="M23" s="10">
        <v>64973</v>
      </c>
      <c r="N23" s="10">
        <v>64973</v>
      </c>
      <c r="O23" s="10">
        <v>0</v>
      </c>
      <c r="P23" s="10">
        <v>0</v>
      </c>
      <c r="Q23" s="10">
        <v>0</v>
      </c>
      <c r="R23" s="10">
        <v>0</v>
      </c>
      <c r="S23" s="10">
        <v>186414</v>
      </c>
      <c r="T23" s="10">
        <v>186414</v>
      </c>
      <c r="U23" s="10">
        <v>0</v>
      </c>
      <c r="V23" s="10">
        <v>251387</v>
      </c>
      <c r="W23" s="10">
        <v>251387</v>
      </c>
      <c r="X23" s="10">
        <v>7</v>
      </c>
      <c r="Y23" s="10">
        <v>0</v>
      </c>
      <c r="Z23" s="10">
        <f t="shared" si="0"/>
        <v>7</v>
      </c>
      <c r="AA23" s="10">
        <v>39</v>
      </c>
      <c r="AB23" s="10">
        <v>46</v>
      </c>
      <c r="AC23" s="10">
        <v>328667</v>
      </c>
      <c r="AD23" s="10">
        <v>328713</v>
      </c>
      <c r="AE23" s="10">
        <v>54576</v>
      </c>
      <c r="AF23" s="10">
        <v>182639</v>
      </c>
      <c r="AG23" s="10">
        <v>0</v>
      </c>
      <c r="AH23" s="10">
        <v>237215</v>
      </c>
      <c r="AI23" s="10">
        <v>19980</v>
      </c>
      <c r="AJ23" s="10">
        <v>32962</v>
      </c>
      <c r="AK23" s="10">
        <v>0</v>
      </c>
      <c r="AL23" s="10">
        <v>52942</v>
      </c>
      <c r="AM23" s="10">
        <v>2720</v>
      </c>
      <c r="AN23" s="10">
        <v>17268</v>
      </c>
      <c r="AO23" s="10">
        <v>0</v>
      </c>
      <c r="AP23" s="10">
        <v>19988</v>
      </c>
    </row>
    <row r="24" spans="1:42">
      <c r="A24" s="9" t="s">
        <v>224</v>
      </c>
      <c r="B24" s="9" t="s">
        <v>52</v>
      </c>
      <c r="C24" s="10">
        <v>14532</v>
      </c>
      <c r="D24" s="10">
        <v>50911</v>
      </c>
      <c r="E24" s="10">
        <v>939</v>
      </c>
      <c r="F24" s="10">
        <v>51850</v>
      </c>
      <c r="G24" s="10">
        <v>4134</v>
      </c>
      <c r="H24" s="10">
        <v>7459</v>
      </c>
      <c r="I24" s="10">
        <v>137</v>
      </c>
      <c r="J24" s="15" t="s">
        <v>248</v>
      </c>
      <c r="K24" s="10">
        <v>63580</v>
      </c>
      <c r="L24" s="10">
        <v>0</v>
      </c>
      <c r="M24" s="10">
        <v>64973</v>
      </c>
      <c r="N24" s="10">
        <v>64973</v>
      </c>
      <c r="O24" s="10">
        <v>0</v>
      </c>
      <c r="P24" s="10">
        <v>0</v>
      </c>
      <c r="Q24" s="10">
        <v>0</v>
      </c>
      <c r="R24" s="10">
        <v>0</v>
      </c>
      <c r="S24" s="10">
        <v>186414</v>
      </c>
      <c r="T24" s="10">
        <v>186414</v>
      </c>
      <c r="U24" s="10">
        <v>0</v>
      </c>
      <c r="V24" s="10">
        <v>251387</v>
      </c>
      <c r="W24" s="10">
        <v>251387</v>
      </c>
      <c r="X24" s="10">
        <v>6</v>
      </c>
      <c r="Y24" s="10">
        <v>0</v>
      </c>
      <c r="Z24" s="10">
        <f t="shared" si="0"/>
        <v>6</v>
      </c>
      <c r="AA24" s="10">
        <v>39</v>
      </c>
      <c r="AB24" s="10">
        <v>45</v>
      </c>
      <c r="AC24" s="10">
        <v>314967</v>
      </c>
      <c r="AD24" s="10">
        <v>315012</v>
      </c>
      <c r="AE24" s="10">
        <v>39481</v>
      </c>
      <c r="AF24" s="10">
        <v>182639</v>
      </c>
      <c r="AG24" s="10">
        <v>0</v>
      </c>
      <c r="AH24" s="10">
        <v>222120</v>
      </c>
      <c r="AI24" s="10">
        <v>21983</v>
      </c>
      <c r="AJ24" s="10">
        <v>32962</v>
      </c>
      <c r="AK24" s="10">
        <v>0</v>
      </c>
      <c r="AL24" s="10">
        <v>54945</v>
      </c>
      <c r="AM24" s="10">
        <v>2099</v>
      </c>
      <c r="AN24" s="10">
        <v>17268</v>
      </c>
      <c r="AO24" s="10">
        <v>0</v>
      </c>
      <c r="AP24" s="10">
        <v>19367</v>
      </c>
    </row>
    <row r="25" spans="1:42">
      <c r="A25" s="12" t="s">
        <v>53</v>
      </c>
      <c r="B25" s="9" t="s">
        <v>54</v>
      </c>
      <c r="C25" s="10">
        <v>1410</v>
      </c>
      <c r="D25" s="10">
        <v>22149</v>
      </c>
      <c r="E25" s="10">
        <v>675</v>
      </c>
      <c r="F25" s="10">
        <v>22824</v>
      </c>
      <c r="G25" s="10">
        <v>596</v>
      </c>
      <c r="H25" s="10">
        <v>4534</v>
      </c>
      <c r="I25" s="10">
        <v>456</v>
      </c>
      <c r="J25" s="15" t="s">
        <v>241</v>
      </c>
      <c r="K25" s="10">
        <v>28410</v>
      </c>
      <c r="L25" s="10">
        <v>28</v>
      </c>
      <c r="M25" s="10">
        <v>64973</v>
      </c>
      <c r="N25" s="10">
        <v>65001</v>
      </c>
      <c r="O25" s="10">
        <v>47</v>
      </c>
      <c r="P25" s="10">
        <v>0</v>
      </c>
      <c r="Q25" s="10">
        <v>47</v>
      </c>
      <c r="R25" s="10">
        <v>88</v>
      </c>
      <c r="S25" s="10">
        <v>186414</v>
      </c>
      <c r="T25" s="10">
        <v>186502</v>
      </c>
      <c r="U25" s="10">
        <v>163</v>
      </c>
      <c r="V25" s="10">
        <v>251387</v>
      </c>
      <c r="W25" s="10">
        <v>251550</v>
      </c>
      <c r="X25" s="10">
        <v>3</v>
      </c>
      <c r="Y25" s="10">
        <v>1</v>
      </c>
      <c r="Z25" s="10">
        <f t="shared" si="0"/>
        <v>4</v>
      </c>
      <c r="AA25" s="10">
        <v>39</v>
      </c>
      <c r="AB25" s="10">
        <v>43</v>
      </c>
      <c r="AC25" s="10">
        <v>279960</v>
      </c>
      <c r="AD25" s="10">
        <v>280003</v>
      </c>
      <c r="AE25" s="10">
        <v>19597</v>
      </c>
      <c r="AF25" s="10">
        <v>182639</v>
      </c>
      <c r="AG25" s="13" t="s">
        <v>186</v>
      </c>
      <c r="AH25" s="10">
        <v>202236</v>
      </c>
      <c r="AI25" s="10">
        <v>7407</v>
      </c>
      <c r="AJ25" s="10">
        <v>32962</v>
      </c>
      <c r="AK25" s="13" t="s">
        <v>186</v>
      </c>
      <c r="AL25" s="10">
        <v>40369</v>
      </c>
      <c r="AM25" s="10">
        <v>1402</v>
      </c>
      <c r="AN25" s="10">
        <v>17268</v>
      </c>
      <c r="AO25" s="13" t="s">
        <v>186</v>
      </c>
      <c r="AP25" s="10">
        <v>18670</v>
      </c>
    </row>
    <row r="26" spans="1:42">
      <c r="A26" s="9" t="s">
        <v>55</v>
      </c>
      <c r="B26" s="9" t="s">
        <v>56</v>
      </c>
      <c r="C26" s="10">
        <v>25163</v>
      </c>
      <c r="D26" s="10">
        <v>111206</v>
      </c>
      <c r="E26" s="10">
        <v>3400</v>
      </c>
      <c r="F26" s="10">
        <v>114606</v>
      </c>
      <c r="G26" s="10">
        <v>7231</v>
      </c>
      <c r="H26" s="10">
        <v>10692</v>
      </c>
      <c r="I26" s="10">
        <v>445</v>
      </c>
      <c r="J26" s="15" t="s">
        <v>250</v>
      </c>
      <c r="K26" s="10">
        <v>132974</v>
      </c>
      <c r="L26" s="10">
        <v>354</v>
      </c>
      <c r="M26" s="10">
        <v>64973</v>
      </c>
      <c r="N26" s="10">
        <v>65327</v>
      </c>
      <c r="O26" s="10">
        <v>0</v>
      </c>
      <c r="P26" s="10">
        <v>0</v>
      </c>
      <c r="Q26" s="10">
        <v>0</v>
      </c>
      <c r="R26" s="10">
        <v>421</v>
      </c>
      <c r="S26" s="10">
        <v>186414</v>
      </c>
      <c r="T26" s="10">
        <v>186835</v>
      </c>
      <c r="U26" s="10">
        <v>775</v>
      </c>
      <c r="V26" s="10">
        <v>251387</v>
      </c>
      <c r="W26" s="10">
        <v>252162</v>
      </c>
      <c r="X26" s="10">
        <v>16</v>
      </c>
      <c r="Y26" s="10">
        <v>0</v>
      </c>
      <c r="Z26" s="10">
        <f t="shared" si="0"/>
        <v>16</v>
      </c>
      <c r="AA26" s="10">
        <v>39</v>
      </c>
      <c r="AB26" s="10">
        <v>55</v>
      </c>
      <c r="AC26" s="10">
        <v>385136</v>
      </c>
      <c r="AD26" s="10">
        <v>385191</v>
      </c>
      <c r="AE26" s="10">
        <v>89528</v>
      </c>
      <c r="AF26" s="10">
        <v>182639</v>
      </c>
      <c r="AG26" s="10">
        <v>744</v>
      </c>
      <c r="AH26" s="10">
        <v>272911</v>
      </c>
      <c r="AI26" s="10">
        <v>38680</v>
      </c>
      <c r="AJ26" s="10">
        <v>32962</v>
      </c>
      <c r="AK26" s="10">
        <v>0</v>
      </c>
      <c r="AL26" s="10">
        <v>71642</v>
      </c>
      <c r="AM26" s="10">
        <v>4762</v>
      </c>
      <c r="AN26" s="10">
        <v>17268</v>
      </c>
      <c r="AO26" s="10">
        <v>31</v>
      </c>
      <c r="AP26" s="10">
        <v>22061</v>
      </c>
    </row>
    <row r="27" spans="1:42">
      <c r="A27" s="9" t="s">
        <v>57</v>
      </c>
      <c r="B27" s="9" t="s">
        <v>58</v>
      </c>
      <c r="C27" s="10">
        <v>5991</v>
      </c>
      <c r="D27" s="10">
        <v>10976</v>
      </c>
      <c r="E27" s="10">
        <v>98</v>
      </c>
      <c r="F27" s="10">
        <v>11074</v>
      </c>
      <c r="G27" s="10">
        <v>468</v>
      </c>
      <c r="H27" s="10">
        <v>1810</v>
      </c>
      <c r="I27" s="10">
        <v>39</v>
      </c>
      <c r="J27" s="15" t="s">
        <v>122</v>
      </c>
      <c r="K27" s="10">
        <v>13391</v>
      </c>
      <c r="L27" s="10">
        <v>0</v>
      </c>
      <c r="M27" s="10">
        <v>64973</v>
      </c>
      <c r="N27" s="10">
        <v>64973</v>
      </c>
      <c r="O27" s="10">
        <v>0</v>
      </c>
      <c r="P27" s="10">
        <v>0</v>
      </c>
      <c r="Q27" s="10">
        <v>0</v>
      </c>
      <c r="R27" s="10">
        <v>0</v>
      </c>
      <c r="S27" s="10">
        <v>186414</v>
      </c>
      <c r="T27" s="10">
        <v>186414</v>
      </c>
      <c r="U27" s="10">
        <v>0</v>
      </c>
      <c r="V27" s="10">
        <v>251387</v>
      </c>
      <c r="W27" s="10">
        <v>251387</v>
      </c>
      <c r="X27" s="10">
        <v>0</v>
      </c>
      <c r="Y27" s="10">
        <v>0</v>
      </c>
      <c r="Z27" s="10">
        <f t="shared" si="0"/>
        <v>0</v>
      </c>
      <c r="AA27" s="10">
        <v>39</v>
      </c>
      <c r="AB27" s="10">
        <v>39</v>
      </c>
      <c r="AC27" s="10">
        <v>264778</v>
      </c>
      <c r="AD27" s="10">
        <v>264817</v>
      </c>
      <c r="AE27" s="10">
        <v>7026</v>
      </c>
      <c r="AF27" s="10">
        <v>182639</v>
      </c>
      <c r="AG27" s="10">
        <v>0</v>
      </c>
      <c r="AH27" s="10">
        <v>189665</v>
      </c>
      <c r="AI27" s="10">
        <v>5625</v>
      </c>
      <c r="AJ27" s="10">
        <v>32962</v>
      </c>
      <c r="AK27" s="10">
        <v>0</v>
      </c>
      <c r="AL27" s="10">
        <v>38587</v>
      </c>
      <c r="AM27" s="10">
        <v>740</v>
      </c>
      <c r="AN27" s="10">
        <v>17268</v>
      </c>
      <c r="AO27" s="10">
        <v>0</v>
      </c>
      <c r="AP27" s="10">
        <v>18008</v>
      </c>
    </row>
    <row r="28" spans="1:42">
      <c r="A28" s="9" t="s">
        <v>59</v>
      </c>
      <c r="B28" s="9" t="s">
        <v>58</v>
      </c>
      <c r="C28" s="10">
        <v>19821</v>
      </c>
      <c r="D28" s="10">
        <v>87994</v>
      </c>
      <c r="E28" s="10">
        <v>6167</v>
      </c>
      <c r="F28" s="10">
        <v>94161</v>
      </c>
      <c r="G28" s="10">
        <v>5429</v>
      </c>
      <c r="H28" s="10">
        <v>8809</v>
      </c>
      <c r="I28" s="10">
        <v>216</v>
      </c>
      <c r="J28" s="15" t="s">
        <v>251</v>
      </c>
      <c r="K28" s="10">
        <v>108615</v>
      </c>
      <c r="L28" s="10">
        <v>0</v>
      </c>
      <c r="M28" s="10">
        <v>64973</v>
      </c>
      <c r="N28" s="10">
        <v>64973</v>
      </c>
      <c r="O28" s="10">
        <v>0</v>
      </c>
      <c r="P28" s="10">
        <v>0</v>
      </c>
      <c r="Q28" s="10">
        <v>0</v>
      </c>
      <c r="R28" s="10">
        <v>0</v>
      </c>
      <c r="S28" s="10">
        <v>186414</v>
      </c>
      <c r="T28" s="10">
        <v>186414</v>
      </c>
      <c r="U28" s="10">
        <v>0</v>
      </c>
      <c r="V28" s="10">
        <v>251387</v>
      </c>
      <c r="W28" s="10">
        <v>251387</v>
      </c>
      <c r="X28" s="10">
        <v>11</v>
      </c>
      <c r="Y28" s="10">
        <v>0</v>
      </c>
      <c r="Z28" s="10">
        <f t="shared" si="0"/>
        <v>11</v>
      </c>
      <c r="AA28" s="10">
        <v>39</v>
      </c>
      <c r="AB28" s="10">
        <v>50</v>
      </c>
      <c r="AC28" s="10">
        <v>360002</v>
      </c>
      <c r="AD28" s="10">
        <v>360052</v>
      </c>
      <c r="AE28" s="10">
        <v>72517</v>
      </c>
      <c r="AF28" s="10">
        <v>182639</v>
      </c>
      <c r="AG28" s="10">
        <v>0</v>
      </c>
      <c r="AH28" s="10">
        <v>255156</v>
      </c>
      <c r="AI28" s="10">
        <v>31818</v>
      </c>
      <c r="AJ28" s="10">
        <v>32962</v>
      </c>
      <c r="AK28" s="10">
        <v>0</v>
      </c>
      <c r="AL28" s="10">
        <v>64780</v>
      </c>
      <c r="AM28" s="10">
        <v>4277</v>
      </c>
      <c r="AN28" s="10">
        <v>17268</v>
      </c>
      <c r="AO28" s="10">
        <v>0</v>
      </c>
      <c r="AP28" s="10">
        <v>21545</v>
      </c>
    </row>
    <row r="29" spans="1:42">
      <c r="A29" s="9" t="s">
        <v>60</v>
      </c>
      <c r="B29" s="9" t="s">
        <v>58</v>
      </c>
      <c r="C29" s="10">
        <v>1920</v>
      </c>
      <c r="D29" s="10">
        <v>8705</v>
      </c>
      <c r="E29" s="10">
        <v>0</v>
      </c>
      <c r="F29" s="10">
        <v>8705</v>
      </c>
      <c r="G29" s="10">
        <v>283</v>
      </c>
      <c r="H29" s="10">
        <v>700</v>
      </c>
      <c r="I29" s="10">
        <v>5</v>
      </c>
      <c r="J29" s="15" t="s">
        <v>265</v>
      </c>
      <c r="K29" s="10">
        <v>9693</v>
      </c>
      <c r="L29" s="10">
        <v>0</v>
      </c>
      <c r="M29" s="10">
        <v>64973</v>
      </c>
      <c r="N29" s="10">
        <v>64973</v>
      </c>
      <c r="O29" s="10">
        <v>0</v>
      </c>
      <c r="P29" s="10">
        <v>0</v>
      </c>
      <c r="Q29" s="10">
        <v>0</v>
      </c>
      <c r="R29" s="10">
        <v>0</v>
      </c>
      <c r="S29" s="10">
        <v>186414</v>
      </c>
      <c r="T29" s="10">
        <v>186414</v>
      </c>
      <c r="U29" s="10">
        <v>0</v>
      </c>
      <c r="V29" s="10">
        <v>251387</v>
      </c>
      <c r="W29" s="10">
        <v>251387</v>
      </c>
      <c r="X29" s="10">
        <v>0</v>
      </c>
      <c r="Y29" s="10">
        <v>0</v>
      </c>
      <c r="Z29" s="10">
        <f t="shared" si="0"/>
        <v>0</v>
      </c>
      <c r="AA29" s="10">
        <v>39</v>
      </c>
      <c r="AB29" s="10">
        <v>39</v>
      </c>
      <c r="AC29" s="10">
        <v>261080</v>
      </c>
      <c r="AD29" s="10">
        <v>261119</v>
      </c>
      <c r="AE29" s="10">
        <v>5433</v>
      </c>
      <c r="AF29" s="10">
        <v>182639</v>
      </c>
      <c r="AG29" s="10">
        <v>0</v>
      </c>
      <c r="AH29" s="10">
        <v>188072</v>
      </c>
      <c r="AI29" s="10">
        <v>3835</v>
      </c>
      <c r="AJ29" s="10">
        <v>32962</v>
      </c>
      <c r="AK29" s="10">
        <v>0</v>
      </c>
      <c r="AL29" s="10">
        <v>36797</v>
      </c>
      <c r="AM29" s="10">
        <v>420</v>
      </c>
      <c r="AN29" s="10">
        <v>17268</v>
      </c>
      <c r="AO29" s="10">
        <v>0</v>
      </c>
      <c r="AP29" s="10">
        <v>17688</v>
      </c>
    </row>
    <row r="30" spans="1:42">
      <c r="A30" s="9" t="s">
        <v>61</v>
      </c>
      <c r="B30" s="9" t="s">
        <v>62</v>
      </c>
      <c r="C30" s="10">
        <v>34114</v>
      </c>
      <c r="D30" s="10">
        <v>92376</v>
      </c>
      <c r="E30" s="10">
        <v>10019</v>
      </c>
      <c r="F30" s="10">
        <v>102395</v>
      </c>
      <c r="G30" s="10">
        <v>6258</v>
      </c>
      <c r="H30" s="10">
        <v>9190</v>
      </c>
      <c r="I30" s="10">
        <v>296</v>
      </c>
      <c r="J30" s="15" t="s">
        <v>249</v>
      </c>
      <c r="K30" s="10">
        <v>118139</v>
      </c>
      <c r="L30" s="10">
        <v>213</v>
      </c>
      <c r="M30" s="10">
        <v>64973</v>
      </c>
      <c r="N30" s="10">
        <v>65186</v>
      </c>
      <c r="O30" s="10">
        <v>82</v>
      </c>
      <c r="P30" s="10">
        <v>0</v>
      </c>
      <c r="Q30" s="10">
        <v>82</v>
      </c>
      <c r="R30" s="10">
        <v>419</v>
      </c>
      <c r="S30" s="10">
        <v>186414</v>
      </c>
      <c r="T30" s="10">
        <v>186833</v>
      </c>
      <c r="U30" s="10">
        <v>714</v>
      </c>
      <c r="V30" s="10">
        <v>251387</v>
      </c>
      <c r="W30" s="10">
        <v>252101</v>
      </c>
      <c r="X30" s="10">
        <v>3</v>
      </c>
      <c r="Y30" s="10">
        <v>0</v>
      </c>
      <c r="Z30" s="10">
        <f t="shared" si="0"/>
        <v>3</v>
      </c>
      <c r="AA30" s="10">
        <v>39</v>
      </c>
      <c r="AB30" s="10">
        <v>42</v>
      </c>
      <c r="AC30" s="10">
        <v>370240</v>
      </c>
      <c r="AD30" s="10">
        <v>370282</v>
      </c>
      <c r="AE30" s="10">
        <v>81089</v>
      </c>
      <c r="AF30" s="10">
        <v>182639</v>
      </c>
      <c r="AG30" s="10">
        <v>0</v>
      </c>
      <c r="AH30" s="10">
        <v>263728</v>
      </c>
      <c r="AI30" s="10">
        <v>32819</v>
      </c>
      <c r="AJ30" s="10">
        <v>32962</v>
      </c>
      <c r="AK30" s="10">
        <v>714</v>
      </c>
      <c r="AL30" s="10">
        <v>66495</v>
      </c>
      <c r="AM30" s="10">
        <v>4215</v>
      </c>
      <c r="AN30" s="10">
        <v>17268</v>
      </c>
      <c r="AO30" s="10">
        <v>0</v>
      </c>
      <c r="AP30" s="10">
        <v>21483</v>
      </c>
    </row>
    <row r="31" spans="1:42">
      <c r="A31" s="9" t="s">
        <v>63</v>
      </c>
      <c r="B31" s="9" t="s">
        <v>64</v>
      </c>
      <c r="C31" s="10">
        <v>12588</v>
      </c>
      <c r="D31" s="10">
        <v>48433</v>
      </c>
      <c r="E31" s="10">
        <v>676</v>
      </c>
      <c r="F31" s="10">
        <v>49109</v>
      </c>
      <c r="G31" s="10">
        <v>2011</v>
      </c>
      <c r="H31" s="10">
        <v>4194</v>
      </c>
      <c r="I31" s="10">
        <v>31</v>
      </c>
      <c r="J31" s="15" t="s">
        <v>253</v>
      </c>
      <c r="K31" s="10">
        <v>55345</v>
      </c>
      <c r="L31" s="10">
        <v>0</v>
      </c>
      <c r="M31" s="10">
        <v>64973</v>
      </c>
      <c r="N31" s="10">
        <v>64973</v>
      </c>
      <c r="O31" s="10">
        <v>0</v>
      </c>
      <c r="P31" s="10">
        <v>0</v>
      </c>
      <c r="Q31" s="10">
        <v>0</v>
      </c>
      <c r="R31" s="10">
        <v>0</v>
      </c>
      <c r="S31" s="10">
        <v>186414</v>
      </c>
      <c r="T31" s="10">
        <v>186414</v>
      </c>
      <c r="U31" s="10">
        <v>0</v>
      </c>
      <c r="V31" s="10">
        <v>251387</v>
      </c>
      <c r="W31" s="10">
        <v>251387</v>
      </c>
      <c r="X31" s="10">
        <v>0</v>
      </c>
      <c r="Y31" s="10">
        <v>0</v>
      </c>
      <c r="Z31" s="10">
        <f t="shared" si="0"/>
        <v>0</v>
      </c>
      <c r="AA31" s="10">
        <v>39</v>
      </c>
      <c r="AB31" s="10">
        <v>39</v>
      </c>
      <c r="AC31" s="10">
        <v>306732</v>
      </c>
      <c r="AD31" s="10">
        <v>306771</v>
      </c>
      <c r="AE31" s="10">
        <v>36325</v>
      </c>
      <c r="AF31" s="10">
        <v>182639</v>
      </c>
      <c r="AG31" s="10">
        <v>0</v>
      </c>
      <c r="AH31" s="10">
        <v>218964</v>
      </c>
      <c r="AI31" s="10">
        <v>16029</v>
      </c>
      <c r="AJ31" s="10">
        <v>32962</v>
      </c>
      <c r="AK31" s="10">
        <v>0</v>
      </c>
      <c r="AL31" s="10">
        <v>48991</v>
      </c>
      <c r="AM31" s="10">
        <v>2987</v>
      </c>
      <c r="AN31" s="10">
        <v>17268</v>
      </c>
      <c r="AO31" s="10">
        <v>0</v>
      </c>
      <c r="AP31" s="10">
        <v>20255</v>
      </c>
    </row>
    <row r="32" spans="1:42">
      <c r="A32" s="9" t="s">
        <v>65</v>
      </c>
      <c r="B32" s="9" t="s">
        <v>66</v>
      </c>
      <c r="C32" s="10">
        <v>75604</v>
      </c>
      <c r="D32" s="10">
        <v>84754</v>
      </c>
      <c r="E32" s="10">
        <v>308</v>
      </c>
      <c r="F32" s="10">
        <v>85062</v>
      </c>
      <c r="G32" s="10">
        <v>1208</v>
      </c>
      <c r="H32" s="10">
        <v>6805</v>
      </c>
      <c r="I32" s="10">
        <v>535</v>
      </c>
      <c r="J32" s="15" t="s">
        <v>255</v>
      </c>
      <c r="K32" s="10">
        <v>93610</v>
      </c>
      <c r="L32" s="10">
        <v>0</v>
      </c>
      <c r="M32" s="10">
        <v>64973</v>
      </c>
      <c r="N32" s="10">
        <v>64973</v>
      </c>
      <c r="O32" s="10">
        <v>0</v>
      </c>
      <c r="P32" s="10">
        <v>0</v>
      </c>
      <c r="Q32" s="10">
        <v>0</v>
      </c>
      <c r="R32" s="10">
        <v>0</v>
      </c>
      <c r="S32" s="10">
        <v>186414</v>
      </c>
      <c r="T32" s="10">
        <v>186414</v>
      </c>
      <c r="U32" s="10">
        <v>0</v>
      </c>
      <c r="V32" s="10">
        <v>251387</v>
      </c>
      <c r="W32" s="10">
        <v>251387</v>
      </c>
      <c r="X32" s="10">
        <v>6</v>
      </c>
      <c r="Y32" s="10">
        <v>0</v>
      </c>
      <c r="Z32" s="10">
        <f t="shared" si="0"/>
        <v>6</v>
      </c>
      <c r="AA32" s="10">
        <v>39</v>
      </c>
      <c r="AB32" s="10">
        <v>45</v>
      </c>
      <c r="AC32" s="10">
        <v>344997</v>
      </c>
      <c r="AD32" s="10">
        <v>345042</v>
      </c>
      <c r="AE32" s="10">
        <v>53941</v>
      </c>
      <c r="AF32" s="10">
        <v>182639</v>
      </c>
      <c r="AG32" s="10">
        <v>0</v>
      </c>
      <c r="AH32" s="10">
        <v>236580</v>
      </c>
      <c r="AI32" s="10">
        <v>30822</v>
      </c>
      <c r="AJ32" s="10">
        <v>32962</v>
      </c>
      <c r="AK32" s="10">
        <v>0</v>
      </c>
      <c r="AL32" s="10">
        <v>63784</v>
      </c>
      <c r="AM32" s="10">
        <v>8756</v>
      </c>
      <c r="AN32" s="10">
        <v>17268</v>
      </c>
      <c r="AO32" s="10">
        <v>0</v>
      </c>
      <c r="AP32" s="10">
        <v>26024</v>
      </c>
    </row>
    <row r="33" spans="1:42">
      <c r="A33" s="9" t="s">
        <v>67</v>
      </c>
      <c r="B33" s="9" t="s">
        <v>68</v>
      </c>
      <c r="C33" s="10">
        <v>17871</v>
      </c>
      <c r="D33" s="10">
        <v>52523</v>
      </c>
      <c r="E33" s="10">
        <v>491</v>
      </c>
      <c r="F33" s="10">
        <v>53014</v>
      </c>
      <c r="G33" s="10">
        <v>1837</v>
      </c>
      <c r="H33" s="10">
        <v>3191</v>
      </c>
      <c r="I33" s="10">
        <v>76</v>
      </c>
      <c r="J33" s="15" t="s">
        <v>257</v>
      </c>
      <c r="K33" s="10">
        <v>58118</v>
      </c>
      <c r="L33" s="10">
        <v>0</v>
      </c>
      <c r="M33" s="10">
        <v>64973</v>
      </c>
      <c r="N33" s="10">
        <v>64973</v>
      </c>
      <c r="O33" s="10">
        <v>0</v>
      </c>
      <c r="P33" s="10">
        <v>0</v>
      </c>
      <c r="Q33" s="10">
        <v>0</v>
      </c>
      <c r="R33" s="10">
        <v>78</v>
      </c>
      <c r="S33" s="10">
        <v>186414</v>
      </c>
      <c r="T33" s="10">
        <v>186492</v>
      </c>
      <c r="U33" s="10">
        <v>78</v>
      </c>
      <c r="V33" s="10">
        <v>251387</v>
      </c>
      <c r="W33" s="10">
        <v>251465</v>
      </c>
      <c r="X33" s="10">
        <v>5</v>
      </c>
      <c r="Y33" s="10">
        <v>0</v>
      </c>
      <c r="Z33" s="10">
        <f t="shared" si="0"/>
        <v>5</v>
      </c>
      <c r="AA33" s="10">
        <v>39</v>
      </c>
      <c r="AB33" s="10">
        <v>44</v>
      </c>
      <c r="AC33" s="10">
        <v>309583</v>
      </c>
      <c r="AD33" s="10">
        <v>309627</v>
      </c>
      <c r="AE33" s="10">
        <v>32763</v>
      </c>
      <c r="AF33" s="10">
        <v>182639</v>
      </c>
      <c r="AG33" s="10">
        <v>78</v>
      </c>
      <c r="AH33" s="10">
        <v>215480</v>
      </c>
      <c r="AI33" s="10">
        <v>21634</v>
      </c>
      <c r="AJ33" s="10">
        <v>32962</v>
      </c>
      <c r="AK33" s="10">
        <v>0</v>
      </c>
      <c r="AL33" s="10">
        <v>54596</v>
      </c>
      <c r="AM33" s="10">
        <v>3685</v>
      </c>
      <c r="AN33" s="10">
        <v>17268</v>
      </c>
      <c r="AO33" s="10">
        <v>0</v>
      </c>
      <c r="AP33" s="10">
        <v>20953</v>
      </c>
    </row>
    <row r="34" spans="1:42">
      <c r="A34" s="9" t="s">
        <v>69</v>
      </c>
      <c r="B34" s="9" t="s">
        <v>70</v>
      </c>
      <c r="C34" s="10">
        <v>131744</v>
      </c>
      <c r="D34" s="10">
        <v>192057</v>
      </c>
      <c r="E34" s="10">
        <v>3351</v>
      </c>
      <c r="F34" s="10">
        <v>195408</v>
      </c>
      <c r="G34" s="10">
        <v>5262</v>
      </c>
      <c r="H34" s="10">
        <v>23100</v>
      </c>
      <c r="I34" s="10">
        <v>821</v>
      </c>
      <c r="J34" s="15" t="s">
        <v>258</v>
      </c>
      <c r="K34" s="10">
        <v>224591</v>
      </c>
      <c r="L34" s="10">
        <v>0</v>
      </c>
      <c r="M34" s="10">
        <v>64973</v>
      </c>
      <c r="N34" s="10">
        <v>64973</v>
      </c>
      <c r="O34" s="10">
        <v>0</v>
      </c>
      <c r="P34" s="10">
        <v>0</v>
      </c>
      <c r="Q34" s="10">
        <v>0</v>
      </c>
      <c r="R34" s="10">
        <v>0</v>
      </c>
      <c r="S34" s="10">
        <v>186414</v>
      </c>
      <c r="T34" s="10">
        <v>186414</v>
      </c>
      <c r="U34" s="10">
        <v>0</v>
      </c>
      <c r="V34" s="10">
        <v>251387</v>
      </c>
      <c r="W34" s="10">
        <v>251387</v>
      </c>
      <c r="X34" s="10">
        <v>2</v>
      </c>
      <c r="Y34" s="10">
        <v>0</v>
      </c>
      <c r="Z34" s="10">
        <f t="shared" si="0"/>
        <v>2</v>
      </c>
      <c r="AA34" s="10">
        <v>39</v>
      </c>
      <c r="AB34" s="10">
        <v>41</v>
      </c>
      <c r="AC34" s="10">
        <v>475978</v>
      </c>
      <c r="AD34" s="10">
        <v>476019</v>
      </c>
      <c r="AE34" s="10">
        <v>102784</v>
      </c>
      <c r="AF34" s="10">
        <v>182639</v>
      </c>
      <c r="AG34" s="10">
        <v>0</v>
      </c>
      <c r="AH34" s="10">
        <v>285423</v>
      </c>
      <c r="AI34" s="10">
        <v>104443</v>
      </c>
      <c r="AJ34" s="10">
        <v>32962</v>
      </c>
      <c r="AK34" s="10">
        <v>0</v>
      </c>
      <c r="AL34" s="10">
        <v>137405</v>
      </c>
      <c r="AM34" s="10">
        <v>17328</v>
      </c>
      <c r="AN34" s="10">
        <v>17268</v>
      </c>
      <c r="AO34" s="10">
        <v>0</v>
      </c>
      <c r="AP34" s="10">
        <v>34596</v>
      </c>
    </row>
    <row r="35" spans="1:42">
      <c r="A35" s="9" t="s">
        <v>71</v>
      </c>
      <c r="B35" s="9" t="s">
        <v>70</v>
      </c>
      <c r="C35" s="10">
        <v>59190</v>
      </c>
      <c r="D35" s="10">
        <v>301594</v>
      </c>
      <c r="E35" s="10">
        <v>2391</v>
      </c>
      <c r="F35" s="10">
        <v>303985</v>
      </c>
      <c r="G35" s="10">
        <v>8667</v>
      </c>
      <c r="H35" s="10">
        <v>9728</v>
      </c>
      <c r="I35" s="10">
        <v>417</v>
      </c>
      <c r="J35" s="15" t="s">
        <v>259</v>
      </c>
      <c r="K35" s="10">
        <v>322797</v>
      </c>
      <c r="L35" s="10">
        <v>0</v>
      </c>
      <c r="M35" s="10">
        <v>64973</v>
      </c>
      <c r="N35" s="10">
        <v>64973</v>
      </c>
      <c r="O35" s="10">
        <v>0</v>
      </c>
      <c r="P35" s="10">
        <v>0</v>
      </c>
      <c r="Q35" s="10">
        <v>0</v>
      </c>
      <c r="R35" s="10">
        <v>0</v>
      </c>
      <c r="S35" s="10">
        <v>186414</v>
      </c>
      <c r="T35" s="10">
        <v>186414</v>
      </c>
      <c r="U35" s="10">
        <v>0</v>
      </c>
      <c r="V35" s="10">
        <v>251387</v>
      </c>
      <c r="W35" s="10">
        <v>251387</v>
      </c>
      <c r="X35" s="10">
        <v>8</v>
      </c>
      <c r="Y35" s="10">
        <v>1</v>
      </c>
      <c r="Z35" s="10">
        <f t="shared" si="0"/>
        <v>9</v>
      </c>
      <c r="AA35" s="10">
        <v>39</v>
      </c>
      <c r="AB35" s="10">
        <v>48</v>
      </c>
      <c r="AC35" s="10">
        <v>574184</v>
      </c>
      <c r="AD35" s="10">
        <v>574232</v>
      </c>
      <c r="AE35" s="10">
        <v>285481</v>
      </c>
      <c r="AF35" s="10">
        <v>182639</v>
      </c>
      <c r="AG35" s="10">
        <v>0</v>
      </c>
      <c r="AH35" s="10">
        <v>468120</v>
      </c>
      <c r="AI35" s="10">
        <v>34241</v>
      </c>
      <c r="AJ35" s="10">
        <v>32962</v>
      </c>
      <c r="AK35" s="10">
        <v>0</v>
      </c>
      <c r="AL35" s="10">
        <v>67203</v>
      </c>
      <c r="AM35" s="10">
        <v>3059</v>
      </c>
      <c r="AN35" s="10">
        <v>17268</v>
      </c>
      <c r="AO35" s="10">
        <v>0</v>
      </c>
      <c r="AP35" s="10">
        <v>20327</v>
      </c>
    </row>
    <row r="36" spans="1:42">
      <c r="A36" s="9" t="s">
        <v>72</v>
      </c>
      <c r="B36" s="9" t="s">
        <v>73</v>
      </c>
      <c r="C36" s="10">
        <v>8020</v>
      </c>
      <c r="D36" s="10">
        <v>20086</v>
      </c>
      <c r="E36" s="10">
        <v>1265</v>
      </c>
      <c r="F36" s="10">
        <v>21351</v>
      </c>
      <c r="G36" s="10">
        <v>639</v>
      </c>
      <c r="H36" s="10">
        <v>1892</v>
      </c>
      <c r="I36" s="10">
        <v>0</v>
      </c>
      <c r="J36" s="15" t="s">
        <v>119</v>
      </c>
      <c r="K36" s="10">
        <v>23882</v>
      </c>
      <c r="L36" s="10">
        <v>0</v>
      </c>
      <c r="M36" s="10">
        <v>64973</v>
      </c>
      <c r="N36" s="10">
        <v>64973</v>
      </c>
      <c r="O36" s="10">
        <v>0</v>
      </c>
      <c r="P36" s="10">
        <v>0</v>
      </c>
      <c r="Q36" s="10">
        <v>0</v>
      </c>
      <c r="R36" s="10">
        <v>0</v>
      </c>
      <c r="S36" s="10">
        <v>186414</v>
      </c>
      <c r="T36" s="10">
        <v>186414</v>
      </c>
      <c r="U36" s="10">
        <v>0</v>
      </c>
      <c r="V36" s="10">
        <v>251387</v>
      </c>
      <c r="W36" s="10">
        <v>251387</v>
      </c>
      <c r="X36" s="10">
        <v>0</v>
      </c>
      <c r="Y36" s="10">
        <v>0</v>
      </c>
      <c r="Z36" s="10">
        <f t="shared" si="0"/>
        <v>0</v>
      </c>
      <c r="AA36" s="10">
        <v>39</v>
      </c>
      <c r="AB36" s="10">
        <v>39</v>
      </c>
      <c r="AC36" s="10">
        <v>275269</v>
      </c>
      <c r="AD36" s="10">
        <v>275308</v>
      </c>
      <c r="AE36" s="10">
        <v>14050</v>
      </c>
      <c r="AF36" s="10">
        <v>182639</v>
      </c>
      <c r="AG36" s="10">
        <v>0</v>
      </c>
      <c r="AH36" s="10">
        <v>196689</v>
      </c>
      <c r="AI36" s="10">
        <v>9038</v>
      </c>
      <c r="AJ36" s="10">
        <v>32962</v>
      </c>
      <c r="AK36" s="10">
        <v>0</v>
      </c>
      <c r="AL36" s="10">
        <v>42000</v>
      </c>
      <c r="AM36" s="10">
        <v>803</v>
      </c>
      <c r="AN36" s="10">
        <v>17268</v>
      </c>
      <c r="AO36" s="10">
        <v>0</v>
      </c>
      <c r="AP36" s="10">
        <v>18071</v>
      </c>
    </row>
    <row r="37" spans="1:42">
      <c r="A37" s="9" t="s">
        <v>74</v>
      </c>
      <c r="B37" s="9" t="s">
        <v>75</v>
      </c>
      <c r="C37" s="10">
        <v>4230</v>
      </c>
      <c r="D37" s="10">
        <v>29301</v>
      </c>
      <c r="E37" s="10">
        <v>263</v>
      </c>
      <c r="F37" s="10">
        <v>29564</v>
      </c>
      <c r="G37" s="10">
        <v>864</v>
      </c>
      <c r="H37" s="10">
        <v>4162</v>
      </c>
      <c r="I37" s="10">
        <v>21</v>
      </c>
      <c r="J37" s="15" t="s">
        <v>240</v>
      </c>
      <c r="K37" s="10">
        <v>34611</v>
      </c>
      <c r="L37" s="10">
        <v>0</v>
      </c>
      <c r="M37" s="10">
        <v>64973</v>
      </c>
      <c r="N37" s="10">
        <v>64973</v>
      </c>
      <c r="O37" s="10">
        <v>0</v>
      </c>
      <c r="P37" s="10">
        <v>0</v>
      </c>
      <c r="Q37" s="10">
        <v>0</v>
      </c>
      <c r="R37" s="10">
        <v>0</v>
      </c>
      <c r="S37" s="10">
        <v>186414</v>
      </c>
      <c r="T37" s="10">
        <v>186414</v>
      </c>
      <c r="U37" s="10">
        <v>0</v>
      </c>
      <c r="V37" s="10">
        <v>251387</v>
      </c>
      <c r="W37" s="10">
        <v>251387</v>
      </c>
      <c r="X37" s="10">
        <v>1</v>
      </c>
      <c r="Y37" s="10">
        <v>1</v>
      </c>
      <c r="Z37" s="10">
        <f t="shared" si="0"/>
        <v>2</v>
      </c>
      <c r="AA37" s="10">
        <v>39</v>
      </c>
      <c r="AB37" s="10">
        <v>41</v>
      </c>
      <c r="AC37" s="10">
        <v>285998</v>
      </c>
      <c r="AD37" s="10">
        <v>286039</v>
      </c>
      <c r="AE37" s="10">
        <v>21168</v>
      </c>
      <c r="AF37" s="10">
        <v>182639</v>
      </c>
      <c r="AG37" s="10">
        <v>0</v>
      </c>
      <c r="AH37" s="10">
        <v>203807</v>
      </c>
      <c r="AI37" s="10">
        <v>11946</v>
      </c>
      <c r="AJ37" s="10">
        <v>32962</v>
      </c>
      <c r="AK37" s="10">
        <v>0</v>
      </c>
      <c r="AL37" s="10">
        <v>44908</v>
      </c>
      <c r="AM37" s="10">
        <v>1494</v>
      </c>
      <c r="AN37" s="10">
        <v>17268</v>
      </c>
      <c r="AO37" s="10">
        <v>0</v>
      </c>
      <c r="AP37" s="10">
        <v>18762</v>
      </c>
    </row>
    <row r="38" spans="1:42">
      <c r="A38" s="9" t="s">
        <v>76</v>
      </c>
      <c r="B38" s="9" t="s">
        <v>75</v>
      </c>
      <c r="C38" s="10">
        <v>6154</v>
      </c>
      <c r="D38" s="10">
        <v>33493</v>
      </c>
      <c r="E38" s="10">
        <v>852</v>
      </c>
      <c r="F38" s="10">
        <v>34345</v>
      </c>
      <c r="G38" s="10">
        <v>1336</v>
      </c>
      <c r="H38" s="10">
        <v>2845</v>
      </c>
      <c r="I38" s="10">
        <v>81</v>
      </c>
      <c r="J38" s="15" t="s">
        <v>252</v>
      </c>
      <c r="K38" s="10">
        <v>38607</v>
      </c>
      <c r="L38" s="10">
        <v>0</v>
      </c>
      <c r="M38" s="10">
        <v>64973</v>
      </c>
      <c r="N38" s="10">
        <v>64973</v>
      </c>
      <c r="O38" s="10">
        <v>0</v>
      </c>
      <c r="P38" s="10">
        <v>0</v>
      </c>
      <c r="Q38" s="10">
        <v>0</v>
      </c>
      <c r="R38" s="10">
        <v>0</v>
      </c>
      <c r="S38" s="10">
        <v>186414</v>
      </c>
      <c r="T38" s="10">
        <v>186414</v>
      </c>
      <c r="U38" s="10">
        <v>0</v>
      </c>
      <c r="V38" s="10">
        <v>251387</v>
      </c>
      <c r="W38" s="10">
        <v>251387</v>
      </c>
      <c r="X38" s="10">
        <v>1</v>
      </c>
      <c r="Y38" s="10">
        <v>0</v>
      </c>
      <c r="Z38" s="10">
        <f t="shared" si="0"/>
        <v>1</v>
      </c>
      <c r="AA38" s="10">
        <v>39</v>
      </c>
      <c r="AB38" s="10">
        <v>40</v>
      </c>
      <c r="AC38" s="10">
        <v>289994</v>
      </c>
      <c r="AD38" s="10">
        <v>290034</v>
      </c>
      <c r="AE38" s="10">
        <v>21285</v>
      </c>
      <c r="AF38" s="10">
        <v>182639</v>
      </c>
      <c r="AG38" s="10">
        <v>0</v>
      </c>
      <c r="AH38" s="10">
        <v>203924</v>
      </c>
      <c r="AI38" s="10">
        <v>14295</v>
      </c>
      <c r="AJ38" s="10">
        <v>32962</v>
      </c>
      <c r="AK38" s="10">
        <v>0</v>
      </c>
      <c r="AL38" s="10">
        <v>47257</v>
      </c>
      <c r="AM38" s="10">
        <v>3025</v>
      </c>
      <c r="AN38" s="10">
        <v>17268</v>
      </c>
      <c r="AO38" s="10">
        <v>0</v>
      </c>
      <c r="AP38" s="10">
        <v>20293</v>
      </c>
    </row>
    <row r="39" spans="1:42">
      <c r="A39" s="9" t="s">
        <v>77</v>
      </c>
      <c r="B39" s="9" t="s">
        <v>78</v>
      </c>
      <c r="C39" s="10">
        <v>9476</v>
      </c>
      <c r="D39" s="10">
        <v>39076</v>
      </c>
      <c r="E39" s="10">
        <v>1749</v>
      </c>
      <c r="F39" s="10">
        <v>40825</v>
      </c>
      <c r="G39" s="10">
        <v>1638</v>
      </c>
      <c r="H39" s="10">
        <v>5560</v>
      </c>
      <c r="I39" s="10">
        <v>286</v>
      </c>
      <c r="J39" s="15" t="s">
        <v>234</v>
      </c>
      <c r="K39" s="10">
        <v>48309</v>
      </c>
      <c r="L39" s="10">
        <v>0</v>
      </c>
      <c r="M39" s="10">
        <v>64973</v>
      </c>
      <c r="N39" s="10">
        <v>64973</v>
      </c>
      <c r="O39" s="10">
        <v>0</v>
      </c>
      <c r="P39" s="10">
        <v>0</v>
      </c>
      <c r="Q39" s="10">
        <v>0</v>
      </c>
      <c r="R39" s="10">
        <v>0</v>
      </c>
      <c r="S39" s="10">
        <v>186414</v>
      </c>
      <c r="T39" s="10">
        <v>186414</v>
      </c>
      <c r="U39" s="10">
        <v>0</v>
      </c>
      <c r="V39" s="10">
        <v>251387</v>
      </c>
      <c r="W39" s="10">
        <v>251387</v>
      </c>
      <c r="X39" s="10">
        <v>8</v>
      </c>
      <c r="Y39" s="10">
        <v>0</v>
      </c>
      <c r="Z39" s="10">
        <f t="shared" si="0"/>
        <v>8</v>
      </c>
      <c r="AA39" s="10">
        <v>39</v>
      </c>
      <c r="AB39" s="10">
        <v>47</v>
      </c>
      <c r="AC39" s="10">
        <v>299696</v>
      </c>
      <c r="AD39" s="10">
        <v>299743</v>
      </c>
      <c r="AE39" s="10">
        <v>31835</v>
      </c>
      <c r="AF39" s="10">
        <v>182639</v>
      </c>
      <c r="AG39" s="10">
        <v>0</v>
      </c>
      <c r="AH39" s="10">
        <v>214474</v>
      </c>
      <c r="AI39" s="10">
        <v>15103</v>
      </c>
      <c r="AJ39" s="10">
        <v>32962</v>
      </c>
      <c r="AK39" s="10">
        <v>0</v>
      </c>
      <c r="AL39" s="10">
        <v>48065</v>
      </c>
      <c r="AM39" s="10">
        <v>1365</v>
      </c>
      <c r="AN39" s="10">
        <v>17268</v>
      </c>
      <c r="AO39" s="10">
        <v>0</v>
      </c>
      <c r="AP39" s="10">
        <v>18633</v>
      </c>
    </row>
    <row r="40" spans="1:42">
      <c r="A40" s="9" t="s">
        <v>79</v>
      </c>
      <c r="B40" s="9" t="s">
        <v>78</v>
      </c>
      <c r="C40" s="10">
        <v>12642</v>
      </c>
      <c r="D40" s="10">
        <v>57432</v>
      </c>
      <c r="E40" s="10">
        <v>2877</v>
      </c>
      <c r="F40" s="10">
        <v>60309</v>
      </c>
      <c r="G40" s="10">
        <v>2165</v>
      </c>
      <c r="H40" s="10">
        <v>7381</v>
      </c>
      <c r="I40" s="10">
        <v>483</v>
      </c>
      <c r="J40" s="15" t="s">
        <v>238</v>
      </c>
      <c r="K40" s="10">
        <v>70338</v>
      </c>
      <c r="L40" s="10">
        <v>2270</v>
      </c>
      <c r="M40" s="10">
        <v>64973</v>
      </c>
      <c r="N40" s="10">
        <v>67243</v>
      </c>
      <c r="O40" s="10">
        <v>706</v>
      </c>
      <c r="P40" s="10">
        <v>0</v>
      </c>
      <c r="Q40" s="10">
        <v>706</v>
      </c>
      <c r="R40" s="10">
        <v>1490</v>
      </c>
      <c r="S40" s="10">
        <v>186414</v>
      </c>
      <c r="T40" s="10">
        <v>187904</v>
      </c>
      <c r="U40" s="10">
        <v>4466</v>
      </c>
      <c r="V40" s="10">
        <v>251387</v>
      </c>
      <c r="W40" s="10">
        <v>255853</v>
      </c>
      <c r="X40" s="10">
        <v>9</v>
      </c>
      <c r="Y40" s="10">
        <v>0</v>
      </c>
      <c r="Z40" s="10">
        <f t="shared" si="0"/>
        <v>9</v>
      </c>
      <c r="AA40" s="10">
        <v>39</v>
      </c>
      <c r="AB40" s="10">
        <v>48</v>
      </c>
      <c r="AC40" s="10">
        <v>326191</v>
      </c>
      <c r="AD40" s="10">
        <v>326239</v>
      </c>
      <c r="AE40" s="10">
        <v>42049</v>
      </c>
      <c r="AF40" s="10">
        <v>182639</v>
      </c>
      <c r="AG40" s="10">
        <v>4466</v>
      </c>
      <c r="AH40" s="10">
        <v>229154</v>
      </c>
      <c r="AI40" s="10">
        <v>19877</v>
      </c>
      <c r="AJ40" s="10">
        <v>32962</v>
      </c>
      <c r="AK40" s="10">
        <v>0</v>
      </c>
      <c r="AL40" s="10">
        <v>52839</v>
      </c>
      <c r="AM40" s="10">
        <v>8402</v>
      </c>
      <c r="AN40" s="10">
        <v>17268</v>
      </c>
      <c r="AO40" s="10">
        <v>0</v>
      </c>
      <c r="AP40" s="10">
        <v>25670</v>
      </c>
    </row>
    <row r="41" spans="1:42">
      <c r="A41" s="12" t="s">
        <v>80</v>
      </c>
      <c r="B41" s="9" t="s">
        <v>81</v>
      </c>
      <c r="C41" s="10">
        <v>31931</v>
      </c>
      <c r="D41" s="10">
        <v>76141</v>
      </c>
      <c r="E41" s="10">
        <v>1470</v>
      </c>
      <c r="F41" s="10">
        <v>77611</v>
      </c>
      <c r="G41" s="10">
        <v>4633</v>
      </c>
      <c r="H41" s="10">
        <v>4855</v>
      </c>
      <c r="I41" s="10">
        <v>308</v>
      </c>
      <c r="J41" s="15" t="s">
        <v>261</v>
      </c>
      <c r="K41" s="10">
        <v>87407</v>
      </c>
      <c r="L41" s="10">
        <v>0</v>
      </c>
      <c r="M41" s="10">
        <v>64973</v>
      </c>
      <c r="N41" s="10">
        <v>64973</v>
      </c>
      <c r="O41" s="10">
        <v>0</v>
      </c>
      <c r="P41" s="10">
        <v>0</v>
      </c>
      <c r="Q41" s="10">
        <v>0</v>
      </c>
      <c r="R41" s="10">
        <v>0</v>
      </c>
      <c r="S41" s="10">
        <v>186414</v>
      </c>
      <c r="T41" s="10">
        <v>186414</v>
      </c>
      <c r="U41" s="10">
        <v>0</v>
      </c>
      <c r="V41" s="10">
        <v>251387</v>
      </c>
      <c r="W41" s="10">
        <v>251387</v>
      </c>
      <c r="X41" s="10">
        <v>4</v>
      </c>
      <c r="Y41" s="10">
        <v>0</v>
      </c>
      <c r="Z41" s="10">
        <f t="shared" si="0"/>
        <v>4</v>
      </c>
      <c r="AA41" s="10">
        <v>39</v>
      </c>
      <c r="AB41" s="10">
        <v>43</v>
      </c>
      <c r="AC41" s="10">
        <v>338794</v>
      </c>
      <c r="AD41" s="10">
        <v>338837</v>
      </c>
      <c r="AE41" s="10">
        <v>52871</v>
      </c>
      <c r="AF41" s="10">
        <v>182639</v>
      </c>
      <c r="AG41" s="13">
        <v>0</v>
      </c>
      <c r="AH41" s="10">
        <v>235510</v>
      </c>
      <c r="AI41" s="10">
        <v>28218</v>
      </c>
      <c r="AJ41" s="10">
        <v>32962</v>
      </c>
      <c r="AK41" s="13">
        <v>0</v>
      </c>
      <c r="AL41" s="10">
        <v>61180</v>
      </c>
      <c r="AM41" s="10">
        <v>6016</v>
      </c>
      <c r="AN41" s="10">
        <v>17268</v>
      </c>
      <c r="AO41" s="13">
        <v>0</v>
      </c>
      <c r="AP41" s="10">
        <v>23284</v>
      </c>
    </row>
    <row r="42" spans="1:42">
      <c r="A42" s="9" t="s">
        <v>82</v>
      </c>
      <c r="B42" s="9" t="s">
        <v>83</v>
      </c>
      <c r="C42" s="10">
        <v>16359</v>
      </c>
      <c r="D42" s="10">
        <v>46633</v>
      </c>
      <c r="E42" s="10">
        <v>740</v>
      </c>
      <c r="F42" s="10">
        <v>47373</v>
      </c>
      <c r="G42" s="10">
        <v>3298</v>
      </c>
      <c r="H42" s="10">
        <v>4654</v>
      </c>
      <c r="I42" s="10">
        <v>229</v>
      </c>
      <c r="J42" s="15" t="s">
        <v>262</v>
      </c>
      <c r="K42" s="10">
        <v>55554</v>
      </c>
      <c r="L42" s="10">
        <v>0</v>
      </c>
      <c r="M42" s="10">
        <v>64973</v>
      </c>
      <c r="N42" s="10">
        <v>64973</v>
      </c>
      <c r="O42" s="10">
        <v>0</v>
      </c>
      <c r="P42" s="10">
        <v>0</v>
      </c>
      <c r="Q42" s="10">
        <v>0</v>
      </c>
      <c r="R42" s="10">
        <v>0</v>
      </c>
      <c r="S42" s="10">
        <v>186414</v>
      </c>
      <c r="T42" s="10">
        <v>186414</v>
      </c>
      <c r="U42" s="10">
        <v>0</v>
      </c>
      <c r="V42" s="10">
        <v>251387</v>
      </c>
      <c r="W42" s="10">
        <v>251387</v>
      </c>
      <c r="X42" s="10">
        <v>1</v>
      </c>
      <c r="Y42" s="10">
        <v>0</v>
      </c>
      <c r="Z42" s="10">
        <f t="shared" si="0"/>
        <v>1</v>
      </c>
      <c r="AA42" s="10">
        <v>39</v>
      </c>
      <c r="AB42" s="10">
        <v>40</v>
      </c>
      <c r="AC42" s="10">
        <v>306941</v>
      </c>
      <c r="AD42" s="10">
        <v>306981</v>
      </c>
      <c r="AE42" s="10">
        <v>30945</v>
      </c>
      <c r="AF42" s="10">
        <v>182639</v>
      </c>
      <c r="AG42" s="10">
        <v>0</v>
      </c>
      <c r="AH42" s="10">
        <v>213584</v>
      </c>
      <c r="AI42" s="10">
        <v>19578</v>
      </c>
      <c r="AJ42" s="10">
        <v>32962</v>
      </c>
      <c r="AK42" s="10">
        <v>0</v>
      </c>
      <c r="AL42" s="10">
        <v>52540</v>
      </c>
      <c r="AM42" s="10">
        <v>5019</v>
      </c>
      <c r="AN42" s="10">
        <v>17268</v>
      </c>
      <c r="AO42" s="10">
        <v>0</v>
      </c>
      <c r="AP42" s="10">
        <v>22287</v>
      </c>
    </row>
    <row r="43" spans="1:42">
      <c r="A43" s="9" t="s">
        <v>84</v>
      </c>
      <c r="B43" s="9" t="s">
        <v>85</v>
      </c>
      <c r="C43" s="10">
        <v>11147</v>
      </c>
      <c r="D43" s="10">
        <v>13676</v>
      </c>
      <c r="E43" s="10">
        <v>513</v>
      </c>
      <c r="F43" s="10">
        <v>14189</v>
      </c>
      <c r="G43" s="10">
        <v>727</v>
      </c>
      <c r="H43" s="10">
        <v>2324</v>
      </c>
      <c r="I43" s="10">
        <v>71</v>
      </c>
      <c r="J43" s="15" t="s">
        <v>236</v>
      </c>
      <c r="K43" s="10">
        <v>17311</v>
      </c>
      <c r="L43" s="10">
        <v>0</v>
      </c>
      <c r="M43" s="10">
        <v>64973</v>
      </c>
      <c r="N43" s="10">
        <v>64973</v>
      </c>
      <c r="O43" s="10">
        <v>0</v>
      </c>
      <c r="P43" s="10">
        <v>0</v>
      </c>
      <c r="Q43" s="10">
        <v>0</v>
      </c>
      <c r="R43" s="10">
        <v>0</v>
      </c>
      <c r="S43" s="10">
        <v>186414</v>
      </c>
      <c r="T43" s="10">
        <v>186414</v>
      </c>
      <c r="U43" s="10">
        <v>0</v>
      </c>
      <c r="V43" s="10">
        <v>251387</v>
      </c>
      <c r="W43" s="10">
        <v>251387</v>
      </c>
      <c r="X43" s="10">
        <v>2</v>
      </c>
      <c r="Y43" s="10">
        <v>0</v>
      </c>
      <c r="Z43" s="10">
        <f t="shared" si="0"/>
        <v>2</v>
      </c>
      <c r="AA43" s="10">
        <v>39</v>
      </c>
      <c r="AB43" s="10">
        <v>41</v>
      </c>
      <c r="AC43" s="10">
        <v>268698</v>
      </c>
      <c r="AD43" s="10">
        <v>268739</v>
      </c>
      <c r="AE43" s="10">
        <v>11870</v>
      </c>
      <c r="AF43" s="10">
        <v>182639</v>
      </c>
      <c r="AG43" s="10">
        <v>0</v>
      </c>
      <c r="AH43" s="10">
        <v>194509</v>
      </c>
      <c r="AI43" s="10">
        <v>4827</v>
      </c>
      <c r="AJ43" s="10">
        <v>32962</v>
      </c>
      <c r="AK43" s="10">
        <v>0</v>
      </c>
      <c r="AL43" s="10">
        <v>37789</v>
      </c>
      <c r="AM43" s="10">
        <v>610</v>
      </c>
      <c r="AN43" s="10">
        <v>17268</v>
      </c>
      <c r="AO43" s="10">
        <v>0</v>
      </c>
      <c r="AP43" s="10">
        <v>17878</v>
      </c>
    </row>
    <row r="44" spans="1:42">
      <c r="A44" s="9" t="s">
        <v>86</v>
      </c>
      <c r="B44" s="9" t="s">
        <v>87</v>
      </c>
      <c r="C44" s="10">
        <v>9631</v>
      </c>
      <c r="D44" s="10">
        <v>17263</v>
      </c>
      <c r="E44" s="10">
        <v>168</v>
      </c>
      <c r="F44" s="10">
        <v>17431</v>
      </c>
      <c r="G44" s="10">
        <v>912</v>
      </c>
      <c r="H44" s="10">
        <v>2040</v>
      </c>
      <c r="I44" s="10">
        <v>28</v>
      </c>
      <c r="J44" s="15" t="s">
        <v>256</v>
      </c>
      <c r="K44" s="10">
        <v>20411</v>
      </c>
      <c r="L44" s="10">
        <v>0</v>
      </c>
      <c r="M44" s="10">
        <v>64973</v>
      </c>
      <c r="N44" s="10">
        <v>64973</v>
      </c>
      <c r="O44" s="10">
        <v>0</v>
      </c>
      <c r="P44" s="10">
        <v>0</v>
      </c>
      <c r="Q44" s="10">
        <v>0</v>
      </c>
      <c r="R44" s="10">
        <v>0</v>
      </c>
      <c r="S44" s="10">
        <v>186414</v>
      </c>
      <c r="T44" s="10">
        <v>186414</v>
      </c>
      <c r="U44" s="10">
        <v>0</v>
      </c>
      <c r="V44" s="10">
        <v>251387</v>
      </c>
      <c r="W44" s="10">
        <v>251387</v>
      </c>
      <c r="X44" s="10">
        <v>0</v>
      </c>
      <c r="Y44" s="10">
        <v>0</v>
      </c>
      <c r="Z44" s="10">
        <f t="shared" si="0"/>
        <v>0</v>
      </c>
      <c r="AA44" s="10">
        <v>39</v>
      </c>
      <c r="AB44" s="10">
        <v>39</v>
      </c>
      <c r="AC44" s="10">
        <v>271798</v>
      </c>
      <c r="AD44" s="10">
        <v>271837</v>
      </c>
      <c r="AE44" s="10">
        <v>14025</v>
      </c>
      <c r="AF44" s="10">
        <v>182639</v>
      </c>
      <c r="AG44" s="10">
        <v>0</v>
      </c>
      <c r="AH44" s="10">
        <v>196664</v>
      </c>
      <c r="AI44" s="10">
        <v>5883</v>
      </c>
      <c r="AJ44" s="10">
        <v>32962</v>
      </c>
      <c r="AK44" s="10">
        <v>0</v>
      </c>
      <c r="AL44" s="10">
        <v>38845</v>
      </c>
      <c r="AM44" s="10">
        <v>495</v>
      </c>
      <c r="AN44" s="10">
        <v>17268</v>
      </c>
      <c r="AO44" s="10">
        <v>0</v>
      </c>
      <c r="AP44" s="10">
        <v>17763</v>
      </c>
    </row>
    <row r="45" spans="1:42">
      <c r="A45" s="9" t="s">
        <v>88</v>
      </c>
      <c r="B45" s="9" t="s">
        <v>87</v>
      </c>
      <c r="C45" s="10">
        <v>73192</v>
      </c>
      <c r="D45" s="10">
        <v>132133</v>
      </c>
      <c r="E45" s="10">
        <v>5344</v>
      </c>
      <c r="F45" s="10">
        <v>137477</v>
      </c>
      <c r="G45" s="10">
        <v>4934</v>
      </c>
      <c r="H45" s="10">
        <v>13104</v>
      </c>
      <c r="I45" s="10">
        <v>312</v>
      </c>
      <c r="J45" s="15" t="s">
        <v>263</v>
      </c>
      <c r="K45" s="10">
        <v>155827</v>
      </c>
      <c r="L45" s="10">
        <v>2306</v>
      </c>
      <c r="M45" s="10">
        <v>64973</v>
      </c>
      <c r="N45" s="10">
        <v>67279</v>
      </c>
      <c r="O45" s="10">
        <v>0</v>
      </c>
      <c r="P45" s="10">
        <v>0</v>
      </c>
      <c r="Q45" s="10">
        <v>0</v>
      </c>
      <c r="R45" s="10">
        <v>3554</v>
      </c>
      <c r="S45" s="10">
        <v>186414</v>
      </c>
      <c r="T45" s="10">
        <v>189968</v>
      </c>
      <c r="U45" s="10">
        <v>5860</v>
      </c>
      <c r="V45" s="10">
        <v>251387</v>
      </c>
      <c r="W45" s="10">
        <v>257247</v>
      </c>
      <c r="X45" s="10">
        <v>12</v>
      </c>
      <c r="Y45" s="10">
        <v>0</v>
      </c>
      <c r="Z45" s="10">
        <f t="shared" si="0"/>
        <v>12</v>
      </c>
      <c r="AA45" s="10">
        <v>39</v>
      </c>
      <c r="AB45" s="10">
        <v>51</v>
      </c>
      <c r="AC45" s="10">
        <v>413074</v>
      </c>
      <c r="AD45" s="10">
        <v>413125</v>
      </c>
      <c r="AE45" s="10">
        <v>97708</v>
      </c>
      <c r="AF45" s="10">
        <v>182639</v>
      </c>
      <c r="AG45" s="10" t="s">
        <v>186</v>
      </c>
      <c r="AH45" s="10">
        <v>280347</v>
      </c>
      <c r="AI45" s="10">
        <v>49536</v>
      </c>
      <c r="AJ45" s="10">
        <v>32962</v>
      </c>
      <c r="AK45" s="10" t="s">
        <v>186</v>
      </c>
      <c r="AL45" s="10">
        <v>82498</v>
      </c>
      <c r="AM45" s="10">
        <v>8566</v>
      </c>
      <c r="AN45" s="10">
        <v>17268</v>
      </c>
      <c r="AO45" s="10" t="s">
        <v>186</v>
      </c>
      <c r="AP45" s="10">
        <v>25834</v>
      </c>
    </row>
    <row r="46" spans="1:42">
      <c r="A46" s="9" t="s">
        <v>89</v>
      </c>
      <c r="B46" s="9" t="s">
        <v>90</v>
      </c>
      <c r="C46" s="10">
        <v>6528</v>
      </c>
      <c r="D46" s="10">
        <v>23623</v>
      </c>
      <c r="E46" s="10">
        <v>329</v>
      </c>
      <c r="F46" s="10">
        <v>23952</v>
      </c>
      <c r="G46" s="10">
        <v>706</v>
      </c>
      <c r="H46" s="10">
        <v>4716</v>
      </c>
      <c r="I46" s="10">
        <v>16</v>
      </c>
      <c r="J46" s="15" t="s">
        <v>247</v>
      </c>
      <c r="K46" s="10">
        <v>29390</v>
      </c>
      <c r="L46" s="10">
        <v>2</v>
      </c>
      <c r="M46" s="10">
        <v>64973</v>
      </c>
      <c r="N46" s="10">
        <v>64975</v>
      </c>
      <c r="O46" s="10">
        <v>0</v>
      </c>
      <c r="P46" s="10">
        <v>0</v>
      </c>
      <c r="Q46" s="10">
        <v>0</v>
      </c>
      <c r="R46" s="10">
        <v>81</v>
      </c>
      <c r="S46" s="10">
        <v>186414</v>
      </c>
      <c r="T46" s="10">
        <v>186495</v>
      </c>
      <c r="U46" s="10">
        <v>83</v>
      </c>
      <c r="V46" s="10">
        <v>251387</v>
      </c>
      <c r="W46" s="10">
        <v>251470</v>
      </c>
      <c r="X46" s="10">
        <v>4</v>
      </c>
      <c r="Y46" s="10">
        <v>0</v>
      </c>
      <c r="Z46" s="10">
        <f t="shared" si="0"/>
        <v>4</v>
      </c>
      <c r="AA46" s="10">
        <v>39</v>
      </c>
      <c r="AB46" s="10">
        <v>43</v>
      </c>
      <c r="AC46" s="10">
        <v>280860</v>
      </c>
      <c r="AD46" s="10">
        <v>280903</v>
      </c>
      <c r="AE46" s="10">
        <v>14915</v>
      </c>
      <c r="AF46" s="10">
        <v>182639</v>
      </c>
      <c r="AG46" s="10">
        <v>32</v>
      </c>
      <c r="AH46" s="10">
        <v>197586</v>
      </c>
      <c r="AI46" s="10">
        <v>12638</v>
      </c>
      <c r="AJ46" s="10">
        <v>32962</v>
      </c>
      <c r="AK46" s="10">
        <v>39</v>
      </c>
      <c r="AL46" s="10">
        <v>45639</v>
      </c>
      <c r="AM46" s="10">
        <v>1835</v>
      </c>
      <c r="AN46" s="10">
        <v>17268</v>
      </c>
      <c r="AO46" s="10">
        <v>12</v>
      </c>
      <c r="AP46" s="10">
        <v>19115</v>
      </c>
    </row>
    <row r="47" spans="1:42">
      <c r="A47" s="9" t="s">
        <v>91</v>
      </c>
      <c r="B47" s="9" t="s">
        <v>92</v>
      </c>
      <c r="C47" s="10">
        <v>31012</v>
      </c>
      <c r="D47" s="10">
        <v>57897</v>
      </c>
      <c r="E47" s="10">
        <v>554</v>
      </c>
      <c r="F47" s="10">
        <v>58451</v>
      </c>
      <c r="G47" s="10">
        <v>2018</v>
      </c>
      <c r="H47" s="10">
        <v>5595</v>
      </c>
      <c r="I47" s="10">
        <v>520</v>
      </c>
      <c r="J47" s="15" t="s">
        <v>123</v>
      </c>
      <c r="K47" s="10">
        <v>66584</v>
      </c>
      <c r="L47" s="10">
        <v>0</v>
      </c>
      <c r="M47" s="10">
        <v>64973</v>
      </c>
      <c r="N47" s="10">
        <v>64973</v>
      </c>
      <c r="O47" s="10">
        <v>0</v>
      </c>
      <c r="P47" s="10">
        <v>0</v>
      </c>
      <c r="Q47" s="10">
        <v>0</v>
      </c>
      <c r="R47" s="10">
        <v>0</v>
      </c>
      <c r="S47" s="10">
        <v>186414</v>
      </c>
      <c r="T47" s="10">
        <v>186414</v>
      </c>
      <c r="U47" s="10">
        <v>0</v>
      </c>
      <c r="V47" s="10">
        <v>251387</v>
      </c>
      <c r="W47" s="10">
        <v>251387</v>
      </c>
      <c r="X47" s="10">
        <v>1</v>
      </c>
      <c r="Y47" s="10">
        <v>0</v>
      </c>
      <c r="Z47" s="10">
        <f t="shared" si="0"/>
        <v>1</v>
      </c>
      <c r="AA47" s="10">
        <v>39</v>
      </c>
      <c r="AB47" s="10">
        <v>40</v>
      </c>
      <c r="AC47" s="10">
        <v>317971</v>
      </c>
      <c r="AD47" s="14">
        <v>318011</v>
      </c>
      <c r="AE47" s="10">
        <v>44372</v>
      </c>
      <c r="AF47" s="10">
        <v>182639</v>
      </c>
      <c r="AG47" s="10">
        <v>0</v>
      </c>
      <c r="AH47" s="10">
        <v>227011</v>
      </c>
      <c r="AI47" s="10">
        <v>19678</v>
      </c>
      <c r="AJ47" s="10">
        <v>32962</v>
      </c>
      <c r="AK47" s="10">
        <v>0</v>
      </c>
      <c r="AL47" s="10">
        <v>52640</v>
      </c>
      <c r="AM47" s="10">
        <v>2530</v>
      </c>
      <c r="AN47" s="10">
        <v>17268</v>
      </c>
      <c r="AO47" s="10">
        <v>0</v>
      </c>
      <c r="AP47" s="10">
        <v>19798</v>
      </c>
    </row>
    <row r="48" spans="1:42">
      <c r="A48" s="9" t="s">
        <v>93</v>
      </c>
      <c r="B48" s="9" t="s">
        <v>94</v>
      </c>
      <c r="C48" s="10">
        <v>23359</v>
      </c>
      <c r="D48" s="10">
        <v>81249</v>
      </c>
      <c r="E48" s="10">
        <v>1320</v>
      </c>
      <c r="F48" s="10">
        <v>82569</v>
      </c>
      <c r="G48" s="10">
        <v>5240</v>
      </c>
      <c r="H48" s="10">
        <v>7751</v>
      </c>
      <c r="I48" s="10">
        <v>863</v>
      </c>
      <c r="J48" s="15" t="s">
        <v>264</v>
      </c>
      <c r="K48" s="10">
        <v>96423</v>
      </c>
      <c r="L48" s="10">
        <v>42</v>
      </c>
      <c r="M48" s="10">
        <v>64973</v>
      </c>
      <c r="N48" s="10">
        <v>65015</v>
      </c>
      <c r="O48" s="10">
        <v>0</v>
      </c>
      <c r="P48" s="10">
        <v>0</v>
      </c>
      <c r="Q48" s="10">
        <v>0</v>
      </c>
      <c r="R48" s="10">
        <v>99</v>
      </c>
      <c r="S48" s="10">
        <v>186414</v>
      </c>
      <c r="T48" s="10">
        <v>186513</v>
      </c>
      <c r="U48" s="10">
        <v>141</v>
      </c>
      <c r="V48" s="10">
        <v>251387</v>
      </c>
      <c r="W48" s="10">
        <v>251528</v>
      </c>
      <c r="X48" s="10">
        <v>4</v>
      </c>
      <c r="Y48" s="10">
        <v>0</v>
      </c>
      <c r="Z48" s="10">
        <f t="shared" si="0"/>
        <v>4</v>
      </c>
      <c r="AA48" s="10">
        <v>39</v>
      </c>
      <c r="AB48" s="10">
        <v>43</v>
      </c>
      <c r="AC48" s="10">
        <v>347951</v>
      </c>
      <c r="AD48" s="10">
        <v>347994</v>
      </c>
      <c r="AE48" s="10">
        <v>64071</v>
      </c>
      <c r="AF48" s="10">
        <v>182639</v>
      </c>
      <c r="AG48" s="10" t="s">
        <v>186</v>
      </c>
      <c r="AH48" s="10">
        <v>246710</v>
      </c>
      <c r="AI48" s="10">
        <v>26924</v>
      </c>
      <c r="AJ48" s="10">
        <v>32962</v>
      </c>
      <c r="AK48" s="10" t="s">
        <v>186</v>
      </c>
      <c r="AL48" s="10">
        <v>59886</v>
      </c>
      <c r="AM48" s="10">
        <v>4879</v>
      </c>
      <c r="AN48" s="10">
        <v>17268</v>
      </c>
      <c r="AO48" s="10" t="s">
        <v>186</v>
      </c>
      <c r="AP48" s="10">
        <v>22147</v>
      </c>
    </row>
    <row r="49" spans="1:42">
      <c r="A49" s="9" t="s">
        <v>95</v>
      </c>
      <c r="B49" s="9" t="s">
        <v>96</v>
      </c>
      <c r="C49" s="10">
        <v>43240</v>
      </c>
      <c r="D49" s="10">
        <v>94291</v>
      </c>
      <c r="E49" s="10">
        <v>1994</v>
      </c>
      <c r="F49" s="10">
        <v>96285</v>
      </c>
      <c r="G49" s="10">
        <v>4106</v>
      </c>
      <c r="H49" s="10">
        <v>5215</v>
      </c>
      <c r="I49" s="10">
        <v>35</v>
      </c>
      <c r="J49" s="15" t="s">
        <v>266</v>
      </c>
      <c r="K49" s="10">
        <v>105641</v>
      </c>
      <c r="L49" s="10">
        <v>0</v>
      </c>
      <c r="M49" s="10">
        <v>64973</v>
      </c>
      <c r="N49" s="10">
        <v>64973</v>
      </c>
      <c r="O49" s="10">
        <v>0</v>
      </c>
      <c r="P49" s="10">
        <v>0</v>
      </c>
      <c r="Q49" s="10">
        <v>0</v>
      </c>
      <c r="R49" s="10">
        <v>0</v>
      </c>
      <c r="S49" s="10">
        <v>186414</v>
      </c>
      <c r="T49" s="10">
        <v>186414</v>
      </c>
      <c r="U49" s="10">
        <v>0</v>
      </c>
      <c r="V49" s="10">
        <v>251387</v>
      </c>
      <c r="W49" s="10">
        <v>251387</v>
      </c>
      <c r="X49" s="10">
        <v>4</v>
      </c>
      <c r="Y49" s="10">
        <v>0</v>
      </c>
      <c r="Z49" s="10">
        <f t="shared" si="0"/>
        <v>4</v>
      </c>
      <c r="AA49" s="10">
        <v>39</v>
      </c>
      <c r="AB49" s="10">
        <v>43</v>
      </c>
      <c r="AC49" s="10">
        <v>357028</v>
      </c>
      <c r="AD49" s="10">
        <v>357071</v>
      </c>
      <c r="AE49" s="10">
        <v>74548</v>
      </c>
      <c r="AF49" s="10">
        <v>182639</v>
      </c>
      <c r="AG49" s="10">
        <v>0</v>
      </c>
      <c r="AH49" s="10">
        <v>257187</v>
      </c>
      <c r="AI49" s="10">
        <v>22534</v>
      </c>
      <c r="AJ49" s="10">
        <v>32962</v>
      </c>
      <c r="AK49" s="10">
        <v>0</v>
      </c>
      <c r="AL49" s="10">
        <v>55496</v>
      </c>
      <c r="AM49" s="10">
        <v>8543</v>
      </c>
      <c r="AN49" s="10">
        <v>17268</v>
      </c>
      <c r="AO49" s="10">
        <v>0</v>
      </c>
      <c r="AP49" s="10">
        <v>25811</v>
      </c>
    </row>
    <row r="50" spans="1:42">
      <c r="L50" s="10">
        <f>SUM(L2:L49)</f>
        <v>5409</v>
      </c>
      <c r="O50" s="10"/>
      <c r="U50" s="10">
        <f>SUM(U2:U49)</f>
        <v>18402</v>
      </c>
      <c r="Z50" s="10">
        <f>SUM(Z2:Z49)</f>
        <v>192</v>
      </c>
      <c r="AE50" s="10">
        <f>SUM(AE2:AE49)</f>
        <v>2243675</v>
      </c>
      <c r="AG50" s="10">
        <f>SUM(AG2:AG49)</f>
        <v>11198</v>
      </c>
      <c r="AH50" s="67">
        <f>SUM(AE50+AF49+AG50)</f>
        <v>2437512</v>
      </c>
      <c r="AI50" s="10">
        <f>SUM(AI2:AI49)</f>
        <v>1038868</v>
      </c>
      <c r="AK50" s="10">
        <f>SUM(AK2:AK49)</f>
        <v>778</v>
      </c>
      <c r="AL50" s="67">
        <f>SUM(AI50+AJ49+AK50)</f>
        <v>1072608</v>
      </c>
      <c r="AM50" s="10">
        <f>SUM(AM2:AM49)</f>
        <v>180006</v>
      </c>
      <c r="AO50" s="10">
        <f>SUM(AO2:AO49)</f>
        <v>109</v>
      </c>
      <c r="AP50" s="67">
        <f>SUM(AM50+AN49+AO50)</f>
        <v>197383</v>
      </c>
    </row>
    <row r="51" spans="1:42">
      <c r="L51" s="10"/>
      <c r="O51" s="10"/>
      <c r="U51" s="10"/>
      <c r="AE51" s="10"/>
      <c r="AI51" s="10"/>
      <c r="AM51" s="10"/>
    </row>
    <row r="53" spans="1:42">
      <c r="U53" s="10"/>
      <c r="Z53" s="10"/>
    </row>
  </sheetData>
  <sheetProtection sheet="1" objects="1" scenarios="1" sort="0" autoFilter="0"/>
  <autoFilter ref="A1:AP50" xr:uid="{5F730BF2-2AB1-45FF-92F1-83DB3AB9586A}">
    <sortState xmlns:xlrd2="http://schemas.microsoft.com/office/spreadsheetml/2017/richdata2" ref="A2:AP50">
      <sortCondition ref="B1:B50"/>
    </sortState>
  </autoFilter>
  <sortState xmlns:xlrd2="http://schemas.microsoft.com/office/spreadsheetml/2017/richdata2" ref="A2:AP50">
    <sortCondition ref="B2:B5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2A57-DA2D-4F90-AB2C-14DFB4D9B4F2}">
  <sheetPr codeName="Sheet2">
    <tabColor theme="7" tint="0.39997558519241921"/>
  </sheetPr>
  <dimension ref="A1:L57"/>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cols>
    <col min="1" max="1" width="38.7109375" style="9" bestFit="1" customWidth="1"/>
    <col min="2" max="3" width="15.28515625" style="9" customWidth="1"/>
    <col min="4" max="4" width="11.42578125" style="9" bestFit="1" customWidth="1"/>
    <col min="5" max="5" width="13.140625" style="9" customWidth="1"/>
    <col min="6" max="6" width="13.5703125" style="9" customWidth="1"/>
    <col min="7" max="7" width="17.7109375" style="9" customWidth="1"/>
    <col min="8" max="8" width="17.42578125" style="9" customWidth="1"/>
    <col min="9" max="9" width="14.5703125" style="11" customWidth="1"/>
    <col min="10" max="10" width="12.85546875" style="11" customWidth="1"/>
    <col min="11" max="11" width="11.85546875" style="11" hidden="1" customWidth="1"/>
    <col min="12" max="12" width="12" style="11" hidden="1" customWidth="1"/>
    <col min="13" max="16384" width="9.140625" style="9"/>
  </cols>
  <sheetData>
    <row r="1" spans="1:12" ht="58.5" customHeight="1">
      <c r="A1" s="1" t="s">
        <v>0</v>
      </c>
      <c r="B1" s="2" t="s">
        <v>270</v>
      </c>
      <c r="C1" s="1" t="s">
        <v>268</v>
      </c>
      <c r="D1" s="1" t="s">
        <v>1</v>
      </c>
      <c r="E1" s="1" t="s">
        <v>2</v>
      </c>
      <c r="F1" s="1" t="s">
        <v>3</v>
      </c>
      <c r="G1" s="1" t="s">
        <v>4</v>
      </c>
      <c r="H1" s="1" t="s">
        <v>5</v>
      </c>
      <c r="I1" s="3" t="s">
        <v>6</v>
      </c>
      <c r="J1" s="3" t="s">
        <v>7</v>
      </c>
      <c r="K1" s="16" t="s">
        <v>8</v>
      </c>
      <c r="L1" s="1" t="s">
        <v>9</v>
      </c>
    </row>
    <row r="2" spans="1:12">
      <c r="A2" s="17" t="s">
        <v>10</v>
      </c>
      <c r="B2" s="18" t="s">
        <v>11</v>
      </c>
      <c r="C2" s="19">
        <v>17153</v>
      </c>
      <c r="D2" s="19">
        <v>109260</v>
      </c>
      <c r="E2" s="19">
        <v>251449</v>
      </c>
      <c r="F2" s="19">
        <v>360709</v>
      </c>
      <c r="G2" s="19">
        <v>47</v>
      </c>
      <c r="H2" s="19">
        <v>360756</v>
      </c>
      <c r="I2" s="19">
        <f>SUM(D2,K2,L2)</f>
        <v>109330</v>
      </c>
      <c r="J2" s="24">
        <f>I2/C2</f>
        <v>6.3738121611379936</v>
      </c>
      <c r="K2" s="10">
        <v>62</v>
      </c>
      <c r="L2" s="10">
        <v>8</v>
      </c>
    </row>
    <row r="3" spans="1:12">
      <c r="A3" s="17" t="s">
        <v>12</v>
      </c>
      <c r="B3" s="18" t="s">
        <v>13</v>
      </c>
      <c r="C3" s="19">
        <v>22493</v>
      </c>
      <c r="D3" s="19">
        <v>69146</v>
      </c>
      <c r="E3" s="19">
        <v>251537</v>
      </c>
      <c r="F3" s="19">
        <v>320683</v>
      </c>
      <c r="G3" s="19">
        <v>45</v>
      </c>
      <c r="H3" s="19">
        <v>320728</v>
      </c>
      <c r="I3" s="19">
        <f t="shared" ref="I3:I49" si="0">SUM(D3,K3,L3)</f>
        <v>69302</v>
      </c>
      <c r="J3" s="24">
        <f t="shared" ref="J3:J49" si="1">I3/C3</f>
        <v>3.081047436980394</v>
      </c>
      <c r="K3" s="10">
        <v>150</v>
      </c>
      <c r="L3" s="10">
        <v>6</v>
      </c>
    </row>
    <row r="4" spans="1:12">
      <c r="A4" s="17" t="s">
        <v>14</v>
      </c>
      <c r="B4" s="18" t="s">
        <v>15</v>
      </c>
      <c r="C4" s="19">
        <v>12330</v>
      </c>
      <c r="D4" s="19">
        <v>65791</v>
      </c>
      <c r="E4" s="19">
        <v>251387</v>
      </c>
      <c r="F4" s="19">
        <v>317178</v>
      </c>
      <c r="G4" s="19">
        <v>41</v>
      </c>
      <c r="H4" s="19">
        <v>317219</v>
      </c>
      <c r="I4" s="19">
        <f t="shared" si="0"/>
        <v>65793</v>
      </c>
      <c r="J4" s="24">
        <f t="shared" si="1"/>
        <v>5.3360097323600977</v>
      </c>
      <c r="K4" s="10">
        <v>0</v>
      </c>
      <c r="L4" s="10">
        <v>2</v>
      </c>
    </row>
    <row r="5" spans="1:12">
      <c r="A5" s="17" t="s">
        <v>16</v>
      </c>
      <c r="B5" s="18" t="s">
        <v>15</v>
      </c>
      <c r="C5" s="19">
        <v>3828</v>
      </c>
      <c r="D5" s="19">
        <v>14179</v>
      </c>
      <c r="E5" s="19">
        <v>251387</v>
      </c>
      <c r="F5" s="19">
        <v>265566</v>
      </c>
      <c r="G5" s="19">
        <v>39</v>
      </c>
      <c r="H5" s="19">
        <v>265605</v>
      </c>
      <c r="I5" s="19">
        <f t="shared" si="0"/>
        <v>14179</v>
      </c>
      <c r="J5" s="24">
        <f t="shared" si="1"/>
        <v>3.7040229885057472</v>
      </c>
      <c r="K5" s="10">
        <v>0</v>
      </c>
      <c r="L5" s="10">
        <v>0</v>
      </c>
    </row>
    <row r="6" spans="1:12">
      <c r="A6" s="17" t="s">
        <v>17</v>
      </c>
      <c r="B6" s="18" t="s">
        <v>18</v>
      </c>
      <c r="C6" s="19">
        <v>22583</v>
      </c>
      <c r="D6" s="19">
        <v>24955</v>
      </c>
      <c r="E6" s="19">
        <v>251387</v>
      </c>
      <c r="F6" s="19">
        <v>276342</v>
      </c>
      <c r="G6" s="19">
        <v>39</v>
      </c>
      <c r="H6" s="19">
        <v>276381</v>
      </c>
      <c r="I6" s="19">
        <f t="shared" si="0"/>
        <v>24955</v>
      </c>
      <c r="J6" s="24">
        <f t="shared" si="1"/>
        <v>1.1050347606606739</v>
      </c>
      <c r="K6" s="10">
        <v>0</v>
      </c>
      <c r="L6" s="10">
        <v>0</v>
      </c>
    </row>
    <row r="7" spans="1:12">
      <c r="A7" s="17" t="s">
        <v>19</v>
      </c>
      <c r="B7" s="18" t="s">
        <v>20</v>
      </c>
      <c r="C7" s="19">
        <v>7997</v>
      </c>
      <c r="D7" s="19">
        <v>31058</v>
      </c>
      <c r="E7" s="19">
        <v>251387</v>
      </c>
      <c r="F7" s="19">
        <v>282445</v>
      </c>
      <c r="G7" s="19">
        <v>42</v>
      </c>
      <c r="H7" s="19">
        <v>282487</v>
      </c>
      <c r="I7" s="19">
        <f t="shared" si="0"/>
        <v>31061</v>
      </c>
      <c r="J7" s="24">
        <f t="shared" si="1"/>
        <v>3.8840815305739653</v>
      </c>
      <c r="K7" s="10">
        <v>0</v>
      </c>
      <c r="L7" s="10">
        <v>3</v>
      </c>
    </row>
    <row r="8" spans="1:12">
      <c r="A8" s="17" t="s">
        <v>21</v>
      </c>
      <c r="B8" s="18" t="s">
        <v>22</v>
      </c>
      <c r="C8" s="19">
        <v>35688</v>
      </c>
      <c r="D8" s="19">
        <v>92356</v>
      </c>
      <c r="E8" s="19">
        <v>251387</v>
      </c>
      <c r="F8" s="19">
        <v>343743</v>
      </c>
      <c r="G8" s="19">
        <v>46</v>
      </c>
      <c r="H8" s="19">
        <v>343789</v>
      </c>
      <c r="I8" s="19">
        <f t="shared" si="0"/>
        <v>92363</v>
      </c>
      <c r="J8" s="24">
        <f t="shared" si="1"/>
        <v>2.5880688186505267</v>
      </c>
      <c r="K8" s="10">
        <v>0</v>
      </c>
      <c r="L8" s="10">
        <v>7</v>
      </c>
    </row>
    <row r="9" spans="1:12">
      <c r="A9" s="17" t="s">
        <v>23</v>
      </c>
      <c r="B9" s="18" t="s">
        <v>24</v>
      </c>
      <c r="C9" s="19">
        <v>82934</v>
      </c>
      <c r="D9" s="19">
        <v>251633</v>
      </c>
      <c r="E9" s="19">
        <v>251387</v>
      </c>
      <c r="F9" s="19">
        <v>503020</v>
      </c>
      <c r="G9" s="19">
        <v>46</v>
      </c>
      <c r="H9" s="19">
        <v>503066</v>
      </c>
      <c r="I9" s="19">
        <f t="shared" si="0"/>
        <v>251639</v>
      </c>
      <c r="J9" s="24">
        <f t="shared" si="1"/>
        <v>3.0342079243735984</v>
      </c>
      <c r="K9" s="10">
        <v>0</v>
      </c>
      <c r="L9" s="10">
        <v>6</v>
      </c>
    </row>
    <row r="10" spans="1:12">
      <c r="A10" s="17" t="s">
        <v>25</v>
      </c>
      <c r="B10" s="18" t="s">
        <v>26</v>
      </c>
      <c r="C10" s="19">
        <v>36405</v>
      </c>
      <c r="D10" s="19">
        <v>107396</v>
      </c>
      <c r="E10" s="19">
        <v>251387</v>
      </c>
      <c r="F10" s="19">
        <v>358783</v>
      </c>
      <c r="G10" s="19">
        <v>43</v>
      </c>
      <c r="H10" s="19">
        <v>358826</v>
      </c>
      <c r="I10" s="19">
        <f t="shared" si="0"/>
        <v>107400</v>
      </c>
      <c r="J10" s="24">
        <f t="shared" si="1"/>
        <v>2.9501442109600329</v>
      </c>
      <c r="K10" s="10">
        <v>0</v>
      </c>
      <c r="L10" s="10">
        <v>4</v>
      </c>
    </row>
    <row r="11" spans="1:12">
      <c r="A11" s="17" t="s">
        <v>27</v>
      </c>
      <c r="B11" s="18" t="s">
        <v>28</v>
      </c>
      <c r="C11" s="19">
        <v>14312</v>
      </c>
      <c r="D11" s="19">
        <v>67005</v>
      </c>
      <c r="E11" s="19">
        <v>251532</v>
      </c>
      <c r="F11" s="19">
        <v>318537</v>
      </c>
      <c r="G11" s="19">
        <v>44</v>
      </c>
      <c r="H11" s="19">
        <v>318581</v>
      </c>
      <c r="I11" s="19">
        <f t="shared" si="0"/>
        <v>67155</v>
      </c>
      <c r="J11" s="24">
        <f t="shared" si="1"/>
        <v>4.6922163219675799</v>
      </c>
      <c r="K11" s="10">
        <v>145</v>
      </c>
      <c r="L11" s="10">
        <v>5</v>
      </c>
    </row>
    <row r="12" spans="1:12">
      <c r="A12" s="17" t="s">
        <v>29</v>
      </c>
      <c r="B12" s="18" t="s">
        <v>30</v>
      </c>
      <c r="C12" s="19">
        <v>47139</v>
      </c>
      <c r="D12" s="19">
        <v>99297</v>
      </c>
      <c r="E12" s="19">
        <v>251536</v>
      </c>
      <c r="F12" s="19">
        <v>350833</v>
      </c>
      <c r="G12" s="19">
        <v>43</v>
      </c>
      <c r="H12" s="19">
        <v>350876</v>
      </c>
      <c r="I12" s="19">
        <f t="shared" si="0"/>
        <v>99450</v>
      </c>
      <c r="J12" s="24">
        <f t="shared" si="1"/>
        <v>2.1097180678419143</v>
      </c>
      <c r="K12" s="10">
        <v>149</v>
      </c>
      <c r="L12" s="10">
        <v>4</v>
      </c>
    </row>
    <row r="13" spans="1:12">
      <c r="A13" s="17" t="s">
        <v>31</v>
      </c>
      <c r="B13" s="18" t="s">
        <v>32</v>
      </c>
      <c r="C13" s="19">
        <v>6460</v>
      </c>
      <c r="D13" s="19">
        <v>26226</v>
      </c>
      <c r="E13" s="19">
        <v>251388</v>
      </c>
      <c r="F13" s="19">
        <v>277614</v>
      </c>
      <c r="G13" s="19">
        <v>39</v>
      </c>
      <c r="H13" s="19">
        <v>277653</v>
      </c>
      <c r="I13" s="19">
        <f t="shared" si="0"/>
        <v>26227</v>
      </c>
      <c r="J13" s="24">
        <f t="shared" si="1"/>
        <v>4.0599071207430342</v>
      </c>
      <c r="K13" s="10">
        <v>1</v>
      </c>
      <c r="L13" s="10">
        <v>0</v>
      </c>
    </row>
    <row r="14" spans="1:12">
      <c r="A14" s="17" t="s">
        <v>33</v>
      </c>
      <c r="B14" s="18" t="s">
        <v>34</v>
      </c>
      <c r="C14" s="19">
        <v>4469</v>
      </c>
      <c r="D14" s="19">
        <v>33817</v>
      </c>
      <c r="E14" s="19">
        <v>251387</v>
      </c>
      <c r="F14" s="19">
        <v>285204</v>
      </c>
      <c r="G14" s="19">
        <v>39</v>
      </c>
      <c r="H14" s="19">
        <v>285243</v>
      </c>
      <c r="I14" s="19">
        <f t="shared" si="0"/>
        <v>33817</v>
      </c>
      <c r="J14" s="24">
        <f t="shared" si="1"/>
        <v>7.5670172298053258</v>
      </c>
      <c r="K14" s="10">
        <v>0</v>
      </c>
      <c r="L14" s="10">
        <v>0</v>
      </c>
    </row>
    <row r="15" spans="1:12">
      <c r="A15" s="17" t="s">
        <v>35</v>
      </c>
      <c r="B15" s="18" t="s">
        <v>36</v>
      </c>
      <c r="C15" s="19">
        <v>4489</v>
      </c>
      <c r="D15" s="19">
        <v>23119</v>
      </c>
      <c r="E15" s="19">
        <v>251387</v>
      </c>
      <c r="F15" s="19">
        <v>274506</v>
      </c>
      <c r="G15" s="19">
        <v>39</v>
      </c>
      <c r="H15" s="19">
        <v>274545</v>
      </c>
      <c r="I15" s="19">
        <f t="shared" si="0"/>
        <v>23119</v>
      </c>
      <c r="J15" s="24">
        <f t="shared" si="1"/>
        <v>5.1501447983960791</v>
      </c>
      <c r="K15" s="10">
        <v>0</v>
      </c>
      <c r="L15" s="10">
        <v>0</v>
      </c>
    </row>
    <row r="16" spans="1:12">
      <c r="A16" s="17" t="s">
        <v>37</v>
      </c>
      <c r="B16" s="18" t="s">
        <v>36</v>
      </c>
      <c r="C16" s="19">
        <v>5485</v>
      </c>
      <c r="D16" s="19">
        <v>41805</v>
      </c>
      <c r="E16" s="19">
        <v>251387</v>
      </c>
      <c r="F16" s="19">
        <v>293192</v>
      </c>
      <c r="G16" s="19">
        <v>41</v>
      </c>
      <c r="H16" s="19">
        <v>293233</v>
      </c>
      <c r="I16" s="19">
        <f t="shared" si="0"/>
        <v>41807</v>
      </c>
      <c r="J16" s="24">
        <f t="shared" si="1"/>
        <v>7.622060164083865</v>
      </c>
      <c r="K16" s="10">
        <v>0</v>
      </c>
      <c r="L16" s="10">
        <v>2</v>
      </c>
    </row>
    <row r="17" spans="1:12">
      <c r="A17" s="17" t="s">
        <v>38</v>
      </c>
      <c r="B17" s="18" t="s">
        <v>39</v>
      </c>
      <c r="C17" s="19">
        <v>3778</v>
      </c>
      <c r="D17" s="19">
        <v>18565</v>
      </c>
      <c r="E17" s="19">
        <v>251387</v>
      </c>
      <c r="F17" s="19">
        <v>269952</v>
      </c>
      <c r="G17" s="19">
        <v>39</v>
      </c>
      <c r="H17" s="19">
        <v>269991</v>
      </c>
      <c r="I17" s="19">
        <f t="shared" si="0"/>
        <v>18565</v>
      </c>
      <c r="J17" s="24">
        <f t="shared" si="1"/>
        <v>4.9139756484912649</v>
      </c>
      <c r="K17" s="10">
        <v>0</v>
      </c>
      <c r="L17" s="10">
        <v>0</v>
      </c>
    </row>
    <row r="18" spans="1:12">
      <c r="A18" s="17" t="s">
        <v>40</v>
      </c>
      <c r="B18" s="18" t="s">
        <v>39</v>
      </c>
      <c r="C18" s="19">
        <v>4620</v>
      </c>
      <c r="D18" s="19">
        <v>20989</v>
      </c>
      <c r="E18" s="19">
        <v>251387</v>
      </c>
      <c r="F18" s="19">
        <v>272376</v>
      </c>
      <c r="G18" s="19">
        <v>39</v>
      </c>
      <c r="H18" s="19">
        <v>272415</v>
      </c>
      <c r="I18" s="19">
        <f t="shared" si="0"/>
        <v>20989</v>
      </c>
      <c r="J18" s="24">
        <f t="shared" si="1"/>
        <v>4.5430735930735935</v>
      </c>
      <c r="K18" s="10">
        <v>0</v>
      </c>
      <c r="L18" s="10">
        <v>0</v>
      </c>
    </row>
    <row r="19" spans="1:12">
      <c r="A19" s="17" t="s">
        <v>41</v>
      </c>
      <c r="B19" s="18" t="s">
        <v>42</v>
      </c>
      <c r="C19" s="19">
        <v>5559</v>
      </c>
      <c r="D19" s="19">
        <v>31027</v>
      </c>
      <c r="E19" s="19">
        <v>251572</v>
      </c>
      <c r="F19" s="19">
        <v>282599</v>
      </c>
      <c r="G19" s="19">
        <v>47</v>
      </c>
      <c r="H19" s="19">
        <v>282646</v>
      </c>
      <c r="I19" s="19">
        <f t="shared" si="0"/>
        <v>31219</v>
      </c>
      <c r="J19" s="24">
        <f t="shared" si="1"/>
        <v>5.6159381183666124</v>
      </c>
      <c r="K19" s="10">
        <v>185</v>
      </c>
      <c r="L19" s="10">
        <v>7</v>
      </c>
    </row>
    <row r="20" spans="1:12">
      <c r="A20" s="17" t="s">
        <v>43</v>
      </c>
      <c r="B20" s="18" t="s">
        <v>44</v>
      </c>
      <c r="C20" s="19">
        <v>29568</v>
      </c>
      <c r="D20" s="19">
        <v>49576</v>
      </c>
      <c r="E20" s="19">
        <v>251387</v>
      </c>
      <c r="F20" s="19">
        <v>300963</v>
      </c>
      <c r="G20" s="19">
        <v>39</v>
      </c>
      <c r="H20" s="19">
        <v>301002</v>
      </c>
      <c r="I20" s="19">
        <f t="shared" si="0"/>
        <v>49576</v>
      </c>
      <c r="J20" s="24">
        <f t="shared" si="1"/>
        <v>1.6766774891774892</v>
      </c>
      <c r="K20" s="10">
        <v>0</v>
      </c>
      <c r="L20" s="10">
        <v>0</v>
      </c>
    </row>
    <row r="21" spans="1:12">
      <c r="A21" s="17" t="s">
        <v>45</v>
      </c>
      <c r="B21" s="18" t="s">
        <v>46</v>
      </c>
      <c r="C21" s="19">
        <v>22529</v>
      </c>
      <c r="D21" s="19">
        <v>127685</v>
      </c>
      <c r="E21" s="19">
        <v>256817</v>
      </c>
      <c r="F21" s="19">
        <v>384502</v>
      </c>
      <c r="G21" s="19">
        <v>54</v>
      </c>
      <c r="H21" s="19">
        <v>384556</v>
      </c>
      <c r="I21" s="19">
        <f t="shared" si="0"/>
        <v>133130</v>
      </c>
      <c r="J21" s="24">
        <f t="shared" si="1"/>
        <v>5.9092724932309464</v>
      </c>
      <c r="K21" s="10">
        <v>5430</v>
      </c>
      <c r="L21" s="10">
        <v>15</v>
      </c>
    </row>
    <row r="22" spans="1:12">
      <c r="A22" s="17" t="s">
        <v>47</v>
      </c>
      <c r="B22" s="18" t="s">
        <v>48</v>
      </c>
      <c r="C22" s="19">
        <v>3616</v>
      </c>
      <c r="D22" s="19">
        <v>24086</v>
      </c>
      <c r="E22" s="19">
        <v>251387</v>
      </c>
      <c r="F22" s="19">
        <v>275473</v>
      </c>
      <c r="G22" s="19">
        <v>39</v>
      </c>
      <c r="H22" s="19">
        <v>275512</v>
      </c>
      <c r="I22" s="19">
        <f t="shared" si="0"/>
        <v>24086</v>
      </c>
      <c r="J22" s="24">
        <f t="shared" si="1"/>
        <v>6.6609513274336285</v>
      </c>
      <c r="K22" s="10">
        <v>0</v>
      </c>
      <c r="L22" s="10">
        <v>0</v>
      </c>
    </row>
    <row r="23" spans="1:12">
      <c r="A23" s="17" t="s">
        <v>49</v>
      </c>
      <c r="B23" s="18" t="s">
        <v>50</v>
      </c>
      <c r="C23" s="19">
        <v>17075</v>
      </c>
      <c r="D23" s="19">
        <v>77280</v>
      </c>
      <c r="E23" s="19">
        <v>251387</v>
      </c>
      <c r="F23" s="19">
        <v>328667</v>
      </c>
      <c r="G23" s="19">
        <v>46</v>
      </c>
      <c r="H23" s="19">
        <v>328713</v>
      </c>
      <c r="I23" s="19">
        <f t="shared" si="0"/>
        <v>77287</v>
      </c>
      <c r="J23" s="24">
        <f t="shared" si="1"/>
        <v>4.5263250366032208</v>
      </c>
      <c r="K23" s="10">
        <v>0</v>
      </c>
      <c r="L23" s="10">
        <v>7</v>
      </c>
    </row>
    <row r="24" spans="1:12">
      <c r="A24" s="17" t="s">
        <v>51</v>
      </c>
      <c r="B24" s="18" t="s">
        <v>52</v>
      </c>
      <c r="C24" s="19">
        <v>14532</v>
      </c>
      <c r="D24" s="19">
        <v>63580</v>
      </c>
      <c r="E24" s="19">
        <v>251387</v>
      </c>
      <c r="F24" s="19">
        <v>314967</v>
      </c>
      <c r="G24" s="19">
        <v>45</v>
      </c>
      <c r="H24" s="19">
        <v>315012</v>
      </c>
      <c r="I24" s="19">
        <f t="shared" si="0"/>
        <v>63586</v>
      </c>
      <c r="J24" s="24">
        <f t="shared" si="1"/>
        <v>4.3755849160473437</v>
      </c>
      <c r="K24" s="10">
        <v>0</v>
      </c>
      <c r="L24" s="10">
        <v>6</v>
      </c>
    </row>
    <row r="25" spans="1:12">
      <c r="A25" s="17" t="s">
        <v>53</v>
      </c>
      <c r="B25" s="18" t="s">
        <v>54</v>
      </c>
      <c r="C25" s="19">
        <v>1410</v>
      </c>
      <c r="D25" s="19">
        <v>28410</v>
      </c>
      <c r="E25" s="19">
        <v>251550</v>
      </c>
      <c r="F25" s="19">
        <v>279960</v>
      </c>
      <c r="G25" s="19">
        <v>43</v>
      </c>
      <c r="H25" s="19">
        <v>280003</v>
      </c>
      <c r="I25" s="19">
        <f t="shared" si="0"/>
        <v>28576</v>
      </c>
      <c r="J25" s="24">
        <f t="shared" si="1"/>
        <v>20.266666666666666</v>
      </c>
      <c r="K25" s="10">
        <v>163</v>
      </c>
      <c r="L25" s="10">
        <v>3</v>
      </c>
    </row>
    <row r="26" spans="1:12">
      <c r="A26" s="17" t="s">
        <v>55</v>
      </c>
      <c r="B26" s="18" t="s">
        <v>56</v>
      </c>
      <c r="C26" s="19">
        <v>25163</v>
      </c>
      <c r="D26" s="19">
        <v>132974</v>
      </c>
      <c r="E26" s="19">
        <v>252162</v>
      </c>
      <c r="F26" s="19">
        <v>385136</v>
      </c>
      <c r="G26" s="19">
        <v>55</v>
      </c>
      <c r="H26" s="19">
        <v>385191</v>
      </c>
      <c r="I26" s="19">
        <f t="shared" si="0"/>
        <v>133765</v>
      </c>
      <c r="J26" s="24">
        <f t="shared" si="1"/>
        <v>5.3159400707387832</v>
      </c>
      <c r="K26" s="10">
        <v>775</v>
      </c>
      <c r="L26" s="10">
        <v>16</v>
      </c>
    </row>
    <row r="27" spans="1:12">
      <c r="A27" s="17" t="s">
        <v>57</v>
      </c>
      <c r="B27" s="18" t="s">
        <v>58</v>
      </c>
      <c r="C27" s="19">
        <v>5991</v>
      </c>
      <c r="D27" s="19">
        <v>13391</v>
      </c>
      <c r="E27" s="19">
        <v>251387</v>
      </c>
      <c r="F27" s="19">
        <v>264778</v>
      </c>
      <c r="G27" s="19">
        <v>39</v>
      </c>
      <c r="H27" s="19">
        <v>264817</v>
      </c>
      <c r="I27" s="19">
        <f t="shared" si="0"/>
        <v>13391</v>
      </c>
      <c r="J27" s="24">
        <f t="shared" si="1"/>
        <v>2.2351861125020864</v>
      </c>
      <c r="K27" s="10">
        <v>0</v>
      </c>
      <c r="L27" s="10">
        <v>0</v>
      </c>
    </row>
    <row r="28" spans="1:12">
      <c r="A28" s="17" t="s">
        <v>59</v>
      </c>
      <c r="B28" s="18" t="s">
        <v>58</v>
      </c>
      <c r="C28" s="19">
        <v>19821</v>
      </c>
      <c r="D28" s="19">
        <v>108615</v>
      </c>
      <c r="E28" s="19">
        <v>251387</v>
      </c>
      <c r="F28" s="19">
        <v>360002</v>
      </c>
      <c r="G28" s="19">
        <v>50</v>
      </c>
      <c r="H28" s="19">
        <v>360052</v>
      </c>
      <c r="I28" s="19">
        <f t="shared" si="0"/>
        <v>108626</v>
      </c>
      <c r="J28" s="24">
        <f t="shared" si="1"/>
        <v>5.480349124665759</v>
      </c>
      <c r="K28" s="10">
        <v>0</v>
      </c>
      <c r="L28" s="10">
        <v>11</v>
      </c>
    </row>
    <row r="29" spans="1:12">
      <c r="A29" s="17" t="s">
        <v>60</v>
      </c>
      <c r="B29" s="18" t="s">
        <v>58</v>
      </c>
      <c r="C29" s="19">
        <v>1920</v>
      </c>
      <c r="D29" s="19">
        <v>9693</v>
      </c>
      <c r="E29" s="19">
        <v>251387</v>
      </c>
      <c r="F29" s="19">
        <v>261080</v>
      </c>
      <c r="G29" s="19">
        <v>39</v>
      </c>
      <c r="H29" s="19">
        <v>261119</v>
      </c>
      <c r="I29" s="19">
        <f t="shared" si="0"/>
        <v>9693</v>
      </c>
      <c r="J29" s="24">
        <f t="shared" si="1"/>
        <v>5.0484375000000004</v>
      </c>
      <c r="K29" s="10">
        <v>0</v>
      </c>
      <c r="L29" s="10">
        <v>0</v>
      </c>
    </row>
    <row r="30" spans="1:12">
      <c r="A30" s="17" t="s">
        <v>61</v>
      </c>
      <c r="B30" s="18" t="s">
        <v>62</v>
      </c>
      <c r="C30" s="19">
        <v>34114</v>
      </c>
      <c r="D30" s="19">
        <v>118139</v>
      </c>
      <c r="E30" s="19">
        <v>252101</v>
      </c>
      <c r="F30" s="19">
        <v>370240</v>
      </c>
      <c r="G30" s="19">
        <v>42</v>
      </c>
      <c r="H30" s="19">
        <v>370282</v>
      </c>
      <c r="I30" s="19">
        <f t="shared" si="0"/>
        <v>118856</v>
      </c>
      <c r="J30" s="24">
        <f t="shared" si="1"/>
        <v>3.4840827812628246</v>
      </c>
      <c r="K30" s="10">
        <v>714</v>
      </c>
      <c r="L30" s="10">
        <v>3</v>
      </c>
    </row>
    <row r="31" spans="1:12">
      <c r="A31" s="17" t="s">
        <v>63</v>
      </c>
      <c r="B31" s="18" t="s">
        <v>64</v>
      </c>
      <c r="C31" s="19">
        <v>12588</v>
      </c>
      <c r="D31" s="19">
        <v>55345</v>
      </c>
      <c r="E31" s="19">
        <v>251387</v>
      </c>
      <c r="F31" s="19">
        <v>306732</v>
      </c>
      <c r="G31" s="19">
        <v>39</v>
      </c>
      <c r="H31" s="19">
        <v>306771</v>
      </c>
      <c r="I31" s="19">
        <f t="shared" si="0"/>
        <v>55345</v>
      </c>
      <c r="J31" s="24">
        <f t="shared" si="1"/>
        <v>4.3966476008897359</v>
      </c>
      <c r="K31" s="10">
        <v>0</v>
      </c>
      <c r="L31" s="10">
        <v>0</v>
      </c>
    </row>
    <row r="32" spans="1:12">
      <c r="A32" s="17" t="s">
        <v>65</v>
      </c>
      <c r="B32" s="18" t="s">
        <v>66</v>
      </c>
      <c r="C32" s="19">
        <v>75604</v>
      </c>
      <c r="D32" s="19">
        <v>93610</v>
      </c>
      <c r="E32" s="19">
        <v>251387</v>
      </c>
      <c r="F32" s="19">
        <v>344997</v>
      </c>
      <c r="G32" s="19">
        <v>45</v>
      </c>
      <c r="H32" s="19">
        <v>345042</v>
      </c>
      <c r="I32" s="19">
        <f t="shared" si="0"/>
        <v>93616</v>
      </c>
      <c r="J32" s="24">
        <f t="shared" si="1"/>
        <v>1.2382413628908524</v>
      </c>
      <c r="K32" s="10">
        <v>0</v>
      </c>
      <c r="L32" s="10">
        <v>6</v>
      </c>
    </row>
    <row r="33" spans="1:12">
      <c r="A33" s="17" t="s">
        <v>67</v>
      </c>
      <c r="B33" s="18" t="s">
        <v>68</v>
      </c>
      <c r="C33" s="19">
        <v>17871</v>
      </c>
      <c r="D33" s="19">
        <v>58118</v>
      </c>
      <c r="E33" s="19">
        <v>251465</v>
      </c>
      <c r="F33" s="19">
        <v>309583</v>
      </c>
      <c r="G33" s="19">
        <v>44</v>
      </c>
      <c r="H33" s="19">
        <v>309627</v>
      </c>
      <c r="I33" s="19">
        <f t="shared" si="0"/>
        <v>58201</v>
      </c>
      <c r="J33" s="24">
        <f t="shared" si="1"/>
        <v>3.2567287784679091</v>
      </c>
      <c r="K33" s="10">
        <v>78</v>
      </c>
      <c r="L33" s="10">
        <v>5</v>
      </c>
    </row>
    <row r="34" spans="1:12">
      <c r="A34" s="17" t="s">
        <v>69</v>
      </c>
      <c r="B34" s="18" t="s">
        <v>70</v>
      </c>
      <c r="C34" s="19">
        <v>131744</v>
      </c>
      <c r="D34" s="19">
        <v>224591</v>
      </c>
      <c r="E34" s="19">
        <v>251387</v>
      </c>
      <c r="F34" s="19">
        <v>475978</v>
      </c>
      <c r="G34" s="19">
        <v>41</v>
      </c>
      <c r="H34" s="19">
        <v>476019</v>
      </c>
      <c r="I34" s="19">
        <f t="shared" si="0"/>
        <v>224593</v>
      </c>
      <c r="J34" s="24">
        <f t="shared" si="1"/>
        <v>1.704768338596065</v>
      </c>
      <c r="K34" s="10">
        <v>0</v>
      </c>
      <c r="L34" s="10">
        <v>2</v>
      </c>
    </row>
    <row r="35" spans="1:12">
      <c r="A35" s="17" t="s">
        <v>71</v>
      </c>
      <c r="B35" s="18" t="s">
        <v>70</v>
      </c>
      <c r="C35" s="19">
        <v>59190</v>
      </c>
      <c r="D35" s="19">
        <v>322797</v>
      </c>
      <c r="E35" s="19">
        <v>251387</v>
      </c>
      <c r="F35" s="19">
        <v>574184</v>
      </c>
      <c r="G35" s="19">
        <v>48</v>
      </c>
      <c r="H35" s="19">
        <v>574232</v>
      </c>
      <c r="I35" s="19">
        <f t="shared" si="0"/>
        <v>322805</v>
      </c>
      <c r="J35" s="24">
        <f t="shared" si="1"/>
        <v>5.4537083966886302</v>
      </c>
      <c r="K35" s="10">
        <v>0</v>
      </c>
      <c r="L35" s="10">
        <v>8</v>
      </c>
    </row>
    <row r="36" spans="1:12">
      <c r="A36" s="17" t="s">
        <v>72</v>
      </c>
      <c r="B36" s="18" t="s">
        <v>73</v>
      </c>
      <c r="C36" s="19">
        <v>8020</v>
      </c>
      <c r="D36" s="19">
        <v>23882</v>
      </c>
      <c r="E36" s="19">
        <v>251387</v>
      </c>
      <c r="F36" s="19">
        <v>275269</v>
      </c>
      <c r="G36" s="19">
        <v>39</v>
      </c>
      <c r="H36" s="19">
        <v>275308</v>
      </c>
      <c r="I36" s="19">
        <f t="shared" si="0"/>
        <v>23882</v>
      </c>
      <c r="J36" s="24">
        <f t="shared" si="1"/>
        <v>2.9778054862842893</v>
      </c>
      <c r="K36" s="10">
        <v>0</v>
      </c>
      <c r="L36" s="10">
        <v>0</v>
      </c>
    </row>
    <row r="37" spans="1:12">
      <c r="A37" s="17" t="s">
        <v>74</v>
      </c>
      <c r="B37" s="18" t="s">
        <v>75</v>
      </c>
      <c r="C37" s="19">
        <v>4230</v>
      </c>
      <c r="D37" s="19">
        <v>34611</v>
      </c>
      <c r="E37" s="19">
        <v>251387</v>
      </c>
      <c r="F37" s="19">
        <v>285998</v>
      </c>
      <c r="G37" s="19">
        <v>41</v>
      </c>
      <c r="H37" s="19">
        <v>286039</v>
      </c>
      <c r="I37" s="19">
        <f t="shared" si="0"/>
        <v>34612</v>
      </c>
      <c r="J37" s="24">
        <f t="shared" si="1"/>
        <v>8.1825059101654851</v>
      </c>
      <c r="K37" s="10">
        <v>0</v>
      </c>
      <c r="L37" s="10">
        <v>1</v>
      </c>
    </row>
    <row r="38" spans="1:12">
      <c r="A38" s="17" t="s">
        <v>76</v>
      </c>
      <c r="B38" s="18" t="s">
        <v>75</v>
      </c>
      <c r="C38" s="19">
        <v>6154</v>
      </c>
      <c r="D38" s="19">
        <v>38607</v>
      </c>
      <c r="E38" s="19">
        <v>251387</v>
      </c>
      <c r="F38" s="19">
        <v>289994</v>
      </c>
      <c r="G38" s="19">
        <v>40</v>
      </c>
      <c r="H38" s="19">
        <v>290034</v>
      </c>
      <c r="I38" s="19">
        <f t="shared" si="0"/>
        <v>38608</v>
      </c>
      <c r="J38" s="24">
        <f t="shared" si="1"/>
        <v>6.2736431589210273</v>
      </c>
      <c r="K38" s="10">
        <v>0</v>
      </c>
      <c r="L38" s="10">
        <v>1</v>
      </c>
    </row>
    <row r="39" spans="1:12">
      <c r="A39" s="17" t="s">
        <v>77</v>
      </c>
      <c r="B39" s="18" t="s">
        <v>78</v>
      </c>
      <c r="C39" s="19">
        <v>9476</v>
      </c>
      <c r="D39" s="19">
        <v>48309</v>
      </c>
      <c r="E39" s="19">
        <v>251387</v>
      </c>
      <c r="F39" s="19">
        <v>299696</v>
      </c>
      <c r="G39" s="19">
        <v>47</v>
      </c>
      <c r="H39" s="19">
        <v>299743</v>
      </c>
      <c r="I39" s="19">
        <f t="shared" si="0"/>
        <v>48317</v>
      </c>
      <c r="J39" s="24">
        <f t="shared" si="1"/>
        <v>5.0988813845504435</v>
      </c>
      <c r="K39" s="10">
        <v>0</v>
      </c>
      <c r="L39" s="10">
        <v>8</v>
      </c>
    </row>
    <row r="40" spans="1:12">
      <c r="A40" s="17" t="s">
        <v>79</v>
      </c>
      <c r="B40" s="18" t="s">
        <v>78</v>
      </c>
      <c r="C40" s="19">
        <v>12642</v>
      </c>
      <c r="D40" s="19">
        <v>70338</v>
      </c>
      <c r="E40" s="19">
        <v>255853</v>
      </c>
      <c r="F40" s="19">
        <v>326191</v>
      </c>
      <c r="G40" s="19">
        <v>48</v>
      </c>
      <c r="H40" s="19">
        <v>326239</v>
      </c>
      <c r="I40" s="19">
        <f t="shared" si="0"/>
        <v>74813</v>
      </c>
      <c r="J40" s="24">
        <f t="shared" si="1"/>
        <v>5.9178136370827401</v>
      </c>
      <c r="K40" s="10">
        <v>4466</v>
      </c>
      <c r="L40" s="10">
        <v>9</v>
      </c>
    </row>
    <row r="41" spans="1:12">
      <c r="A41" s="17" t="s">
        <v>80</v>
      </c>
      <c r="B41" s="18" t="s">
        <v>81</v>
      </c>
      <c r="C41" s="19">
        <v>31931</v>
      </c>
      <c r="D41" s="19">
        <v>87407</v>
      </c>
      <c r="E41" s="19">
        <v>251387</v>
      </c>
      <c r="F41" s="19">
        <v>338794</v>
      </c>
      <c r="G41" s="19">
        <v>43</v>
      </c>
      <c r="H41" s="19">
        <v>338837</v>
      </c>
      <c r="I41" s="19">
        <f t="shared" si="0"/>
        <v>87411</v>
      </c>
      <c r="J41" s="24">
        <f t="shared" si="1"/>
        <v>2.7374964767780527</v>
      </c>
      <c r="K41" s="10">
        <v>0</v>
      </c>
      <c r="L41" s="10">
        <v>4</v>
      </c>
    </row>
    <row r="42" spans="1:12">
      <c r="A42" s="17" t="s">
        <v>82</v>
      </c>
      <c r="B42" s="18" t="s">
        <v>83</v>
      </c>
      <c r="C42" s="19">
        <v>16359</v>
      </c>
      <c r="D42" s="19">
        <v>55554</v>
      </c>
      <c r="E42" s="19">
        <v>251387</v>
      </c>
      <c r="F42" s="19">
        <v>306941</v>
      </c>
      <c r="G42" s="19">
        <v>40</v>
      </c>
      <c r="H42" s="19">
        <v>306981</v>
      </c>
      <c r="I42" s="19">
        <f t="shared" si="0"/>
        <v>55555</v>
      </c>
      <c r="J42" s="24">
        <f t="shared" si="1"/>
        <v>3.3959899749373434</v>
      </c>
      <c r="K42" s="10">
        <v>0</v>
      </c>
      <c r="L42" s="10">
        <v>1</v>
      </c>
    </row>
    <row r="43" spans="1:12">
      <c r="A43" s="17" t="s">
        <v>84</v>
      </c>
      <c r="B43" s="18" t="s">
        <v>85</v>
      </c>
      <c r="C43" s="19">
        <v>11147</v>
      </c>
      <c r="D43" s="19">
        <v>17311</v>
      </c>
      <c r="E43" s="19">
        <v>251387</v>
      </c>
      <c r="F43" s="19">
        <v>268698</v>
      </c>
      <c r="G43" s="19">
        <v>41</v>
      </c>
      <c r="H43" s="19">
        <v>268739</v>
      </c>
      <c r="I43" s="19">
        <f t="shared" si="0"/>
        <v>17313</v>
      </c>
      <c r="J43" s="24">
        <f t="shared" si="1"/>
        <v>1.5531533147932179</v>
      </c>
      <c r="K43" s="10">
        <v>0</v>
      </c>
      <c r="L43" s="10">
        <v>2</v>
      </c>
    </row>
    <row r="44" spans="1:12">
      <c r="A44" s="17" t="s">
        <v>86</v>
      </c>
      <c r="B44" s="18" t="s">
        <v>87</v>
      </c>
      <c r="C44" s="19">
        <v>9631</v>
      </c>
      <c r="D44" s="19">
        <v>20411</v>
      </c>
      <c r="E44" s="19">
        <v>251387</v>
      </c>
      <c r="F44" s="19">
        <v>271798</v>
      </c>
      <c r="G44" s="19">
        <v>39</v>
      </c>
      <c r="H44" s="19">
        <v>271837</v>
      </c>
      <c r="I44" s="19">
        <f t="shared" si="0"/>
        <v>20411</v>
      </c>
      <c r="J44" s="24">
        <f t="shared" si="1"/>
        <v>2.1193022531408992</v>
      </c>
      <c r="K44" s="10">
        <v>0</v>
      </c>
      <c r="L44" s="10">
        <v>0</v>
      </c>
    </row>
    <row r="45" spans="1:12">
      <c r="A45" s="17" t="s">
        <v>88</v>
      </c>
      <c r="B45" s="18" t="s">
        <v>87</v>
      </c>
      <c r="C45" s="19">
        <v>73192</v>
      </c>
      <c r="D45" s="19">
        <v>155827</v>
      </c>
      <c r="E45" s="19">
        <v>257247</v>
      </c>
      <c r="F45" s="19">
        <v>413074</v>
      </c>
      <c r="G45" s="19">
        <v>51</v>
      </c>
      <c r="H45" s="19">
        <v>413125</v>
      </c>
      <c r="I45" s="19">
        <f t="shared" si="0"/>
        <v>161699</v>
      </c>
      <c r="J45" s="24">
        <f t="shared" si="1"/>
        <v>2.2092441796917694</v>
      </c>
      <c r="K45" s="10">
        <v>5860</v>
      </c>
      <c r="L45" s="10">
        <v>12</v>
      </c>
    </row>
    <row r="46" spans="1:12">
      <c r="A46" s="17" t="s">
        <v>89</v>
      </c>
      <c r="B46" s="18" t="s">
        <v>90</v>
      </c>
      <c r="C46" s="19">
        <v>6528</v>
      </c>
      <c r="D46" s="19">
        <v>29390</v>
      </c>
      <c r="E46" s="19">
        <v>251470</v>
      </c>
      <c r="F46" s="19">
        <v>280860</v>
      </c>
      <c r="G46" s="19">
        <v>43</v>
      </c>
      <c r="H46" s="19">
        <v>280903</v>
      </c>
      <c r="I46" s="19">
        <f t="shared" si="0"/>
        <v>29477</v>
      </c>
      <c r="J46" s="24">
        <f t="shared" si="1"/>
        <v>4.5154718137254903</v>
      </c>
      <c r="K46" s="10">
        <v>83</v>
      </c>
      <c r="L46" s="10">
        <v>4</v>
      </c>
    </row>
    <row r="47" spans="1:12">
      <c r="A47" s="17" t="s">
        <v>91</v>
      </c>
      <c r="B47" s="18" t="s">
        <v>92</v>
      </c>
      <c r="C47" s="19">
        <v>31012</v>
      </c>
      <c r="D47" s="19">
        <v>66584</v>
      </c>
      <c r="E47" s="19">
        <v>251387</v>
      </c>
      <c r="F47" s="19">
        <v>317971</v>
      </c>
      <c r="G47" s="19">
        <v>40</v>
      </c>
      <c r="H47" s="19">
        <v>318011</v>
      </c>
      <c r="I47" s="19">
        <f t="shared" si="0"/>
        <v>66585</v>
      </c>
      <c r="J47" s="24">
        <f t="shared" si="1"/>
        <v>2.1470721011221463</v>
      </c>
      <c r="K47" s="10">
        <v>0</v>
      </c>
      <c r="L47" s="10">
        <v>1</v>
      </c>
    </row>
    <row r="48" spans="1:12">
      <c r="A48" s="17" t="s">
        <v>93</v>
      </c>
      <c r="B48" s="18" t="s">
        <v>94</v>
      </c>
      <c r="C48" s="19">
        <v>23359</v>
      </c>
      <c r="D48" s="19">
        <v>96423</v>
      </c>
      <c r="E48" s="19">
        <v>251528</v>
      </c>
      <c r="F48" s="19">
        <v>347951</v>
      </c>
      <c r="G48" s="19">
        <v>43</v>
      </c>
      <c r="H48" s="19">
        <v>347994</v>
      </c>
      <c r="I48" s="19">
        <f t="shared" si="0"/>
        <v>96568</v>
      </c>
      <c r="J48" s="24">
        <f t="shared" si="1"/>
        <v>4.1340810822381098</v>
      </c>
      <c r="K48" s="10">
        <v>141</v>
      </c>
      <c r="L48" s="10">
        <v>4</v>
      </c>
    </row>
    <row r="49" spans="1:12">
      <c r="A49" s="17" t="s">
        <v>95</v>
      </c>
      <c r="B49" s="18" t="s">
        <v>96</v>
      </c>
      <c r="C49" s="19">
        <v>43240</v>
      </c>
      <c r="D49" s="19">
        <v>105641</v>
      </c>
      <c r="E49" s="19">
        <v>251387</v>
      </c>
      <c r="F49" s="19">
        <v>357028</v>
      </c>
      <c r="G49" s="19">
        <v>43</v>
      </c>
      <c r="H49" s="19">
        <v>357071</v>
      </c>
      <c r="I49" s="19">
        <f t="shared" si="0"/>
        <v>105645</v>
      </c>
      <c r="J49" s="24">
        <f t="shared" si="1"/>
        <v>2.4432238667900092</v>
      </c>
      <c r="K49" s="10">
        <v>0</v>
      </c>
      <c r="L49" s="10">
        <v>4</v>
      </c>
    </row>
    <row r="50" spans="1:12">
      <c r="A50" s="21"/>
      <c r="B50" s="22"/>
      <c r="C50" s="22"/>
      <c r="D50" s="22"/>
      <c r="E50" s="22"/>
      <c r="F50" s="22"/>
      <c r="G50" s="22"/>
      <c r="H50" s="22"/>
      <c r="I50" s="25"/>
      <c r="J50" s="26"/>
    </row>
    <row r="51" spans="1:12">
      <c r="A51" s="4" t="s">
        <v>97</v>
      </c>
      <c r="B51" s="4"/>
      <c r="C51" s="5">
        <f>SUM(C2:C49)</f>
        <v>1097379</v>
      </c>
      <c r="D51" s="5">
        <f t="shared" ref="D51" si="2">SUM(D2:D49)</f>
        <v>3485809</v>
      </c>
      <c r="E51" s="5">
        <v>269789</v>
      </c>
      <c r="F51" s="5">
        <f>D51+E51</f>
        <v>3755598</v>
      </c>
      <c r="G51" s="5">
        <v>231</v>
      </c>
      <c r="H51" s="5">
        <f>D51+E51+G51</f>
        <v>3755829</v>
      </c>
      <c r="I51" s="5">
        <f>SUM(I2:I49)</f>
        <v>3504398</v>
      </c>
      <c r="J51" s="20">
        <f>I51/C51</f>
        <v>3.1934254254911019</v>
      </c>
      <c r="L51" s="10">
        <f>SUM(L2:L49)</f>
        <v>187</v>
      </c>
    </row>
    <row r="52" spans="1:12">
      <c r="A52" s="4" t="s">
        <v>98</v>
      </c>
      <c r="B52" s="4"/>
      <c r="C52" s="6"/>
      <c r="D52" s="5">
        <f>AVERAGE(D2:D49)</f>
        <v>72621.020833333328</v>
      </c>
      <c r="E52" s="5">
        <f t="shared" ref="E52:F52" si="3">AVERAGE(E2:E49)</f>
        <v>251770.375</v>
      </c>
      <c r="F52" s="5">
        <f t="shared" si="3"/>
        <v>324391.39583333331</v>
      </c>
      <c r="G52" s="5">
        <f t="shared" ref="G52:H52" si="4">AVERAGE(G2:G49)</f>
        <v>43</v>
      </c>
      <c r="H52" s="5">
        <f t="shared" si="4"/>
        <v>324434.39583333331</v>
      </c>
      <c r="I52" s="5">
        <f>AVERAGE(I2:I49)</f>
        <v>73008.291666666672</v>
      </c>
      <c r="J52" s="20">
        <f>AVERAGE(J2:J49)</f>
        <v>4.4388694429803177</v>
      </c>
    </row>
    <row r="53" spans="1:12">
      <c r="A53" s="4" t="s">
        <v>99</v>
      </c>
      <c r="B53" s="4"/>
      <c r="C53" s="6"/>
      <c r="D53" s="5">
        <f>MEDIAN(D2:D49)</f>
        <v>56836</v>
      </c>
      <c r="E53" s="5">
        <f t="shared" ref="E53:F53" si="5">MEDIAN(E2:E49)</f>
        <v>251387</v>
      </c>
      <c r="F53" s="5">
        <f t="shared" si="5"/>
        <v>308262</v>
      </c>
      <c r="G53" s="5">
        <f t="shared" ref="G53:H53" si="6">MEDIAN(G2:G49)</f>
        <v>42.5</v>
      </c>
      <c r="H53" s="5">
        <f t="shared" si="6"/>
        <v>308304</v>
      </c>
      <c r="I53" s="5">
        <f>MEDIAN(I2:I49)</f>
        <v>56878</v>
      </c>
      <c r="J53" s="20">
        <f>MEDIAN(J2:J49)</f>
        <v>4.2548329991427263</v>
      </c>
    </row>
    <row r="54" spans="1:12">
      <c r="A54" s="7"/>
      <c r="B54" s="7"/>
      <c r="C54" s="8"/>
      <c r="D54" s="8"/>
      <c r="E54" s="8"/>
      <c r="F54" s="8"/>
      <c r="G54" s="8"/>
      <c r="H54" s="8"/>
      <c r="I54" s="8"/>
      <c r="J54" s="8"/>
    </row>
    <row r="55" spans="1:12">
      <c r="A55" s="110" t="s">
        <v>100</v>
      </c>
      <c r="B55" s="111"/>
      <c r="C55" s="111"/>
      <c r="D55" s="111"/>
      <c r="E55" s="111"/>
      <c r="F55" s="111"/>
      <c r="G55" s="111"/>
      <c r="H55" s="111"/>
      <c r="I55" s="111"/>
      <c r="J55" s="112"/>
    </row>
    <row r="56" spans="1:12">
      <c r="A56" s="113" t="s">
        <v>101</v>
      </c>
      <c r="B56" s="114"/>
      <c r="C56" s="114"/>
      <c r="D56" s="114"/>
      <c r="E56" s="114"/>
      <c r="F56" s="114"/>
      <c r="G56" s="114"/>
      <c r="H56" s="114"/>
      <c r="I56" s="114"/>
      <c r="J56" s="115"/>
    </row>
    <row r="57" spans="1:12">
      <c r="A57" s="116" t="s">
        <v>102</v>
      </c>
      <c r="B57" s="117"/>
      <c r="C57" s="117"/>
      <c r="D57" s="117"/>
      <c r="E57" s="117"/>
      <c r="F57" s="117"/>
      <c r="G57" s="117"/>
      <c r="H57" s="117"/>
      <c r="I57" s="117"/>
      <c r="J57" s="118"/>
    </row>
  </sheetData>
  <sheetProtection sheet="1" objects="1" scenarios="1" sort="0" autoFilter="0"/>
  <autoFilter ref="A1:L49" xr:uid="{C43C2A57-DA2D-4F90-AB2C-14DFB4D9B4F2}"/>
  <sortState xmlns:xlrd2="http://schemas.microsoft.com/office/spreadsheetml/2017/richdata2" ref="A2:L49">
    <sortCondition ref="B2:B49"/>
  </sortState>
  <mergeCells count="3">
    <mergeCell ref="A55:J55"/>
    <mergeCell ref="A56:J56"/>
    <mergeCell ref="A57:J57"/>
  </mergeCells>
  <conditionalFormatting sqref="A2:J49">
    <cfRule type="expression" dxfId="8"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5379E-2831-4247-9B5C-538A5A1CB05F}">
  <sheetPr codeName="Sheet3">
    <tabColor theme="7" tint="0.39997558519241921"/>
  </sheetPr>
  <dimension ref="A1:L53"/>
  <sheetViews>
    <sheetView showGridLines="0" showRowColHeaders="0" workbookViewId="0">
      <pane xSplit="1" ySplit="1" topLeftCell="B2" activePane="bottomRight" state="frozen"/>
      <selection pane="topRight" activeCell="D8" sqref="D8"/>
      <selection pane="bottomLeft" activeCell="D8" sqref="D8"/>
      <selection pane="bottomRight"/>
    </sheetView>
  </sheetViews>
  <sheetFormatPr defaultColWidth="9.140625" defaultRowHeight="12.75"/>
  <cols>
    <col min="1" max="1" width="38.7109375" style="9" bestFit="1" customWidth="1"/>
    <col min="2" max="3" width="15.28515625" style="9" customWidth="1"/>
    <col min="4" max="4" width="11.42578125" style="9" bestFit="1" customWidth="1"/>
    <col min="5" max="5" width="11.42578125" style="9" customWidth="1"/>
    <col min="6" max="6" width="11.42578125" style="9" bestFit="1" customWidth="1"/>
    <col min="7" max="7" width="13.140625" style="9" customWidth="1"/>
    <col min="8" max="8" width="16.85546875" style="9" customWidth="1"/>
    <col min="9" max="9" width="13.140625" style="9" customWidth="1"/>
    <col min="10" max="10" width="14.5703125" style="9" customWidth="1"/>
    <col min="11" max="11" width="17.42578125" style="9" customWidth="1"/>
    <col min="12" max="12" width="16.42578125" style="9" customWidth="1"/>
    <col min="13" max="16384" width="9.140625" style="9"/>
  </cols>
  <sheetData>
    <row r="1" spans="1:12" ht="38.25">
      <c r="A1" s="1" t="s">
        <v>0</v>
      </c>
      <c r="B1" s="2" t="s">
        <v>270</v>
      </c>
      <c r="C1" s="1" t="s">
        <v>268</v>
      </c>
      <c r="D1" s="1" t="s">
        <v>103</v>
      </c>
      <c r="E1" s="3" t="s">
        <v>104</v>
      </c>
      <c r="F1" s="1" t="s">
        <v>105</v>
      </c>
      <c r="G1" s="1" t="s">
        <v>106</v>
      </c>
      <c r="H1" s="3" t="s">
        <v>108</v>
      </c>
      <c r="I1" s="1" t="s">
        <v>1</v>
      </c>
      <c r="J1" s="3" t="s">
        <v>107</v>
      </c>
      <c r="K1" s="1" t="s">
        <v>5</v>
      </c>
      <c r="L1" s="3" t="s">
        <v>109</v>
      </c>
    </row>
    <row r="2" spans="1:12">
      <c r="A2" s="17" t="s">
        <v>10</v>
      </c>
      <c r="B2" s="18" t="s">
        <v>11</v>
      </c>
      <c r="C2" s="19">
        <v>17153</v>
      </c>
      <c r="D2" s="19">
        <v>98856</v>
      </c>
      <c r="E2" s="29">
        <f>D2/C2</f>
        <v>5.7631901125167611</v>
      </c>
      <c r="F2" s="19">
        <v>1174</v>
      </c>
      <c r="G2" s="19">
        <v>100030</v>
      </c>
      <c r="H2" s="30">
        <f t="shared" ref="H2:H49" si="0">G2/I2</f>
        <v>0.91552260662639573</v>
      </c>
      <c r="I2" s="19">
        <v>109260</v>
      </c>
      <c r="J2" s="29">
        <f>G2/C2</f>
        <v>5.831632950504285</v>
      </c>
      <c r="K2" s="19">
        <v>360756</v>
      </c>
      <c r="L2" s="31">
        <f t="shared" ref="L2:L49" si="1">G2/K2</f>
        <v>0.27727882557739858</v>
      </c>
    </row>
    <row r="3" spans="1:12">
      <c r="A3" s="17" t="s">
        <v>12</v>
      </c>
      <c r="B3" s="18" t="s">
        <v>13</v>
      </c>
      <c r="C3" s="19">
        <v>22493</v>
      </c>
      <c r="D3" s="19">
        <v>58468</v>
      </c>
      <c r="E3" s="29">
        <f t="shared" ref="E3:E49" si="2">D3/C3</f>
        <v>2.599386475792469</v>
      </c>
      <c r="F3" s="19">
        <v>1894</v>
      </c>
      <c r="G3" s="19">
        <v>60362</v>
      </c>
      <c r="H3" s="30">
        <f t="shared" si="0"/>
        <v>0.87296445202904005</v>
      </c>
      <c r="I3" s="19">
        <v>69146</v>
      </c>
      <c r="J3" s="29">
        <f t="shared" ref="J3:J49" si="3">G3/C3</f>
        <v>2.6835904503623351</v>
      </c>
      <c r="K3" s="19">
        <v>320728</v>
      </c>
      <c r="L3" s="31">
        <f t="shared" si="1"/>
        <v>0.18820308797485719</v>
      </c>
    </row>
    <row r="4" spans="1:12">
      <c r="A4" s="17" t="s">
        <v>14</v>
      </c>
      <c r="B4" s="18" t="s">
        <v>15</v>
      </c>
      <c r="C4" s="19">
        <v>12330</v>
      </c>
      <c r="D4" s="19">
        <v>59362</v>
      </c>
      <c r="E4" s="29">
        <f t="shared" si="2"/>
        <v>4.8144363341443634</v>
      </c>
      <c r="F4" s="19">
        <v>504</v>
      </c>
      <c r="G4" s="19">
        <v>59866</v>
      </c>
      <c r="H4" s="30">
        <f t="shared" si="0"/>
        <v>0.90994208934352727</v>
      </c>
      <c r="I4" s="19">
        <v>65791</v>
      </c>
      <c r="J4" s="29">
        <f t="shared" si="3"/>
        <v>4.8553122465531224</v>
      </c>
      <c r="K4" s="19">
        <v>317219</v>
      </c>
      <c r="L4" s="31">
        <f t="shared" si="1"/>
        <v>0.18872135653917324</v>
      </c>
    </row>
    <row r="5" spans="1:12">
      <c r="A5" s="17" t="s">
        <v>16</v>
      </c>
      <c r="B5" s="18" t="s">
        <v>15</v>
      </c>
      <c r="C5" s="19">
        <v>3828</v>
      </c>
      <c r="D5" s="19">
        <v>12608</v>
      </c>
      <c r="E5" s="29">
        <f t="shared" si="2"/>
        <v>3.2936259143155695</v>
      </c>
      <c r="F5" s="19">
        <v>164</v>
      </c>
      <c r="G5" s="19">
        <v>12772</v>
      </c>
      <c r="H5" s="30">
        <f t="shared" si="0"/>
        <v>0.90076874250652372</v>
      </c>
      <c r="I5" s="19">
        <v>14179</v>
      </c>
      <c r="J5" s="29">
        <f t="shared" si="3"/>
        <v>3.3364681295715779</v>
      </c>
      <c r="K5" s="19">
        <v>265605</v>
      </c>
      <c r="L5" s="31">
        <f t="shared" si="1"/>
        <v>4.8086444155795258E-2</v>
      </c>
    </row>
    <row r="6" spans="1:12">
      <c r="A6" s="17" t="s">
        <v>17</v>
      </c>
      <c r="B6" s="18" t="s">
        <v>18</v>
      </c>
      <c r="C6" s="19">
        <v>22583</v>
      </c>
      <c r="D6" s="19">
        <v>22185</v>
      </c>
      <c r="E6" s="29">
        <f t="shared" si="2"/>
        <v>0.98237612363282112</v>
      </c>
      <c r="F6" s="19">
        <v>50</v>
      </c>
      <c r="G6" s="19">
        <v>22235</v>
      </c>
      <c r="H6" s="30">
        <f t="shared" si="0"/>
        <v>0.89100380685233416</v>
      </c>
      <c r="I6" s="19">
        <v>24955</v>
      </c>
      <c r="J6" s="29">
        <f t="shared" si="3"/>
        <v>0.98459017845281849</v>
      </c>
      <c r="K6" s="19">
        <v>276381</v>
      </c>
      <c r="L6" s="31">
        <f t="shared" si="1"/>
        <v>8.04505374826779E-2</v>
      </c>
    </row>
    <row r="7" spans="1:12">
      <c r="A7" s="17" t="s">
        <v>19</v>
      </c>
      <c r="B7" s="18" t="s">
        <v>20</v>
      </c>
      <c r="C7" s="19">
        <v>7997</v>
      </c>
      <c r="D7" s="19">
        <v>20950</v>
      </c>
      <c r="E7" s="29">
        <f t="shared" si="2"/>
        <v>2.6197323996498687</v>
      </c>
      <c r="F7" s="19">
        <v>2267</v>
      </c>
      <c r="G7" s="19">
        <v>23217</v>
      </c>
      <c r="H7" s="30">
        <f t="shared" si="0"/>
        <v>0.74753686650782403</v>
      </c>
      <c r="I7" s="19">
        <v>31058</v>
      </c>
      <c r="J7" s="29">
        <f t="shared" si="3"/>
        <v>2.9032137051394273</v>
      </c>
      <c r="K7" s="19">
        <v>282487</v>
      </c>
      <c r="L7" s="31">
        <f t="shared" si="1"/>
        <v>8.2187852892345495E-2</v>
      </c>
    </row>
    <row r="8" spans="1:12">
      <c r="A8" s="17" t="s">
        <v>21</v>
      </c>
      <c r="B8" s="18" t="s">
        <v>22</v>
      </c>
      <c r="C8" s="19">
        <v>35688</v>
      </c>
      <c r="D8" s="19">
        <v>77271</v>
      </c>
      <c r="E8" s="29">
        <f t="shared" si="2"/>
        <v>2.1651815736381979</v>
      </c>
      <c r="F8" s="19">
        <v>745</v>
      </c>
      <c r="G8" s="19">
        <v>78016</v>
      </c>
      <c r="H8" s="30">
        <f t="shared" si="0"/>
        <v>0.84473125730867515</v>
      </c>
      <c r="I8" s="19">
        <v>92356</v>
      </c>
      <c r="J8" s="29">
        <f t="shared" si="3"/>
        <v>2.1860569379062991</v>
      </c>
      <c r="K8" s="19">
        <v>343789</v>
      </c>
      <c r="L8" s="31">
        <f t="shared" si="1"/>
        <v>0.22692989013610093</v>
      </c>
    </row>
    <row r="9" spans="1:12">
      <c r="A9" s="17" t="s">
        <v>23</v>
      </c>
      <c r="B9" s="18" t="s">
        <v>24</v>
      </c>
      <c r="C9" s="19">
        <v>82934</v>
      </c>
      <c r="D9" s="19">
        <v>184995</v>
      </c>
      <c r="E9" s="29">
        <f t="shared" si="2"/>
        <v>2.2306291750066318</v>
      </c>
      <c r="F9" s="19">
        <v>26000</v>
      </c>
      <c r="G9" s="19">
        <v>210995</v>
      </c>
      <c r="H9" s="30">
        <f t="shared" si="0"/>
        <v>0.83850289906331843</v>
      </c>
      <c r="I9" s="19">
        <v>251633</v>
      </c>
      <c r="J9" s="29">
        <f t="shared" si="3"/>
        <v>2.5441314780427811</v>
      </c>
      <c r="K9" s="19">
        <v>503066</v>
      </c>
      <c r="L9" s="31">
        <f t="shared" si="1"/>
        <v>0.41941812803886569</v>
      </c>
    </row>
    <row r="10" spans="1:12">
      <c r="A10" s="17" t="s">
        <v>25</v>
      </c>
      <c r="B10" s="18" t="s">
        <v>26</v>
      </c>
      <c r="C10" s="19">
        <v>36405</v>
      </c>
      <c r="D10" s="19">
        <v>82769</v>
      </c>
      <c r="E10" s="29">
        <f t="shared" si="2"/>
        <v>2.2735613239939569</v>
      </c>
      <c r="F10" s="19">
        <v>5130</v>
      </c>
      <c r="G10" s="19">
        <v>87899</v>
      </c>
      <c r="H10" s="30">
        <f t="shared" si="0"/>
        <v>0.81845692577004725</v>
      </c>
      <c r="I10" s="19">
        <v>107396</v>
      </c>
      <c r="J10" s="29">
        <f t="shared" si="3"/>
        <v>2.4144760335118804</v>
      </c>
      <c r="K10" s="19">
        <v>358826</v>
      </c>
      <c r="L10" s="31">
        <f t="shared" si="1"/>
        <v>0.2449627396008093</v>
      </c>
    </row>
    <row r="11" spans="1:12">
      <c r="A11" s="17" t="s">
        <v>27</v>
      </c>
      <c r="B11" s="18" t="s">
        <v>28</v>
      </c>
      <c r="C11" s="19">
        <v>14312</v>
      </c>
      <c r="D11" s="19">
        <v>59176</v>
      </c>
      <c r="E11" s="29">
        <f t="shared" si="2"/>
        <v>4.134712129681386</v>
      </c>
      <c r="F11" s="19">
        <v>1033</v>
      </c>
      <c r="G11" s="19">
        <v>60209</v>
      </c>
      <c r="H11" s="30">
        <f t="shared" si="0"/>
        <v>0.8985747332288635</v>
      </c>
      <c r="I11" s="19">
        <v>67005</v>
      </c>
      <c r="J11" s="29">
        <f t="shared" si="3"/>
        <v>4.2068893236444938</v>
      </c>
      <c r="K11" s="19">
        <v>318581</v>
      </c>
      <c r="L11" s="31">
        <f t="shared" si="1"/>
        <v>0.18899118277612287</v>
      </c>
    </row>
    <row r="12" spans="1:12">
      <c r="A12" s="17" t="s">
        <v>29</v>
      </c>
      <c r="B12" s="18" t="s">
        <v>30</v>
      </c>
      <c r="C12" s="19">
        <v>47139</v>
      </c>
      <c r="D12" s="19">
        <v>85239</v>
      </c>
      <c r="E12" s="29">
        <f t="shared" si="2"/>
        <v>1.8082479475593458</v>
      </c>
      <c r="F12" s="19">
        <v>968</v>
      </c>
      <c r="G12" s="19">
        <v>86207</v>
      </c>
      <c r="H12" s="30">
        <f t="shared" si="0"/>
        <v>0.86817325800376643</v>
      </c>
      <c r="I12" s="19">
        <v>99297</v>
      </c>
      <c r="J12" s="29">
        <f t="shared" si="3"/>
        <v>1.8287829610301449</v>
      </c>
      <c r="K12" s="19">
        <v>350876</v>
      </c>
      <c r="L12" s="31">
        <f t="shared" si="1"/>
        <v>0.2456907853486702</v>
      </c>
    </row>
    <row r="13" spans="1:12">
      <c r="A13" s="17" t="s">
        <v>31</v>
      </c>
      <c r="B13" s="18" t="s">
        <v>32</v>
      </c>
      <c r="C13" s="19">
        <v>6460</v>
      </c>
      <c r="D13" s="19">
        <v>22096</v>
      </c>
      <c r="E13" s="29">
        <f t="shared" si="2"/>
        <v>3.4204334365325075</v>
      </c>
      <c r="F13" s="19">
        <v>241</v>
      </c>
      <c r="G13" s="19">
        <v>22337</v>
      </c>
      <c r="H13" s="30">
        <f t="shared" si="0"/>
        <v>0.85171204148554869</v>
      </c>
      <c r="I13" s="19">
        <v>26226</v>
      </c>
      <c r="J13" s="29">
        <f t="shared" si="3"/>
        <v>3.4577399380804952</v>
      </c>
      <c r="K13" s="19">
        <v>277653</v>
      </c>
      <c r="L13" s="31">
        <f t="shared" si="1"/>
        <v>8.044933784255888E-2</v>
      </c>
    </row>
    <row r="14" spans="1:12">
      <c r="A14" s="17" t="s">
        <v>33</v>
      </c>
      <c r="B14" s="18" t="s">
        <v>34</v>
      </c>
      <c r="C14" s="19">
        <v>4469</v>
      </c>
      <c r="D14" s="19">
        <v>28767</v>
      </c>
      <c r="E14" s="29">
        <f t="shared" si="2"/>
        <v>6.4370105168941594</v>
      </c>
      <c r="F14" s="19">
        <v>171</v>
      </c>
      <c r="G14" s="19">
        <v>28938</v>
      </c>
      <c r="H14" s="30">
        <f t="shared" si="0"/>
        <v>0.85572345270130412</v>
      </c>
      <c r="I14" s="19">
        <v>33817</v>
      </c>
      <c r="J14" s="29">
        <f t="shared" si="3"/>
        <v>6.4752741105392708</v>
      </c>
      <c r="K14" s="19">
        <v>285243</v>
      </c>
      <c r="L14" s="31">
        <f t="shared" si="1"/>
        <v>0.10145034233968932</v>
      </c>
    </row>
    <row r="15" spans="1:12">
      <c r="A15" s="17" t="s">
        <v>35</v>
      </c>
      <c r="B15" s="18" t="s">
        <v>36</v>
      </c>
      <c r="C15" s="19">
        <v>4489</v>
      </c>
      <c r="D15" s="19">
        <v>19717</v>
      </c>
      <c r="E15" s="29">
        <f t="shared" si="2"/>
        <v>4.3922922699933169</v>
      </c>
      <c r="F15" s="19">
        <v>202</v>
      </c>
      <c r="G15" s="19">
        <v>19919</v>
      </c>
      <c r="H15" s="30">
        <f t="shared" si="0"/>
        <v>0.86158570872442575</v>
      </c>
      <c r="I15" s="19">
        <v>23119</v>
      </c>
      <c r="J15" s="29">
        <f t="shared" si="3"/>
        <v>4.4372911561595014</v>
      </c>
      <c r="K15" s="19">
        <v>274545</v>
      </c>
      <c r="L15" s="31">
        <f t="shared" si="1"/>
        <v>7.2552769127101208E-2</v>
      </c>
    </row>
    <row r="16" spans="1:12">
      <c r="A16" s="17" t="s">
        <v>37</v>
      </c>
      <c r="B16" s="18" t="s">
        <v>36</v>
      </c>
      <c r="C16" s="19">
        <v>5485</v>
      </c>
      <c r="D16" s="19">
        <v>36930</v>
      </c>
      <c r="E16" s="29">
        <f t="shared" si="2"/>
        <v>6.7329079307201463</v>
      </c>
      <c r="F16" s="19">
        <v>351</v>
      </c>
      <c r="G16" s="19">
        <v>37281</v>
      </c>
      <c r="H16" s="30">
        <f t="shared" si="0"/>
        <v>0.89178327951202008</v>
      </c>
      <c r="I16" s="19">
        <v>41805</v>
      </c>
      <c r="J16" s="29">
        <f t="shared" si="3"/>
        <v>6.7969006381039199</v>
      </c>
      <c r="K16" s="19">
        <v>293233</v>
      </c>
      <c r="L16" s="31">
        <f t="shared" si="1"/>
        <v>0.12713780509015016</v>
      </c>
    </row>
    <row r="17" spans="1:12">
      <c r="A17" s="17" t="s">
        <v>38</v>
      </c>
      <c r="B17" s="18" t="s">
        <v>39</v>
      </c>
      <c r="C17" s="19">
        <v>3778</v>
      </c>
      <c r="D17" s="19">
        <v>15579</v>
      </c>
      <c r="E17" s="29">
        <f t="shared" si="2"/>
        <v>4.1236103758602436</v>
      </c>
      <c r="F17" s="19">
        <v>362</v>
      </c>
      <c r="G17" s="19">
        <v>15941</v>
      </c>
      <c r="H17" s="30">
        <f t="shared" si="0"/>
        <v>0.85865876649609485</v>
      </c>
      <c r="I17" s="19">
        <v>18565</v>
      </c>
      <c r="J17" s="29">
        <f t="shared" si="3"/>
        <v>4.2194282689253573</v>
      </c>
      <c r="K17" s="19">
        <v>269991</v>
      </c>
      <c r="L17" s="31">
        <f t="shared" si="1"/>
        <v>5.9042708831035108E-2</v>
      </c>
    </row>
    <row r="18" spans="1:12">
      <c r="A18" s="17" t="s">
        <v>40</v>
      </c>
      <c r="B18" s="18" t="s">
        <v>39</v>
      </c>
      <c r="C18" s="19">
        <v>4620</v>
      </c>
      <c r="D18" s="19">
        <v>18170</v>
      </c>
      <c r="E18" s="29">
        <f t="shared" si="2"/>
        <v>3.9329004329004329</v>
      </c>
      <c r="F18" s="19">
        <v>203</v>
      </c>
      <c r="G18" s="19">
        <v>18373</v>
      </c>
      <c r="H18" s="30">
        <f t="shared" si="0"/>
        <v>0.87536328553051601</v>
      </c>
      <c r="I18" s="19">
        <v>20989</v>
      </c>
      <c r="J18" s="29">
        <f t="shared" si="3"/>
        <v>3.9768398268398268</v>
      </c>
      <c r="K18" s="19">
        <v>272415</v>
      </c>
      <c r="L18" s="31">
        <f t="shared" si="1"/>
        <v>6.7444891066938309E-2</v>
      </c>
    </row>
    <row r="19" spans="1:12">
      <c r="A19" s="17" t="s">
        <v>41</v>
      </c>
      <c r="B19" s="18" t="s">
        <v>42</v>
      </c>
      <c r="C19" s="19">
        <v>5559</v>
      </c>
      <c r="D19" s="19">
        <v>24371</v>
      </c>
      <c r="E19" s="29">
        <f t="shared" si="2"/>
        <v>4.3840618816333876</v>
      </c>
      <c r="F19" s="19">
        <v>941</v>
      </c>
      <c r="G19" s="19">
        <v>25312</v>
      </c>
      <c r="H19" s="30">
        <f t="shared" si="0"/>
        <v>0.81580558868082642</v>
      </c>
      <c r="I19" s="19">
        <v>31027</v>
      </c>
      <c r="J19" s="29">
        <f t="shared" si="3"/>
        <v>4.5533369311027165</v>
      </c>
      <c r="K19" s="19">
        <v>282646</v>
      </c>
      <c r="L19" s="31">
        <f t="shared" si="1"/>
        <v>8.9553717370845512E-2</v>
      </c>
    </row>
    <row r="20" spans="1:12">
      <c r="A20" s="17" t="s">
        <v>43</v>
      </c>
      <c r="B20" s="18" t="s">
        <v>44</v>
      </c>
      <c r="C20" s="19">
        <v>29568</v>
      </c>
      <c r="D20" s="19">
        <v>46453</v>
      </c>
      <c r="E20" s="29">
        <f t="shared" si="2"/>
        <v>1.5710565476190477</v>
      </c>
      <c r="F20" s="19">
        <v>4</v>
      </c>
      <c r="G20" s="19">
        <v>46457</v>
      </c>
      <c r="H20" s="30">
        <f t="shared" si="0"/>
        <v>0.93708649346457962</v>
      </c>
      <c r="I20" s="19">
        <v>49576</v>
      </c>
      <c r="J20" s="29">
        <f t="shared" si="3"/>
        <v>1.571191829004329</v>
      </c>
      <c r="K20" s="19">
        <v>301002</v>
      </c>
      <c r="L20" s="31">
        <f t="shared" si="1"/>
        <v>0.15434116716832447</v>
      </c>
    </row>
    <row r="21" spans="1:12">
      <c r="A21" s="17" t="s">
        <v>45</v>
      </c>
      <c r="B21" s="18" t="s">
        <v>46</v>
      </c>
      <c r="C21" s="19">
        <v>22529</v>
      </c>
      <c r="D21" s="19">
        <v>109263</v>
      </c>
      <c r="E21" s="29">
        <f t="shared" si="2"/>
        <v>4.8498823738292867</v>
      </c>
      <c r="F21" s="19">
        <v>1133</v>
      </c>
      <c r="G21" s="19">
        <v>110396</v>
      </c>
      <c r="H21" s="30">
        <f t="shared" si="0"/>
        <v>0.86459646787014921</v>
      </c>
      <c r="I21" s="19">
        <v>127685</v>
      </c>
      <c r="J21" s="29">
        <f t="shared" si="3"/>
        <v>4.9001731102135029</v>
      </c>
      <c r="K21" s="19">
        <v>384556</v>
      </c>
      <c r="L21" s="31">
        <f t="shared" si="1"/>
        <v>0.2870739242138986</v>
      </c>
    </row>
    <row r="22" spans="1:12">
      <c r="A22" s="17" t="s">
        <v>47</v>
      </c>
      <c r="B22" s="18" t="s">
        <v>48</v>
      </c>
      <c r="C22" s="19">
        <v>3616</v>
      </c>
      <c r="D22" s="19">
        <v>20890</v>
      </c>
      <c r="E22" s="29">
        <f t="shared" si="2"/>
        <v>5.7771017699115044</v>
      </c>
      <c r="F22" s="19">
        <v>640</v>
      </c>
      <c r="G22" s="19">
        <v>21530</v>
      </c>
      <c r="H22" s="30">
        <f t="shared" si="0"/>
        <v>0.89388026239309137</v>
      </c>
      <c r="I22" s="19">
        <v>24086</v>
      </c>
      <c r="J22" s="29">
        <f t="shared" si="3"/>
        <v>5.9540929203539825</v>
      </c>
      <c r="K22" s="19">
        <v>275512</v>
      </c>
      <c r="L22" s="31">
        <f t="shared" si="1"/>
        <v>7.8145416533581119E-2</v>
      </c>
    </row>
    <row r="23" spans="1:12">
      <c r="A23" s="17" t="s">
        <v>49</v>
      </c>
      <c r="B23" s="18" t="s">
        <v>50</v>
      </c>
      <c r="C23" s="19">
        <v>17075</v>
      </c>
      <c r="D23" s="19">
        <v>67917</v>
      </c>
      <c r="E23" s="29">
        <f t="shared" si="2"/>
        <v>3.9775695461200584</v>
      </c>
      <c r="F23" s="19">
        <v>1491</v>
      </c>
      <c r="G23" s="19">
        <v>69408</v>
      </c>
      <c r="H23" s="30">
        <f t="shared" si="0"/>
        <v>0.8981366459627329</v>
      </c>
      <c r="I23" s="19">
        <v>77280</v>
      </c>
      <c r="J23" s="29">
        <f t="shared" si="3"/>
        <v>4.06489019033675</v>
      </c>
      <c r="K23" s="19">
        <v>328713</v>
      </c>
      <c r="L23" s="31">
        <f t="shared" si="1"/>
        <v>0.21115076069397926</v>
      </c>
    </row>
    <row r="24" spans="1:12">
      <c r="A24" s="17" t="s">
        <v>51</v>
      </c>
      <c r="B24" s="18" t="s">
        <v>52</v>
      </c>
      <c r="C24" s="19">
        <v>14532</v>
      </c>
      <c r="D24" s="19">
        <v>50911</v>
      </c>
      <c r="E24" s="29">
        <f t="shared" si="2"/>
        <v>3.5033718689788054</v>
      </c>
      <c r="F24" s="19">
        <v>939</v>
      </c>
      <c r="G24" s="19">
        <v>51850</v>
      </c>
      <c r="H24" s="30">
        <f t="shared" si="0"/>
        <v>0.81550802139037437</v>
      </c>
      <c r="I24" s="19">
        <v>63580</v>
      </c>
      <c r="J24" s="29">
        <f t="shared" si="3"/>
        <v>3.5679878887971372</v>
      </c>
      <c r="K24" s="19">
        <v>315012</v>
      </c>
      <c r="L24" s="31">
        <f t="shared" si="1"/>
        <v>0.16459690424491766</v>
      </c>
    </row>
    <row r="25" spans="1:12">
      <c r="A25" s="17" t="s">
        <v>53</v>
      </c>
      <c r="B25" s="18" t="s">
        <v>54</v>
      </c>
      <c r="C25" s="19">
        <v>1410</v>
      </c>
      <c r="D25" s="19">
        <v>22149</v>
      </c>
      <c r="E25" s="29">
        <f t="shared" si="2"/>
        <v>15.708510638297872</v>
      </c>
      <c r="F25" s="19">
        <v>675</v>
      </c>
      <c r="G25" s="19">
        <v>22824</v>
      </c>
      <c r="H25" s="30">
        <f t="shared" si="0"/>
        <v>0.8033790918690602</v>
      </c>
      <c r="I25" s="19">
        <v>28410</v>
      </c>
      <c r="J25" s="29">
        <f t="shared" si="3"/>
        <v>16.187234042553193</v>
      </c>
      <c r="K25" s="19">
        <v>280003</v>
      </c>
      <c r="L25" s="31">
        <f t="shared" si="1"/>
        <v>8.151341235629618E-2</v>
      </c>
    </row>
    <row r="26" spans="1:12">
      <c r="A26" s="17" t="s">
        <v>55</v>
      </c>
      <c r="B26" s="18" t="s">
        <v>56</v>
      </c>
      <c r="C26" s="19">
        <v>25163</v>
      </c>
      <c r="D26" s="19">
        <v>111206</v>
      </c>
      <c r="E26" s="29">
        <f t="shared" si="2"/>
        <v>4.4194253467392599</v>
      </c>
      <c r="F26" s="19">
        <v>3400</v>
      </c>
      <c r="G26" s="19">
        <v>114606</v>
      </c>
      <c r="H26" s="30">
        <f t="shared" si="0"/>
        <v>0.86186773354189539</v>
      </c>
      <c r="I26" s="19">
        <v>132974</v>
      </c>
      <c r="J26" s="29">
        <f t="shared" si="3"/>
        <v>4.5545443707030167</v>
      </c>
      <c r="K26" s="19">
        <v>385191</v>
      </c>
      <c r="L26" s="31">
        <f t="shared" si="1"/>
        <v>0.29753031612888153</v>
      </c>
    </row>
    <row r="27" spans="1:12">
      <c r="A27" s="17" t="s">
        <v>57</v>
      </c>
      <c r="B27" s="18" t="s">
        <v>58</v>
      </c>
      <c r="C27" s="19">
        <v>5991</v>
      </c>
      <c r="D27" s="19">
        <v>10976</v>
      </c>
      <c r="E27" s="29">
        <f t="shared" si="2"/>
        <v>1.8320814555166083</v>
      </c>
      <c r="F27" s="19">
        <v>98</v>
      </c>
      <c r="G27" s="19">
        <v>11074</v>
      </c>
      <c r="H27" s="30">
        <f t="shared" si="0"/>
        <v>0.8269733403031887</v>
      </c>
      <c r="I27" s="19">
        <v>13391</v>
      </c>
      <c r="J27" s="29">
        <f t="shared" si="3"/>
        <v>1.8484393256551495</v>
      </c>
      <c r="K27" s="19">
        <v>264817</v>
      </c>
      <c r="L27" s="31">
        <f t="shared" si="1"/>
        <v>4.1817557029948986E-2</v>
      </c>
    </row>
    <row r="28" spans="1:12">
      <c r="A28" s="17" t="s">
        <v>59</v>
      </c>
      <c r="B28" s="18" t="s">
        <v>58</v>
      </c>
      <c r="C28" s="19">
        <v>19821</v>
      </c>
      <c r="D28" s="19">
        <v>87994</v>
      </c>
      <c r="E28" s="29">
        <f t="shared" si="2"/>
        <v>4.4394329246758488</v>
      </c>
      <c r="F28" s="19">
        <v>6167</v>
      </c>
      <c r="G28" s="19">
        <v>94161</v>
      </c>
      <c r="H28" s="30">
        <f t="shared" si="0"/>
        <v>0.86692445794779727</v>
      </c>
      <c r="I28" s="19">
        <v>108615</v>
      </c>
      <c r="J28" s="29">
        <f t="shared" si="3"/>
        <v>4.7505675798395641</v>
      </c>
      <c r="K28" s="19">
        <v>360052</v>
      </c>
      <c r="L28" s="31">
        <f t="shared" si="1"/>
        <v>0.26152055814160174</v>
      </c>
    </row>
    <row r="29" spans="1:12">
      <c r="A29" s="17" t="s">
        <v>60</v>
      </c>
      <c r="B29" s="18" t="s">
        <v>58</v>
      </c>
      <c r="C29" s="19">
        <v>1920</v>
      </c>
      <c r="D29" s="19">
        <v>8705</v>
      </c>
      <c r="E29" s="29">
        <f t="shared" si="2"/>
        <v>4.533854166666667</v>
      </c>
      <c r="F29" s="19">
        <v>0</v>
      </c>
      <c r="G29" s="19">
        <v>8705</v>
      </c>
      <c r="H29" s="30">
        <f t="shared" si="0"/>
        <v>0.89807077272258329</v>
      </c>
      <c r="I29" s="19">
        <v>9693</v>
      </c>
      <c r="J29" s="29">
        <f t="shared" si="3"/>
        <v>4.533854166666667</v>
      </c>
      <c r="K29" s="19">
        <v>261119</v>
      </c>
      <c r="L29" s="31">
        <f t="shared" si="1"/>
        <v>3.3337290660580041E-2</v>
      </c>
    </row>
    <row r="30" spans="1:12">
      <c r="A30" s="17" t="s">
        <v>61</v>
      </c>
      <c r="B30" s="18" t="s">
        <v>62</v>
      </c>
      <c r="C30" s="19">
        <v>34114</v>
      </c>
      <c r="D30" s="19">
        <v>92376</v>
      </c>
      <c r="E30" s="29">
        <f t="shared" si="2"/>
        <v>2.7078618748900745</v>
      </c>
      <c r="F30" s="19">
        <v>10019</v>
      </c>
      <c r="G30" s="19">
        <v>102395</v>
      </c>
      <c r="H30" s="30">
        <f t="shared" si="0"/>
        <v>0.86673325489465802</v>
      </c>
      <c r="I30" s="19">
        <v>118139</v>
      </c>
      <c r="J30" s="29">
        <f t="shared" si="3"/>
        <v>3.0015536143518791</v>
      </c>
      <c r="K30" s="19">
        <v>370282</v>
      </c>
      <c r="L30" s="31">
        <f t="shared" si="1"/>
        <v>0.27653248064988306</v>
      </c>
    </row>
    <row r="31" spans="1:12">
      <c r="A31" s="17" t="s">
        <v>63</v>
      </c>
      <c r="B31" s="18" t="s">
        <v>64</v>
      </c>
      <c r="C31" s="19">
        <v>12588</v>
      </c>
      <c r="D31" s="19">
        <v>48433</v>
      </c>
      <c r="E31" s="29">
        <f t="shared" si="2"/>
        <v>3.8475532252939306</v>
      </c>
      <c r="F31" s="19">
        <v>676</v>
      </c>
      <c r="G31" s="19">
        <v>49109</v>
      </c>
      <c r="H31" s="30">
        <f t="shared" si="0"/>
        <v>0.88732496160448093</v>
      </c>
      <c r="I31" s="19">
        <v>55345</v>
      </c>
      <c r="J31" s="29">
        <f t="shared" si="3"/>
        <v>3.9012551636479187</v>
      </c>
      <c r="K31" s="19">
        <v>306771</v>
      </c>
      <c r="L31" s="31">
        <f t="shared" si="1"/>
        <v>0.16008358026019409</v>
      </c>
    </row>
    <row r="32" spans="1:12">
      <c r="A32" s="17" t="s">
        <v>65</v>
      </c>
      <c r="B32" s="18" t="s">
        <v>66</v>
      </c>
      <c r="C32" s="19">
        <v>75604</v>
      </c>
      <c r="D32" s="19">
        <v>84754</v>
      </c>
      <c r="E32" s="29">
        <f t="shared" si="2"/>
        <v>1.121025342574467</v>
      </c>
      <c r="F32" s="19">
        <v>308</v>
      </c>
      <c r="G32" s="19">
        <v>85062</v>
      </c>
      <c r="H32" s="30">
        <f t="shared" si="0"/>
        <v>0.90868496955453482</v>
      </c>
      <c r="I32" s="19">
        <v>93610</v>
      </c>
      <c r="J32" s="29">
        <f t="shared" si="3"/>
        <v>1.1250992011004708</v>
      </c>
      <c r="K32" s="19">
        <v>345042</v>
      </c>
      <c r="L32" s="31">
        <f t="shared" si="1"/>
        <v>0.24652650981619628</v>
      </c>
    </row>
    <row r="33" spans="1:12">
      <c r="A33" s="17" t="s">
        <v>67</v>
      </c>
      <c r="B33" s="18" t="s">
        <v>68</v>
      </c>
      <c r="C33" s="19">
        <v>17871</v>
      </c>
      <c r="D33" s="19">
        <v>52523</v>
      </c>
      <c r="E33" s="29">
        <f t="shared" si="2"/>
        <v>2.9390073303116782</v>
      </c>
      <c r="F33" s="19">
        <v>491</v>
      </c>
      <c r="G33" s="19">
        <v>53014</v>
      </c>
      <c r="H33" s="30">
        <f t="shared" si="0"/>
        <v>0.91217867097973093</v>
      </c>
      <c r="I33" s="19">
        <v>58118</v>
      </c>
      <c r="J33" s="29">
        <f t="shared" si="3"/>
        <v>2.9664820099602709</v>
      </c>
      <c r="K33" s="19">
        <v>309627</v>
      </c>
      <c r="L33" s="31">
        <f t="shared" si="1"/>
        <v>0.17121891824679372</v>
      </c>
    </row>
    <row r="34" spans="1:12">
      <c r="A34" s="17" t="s">
        <v>69</v>
      </c>
      <c r="B34" s="18" t="s">
        <v>70</v>
      </c>
      <c r="C34" s="19">
        <v>131744</v>
      </c>
      <c r="D34" s="19">
        <v>192057</v>
      </c>
      <c r="E34" s="29">
        <f t="shared" si="2"/>
        <v>1.457804529997571</v>
      </c>
      <c r="F34" s="19">
        <v>3351</v>
      </c>
      <c r="G34" s="19">
        <v>195408</v>
      </c>
      <c r="H34" s="30">
        <f t="shared" si="0"/>
        <v>0.87006157860288258</v>
      </c>
      <c r="I34" s="19">
        <v>224591</v>
      </c>
      <c r="J34" s="29">
        <f t="shared" si="3"/>
        <v>1.4832402234636872</v>
      </c>
      <c r="K34" s="19">
        <v>476019</v>
      </c>
      <c r="L34" s="31">
        <f t="shared" si="1"/>
        <v>0.41050462271463956</v>
      </c>
    </row>
    <row r="35" spans="1:12">
      <c r="A35" s="17" t="s">
        <v>71</v>
      </c>
      <c r="B35" s="18" t="s">
        <v>70</v>
      </c>
      <c r="C35" s="19">
        <v>59190</v>
      </c>
      <c r="D35" s="19">
        <v>301594</v>
      </c>
      <c r="E35" s="29">
        <f t="shared" si="2"/>
        <v>5.0953539449231293</v>
      </c>
      <c r="F35" s="19">
        <v>2391</v>
      </c>
      <c r="G35" s="19">
        <v>303985</v>
      </c>
      <c r="H35" s="30">
        <f t="shared" si="0"/>
        <v>0.94172188713030169</v>
      </c>
      <c r="I35" s="19">
        <v>322797</v>
      </c>
      <c r="J35" s="29">
        <f t="shared" si="3"/>
        <v>5.1357492819733066</v>
      </c>
      <c r="K35" s="19">
        <v>574232</v>
      </c>
      <c r="L35" s="31">
        <f t="shared" si="1"/>
        <v>0.52937662826174792</v>
      </c>
    </row>
    <row r="36" spans="1:12">
      <c r="A36" s="17" t="s">
        <v>72</v>
      </c>
      <c r="B36" s="18" t="s">
        <v>73</v>
      </c>
      <c r="C36" s="19">
        <v>8020</v>
      </c>
      <c r="D36" s="19">
        <v>20086</v>
      </c>
      <c r="E36" s="29">
        <f t="shared" si="2"/>
        <v>2.504488778054863</v>
      </c>
      <c r="F36" s="19">
        <v>1265</v>
      </c>
      <c r="G36" s="19">
        <v>21351</v>
      </c>
      <c r="H36" s="30">
        <f t="shared" si="0"/>
        <v>0.8940206012896742</v>
      </c>
      <c r="I36" s="19">
        <v>23882</v>
      </c>
      <c r="J36" s="29">
        <f t="shared" si="3"/>
        <v>2.6622194513715711</v>
      </c>
      <c r="K36" s="19">
        <v>275308</v>
      </c>
      <c r="L36" s="31">
        <f t="shared" si="1"/>
        <v>7.7553140482659419E-2</v>
      </c>
    </row>
    <row r="37" spans="1:12">
      <c r="A37" s="17" t="s">
        <v>74</v>
      </c>
      <c r="B37" s="18" t="s">
        <v>75</v>
      </c>
      <c r="C37" s="19">
        <v>4230</v>
      </c>
      <c r="D37" s="19">
        <v>29301</v>
      </c>
      <c r="E37" s="29">
        <f t="shared" si="2"/>
        <v>6.9269503546099287</v>
      </c>
      <c r="F37" s="19">
        <v>263</v>
      </c>
      <c r="G37" s="19">
        <v>29564</v>
      </c>
      <c r="H37" s="30">
        <f t="shared" si="0"/>
        <v>0.85417930715668433</v>
      </c>
      <c r="I37" s="19">
        <v>34611</v>
      </c>
      <c r="J37" s="29">
        <f t="shared" si="3"/>
        <v>6.9891252955082743</v>
      </c>
      <c r="K37" s="19">
        <v>286039</v>
      </c>
      <c r="L37" s="31">
        <f t="shared" si="1"/>
        <v>0.10335653529763424</v>
      </c>
    </row>
    <row r="38" spans="1:12">
      <c r="A38" s="17" t="s">
        <v>76</v>
      </c>
      <c r="B38" s="18" t="s">
        <v>75</v>
      </c>
      <c r="C38" s="19">
        <v>6154</v>
      </c>
      <c r="D38" s="19">
        <v>33493</v>
      </c>
      <c r="E38" s="29">
        <f t="shared" si="2"/>
        <v>5.4424764380890478</v>
      </c>
      <c r="F38" s="19">
        <v>852</v>
      </c>
      <c r="G38" s="19">
        <v>34345</v>
      </c>
      <c r="H38" s="30">
        <f t="shared" si="0"/>
        <v>0.88960551195379078</v>
      </c>
      <c r="I38" s="19">
        <v>38607</v>
      </c>
      <c r="J38" s="29">
        <f t="shared" si="3"/>
        <v>5.580922976925577</v>
      </c>
      <c r="K38" s="19">
        <v>290034</v>
      </c>
      <c r="L38" s="31">
        <f t="shared" si="1"/>
        <v>0.11841715109263051</v>
      </c>
    </row>
    <row r="39" spans="1:12">
      <c r="A39" s="17" t="s">
        <v>77</v>
      </c>
      <c r="B39" s="18" t="s">
        <v>78</v>
      </c>
      <c r="C39" s="19">
        <v>9476</v>
      </c>
      <c r="D39" s="19">
        <v>39076</v>
      </c>
      <c r="E39" s="29">
        <f t="shared" si="2"/>
        <v>4.1236808780075984</v>
      </c>
      <c r="F39" s="19">
        <v>1749</v>
      </c>
      <c r="G39" s="19">
        <v>40825</v>
      </c>
      <c r="H39" s="30">
        <f t="shared" si="0"/>
        <v>0.84508062679831919</v>
      </c>
      <c r="I39" s="19">
        <v>48309</v>
      </c>
      <c r="J39" s="29">
        <f t="shared" si="3"/>
        <v>4.308252427184466</v>
      </c>
      <c r="K39" s="19">
        <v>299743</v>
      </c>
      <c r="L39" s="31">
        <f t="shared" si="1"/>
        <v>0.13620001134305054</v>
      </c>
    </row>
    <row r="40" spans="1:12">
      <c r="A40" s="17" t="s">
        <v>79</v>
      </c>
      <c r="B40" s="18" t="s">
        <v>78</v>
      </c>
      <c r="C40" s="19">
        <v>12642</v>
      </c>
      <c r="D40" s="19">
        <v>57432</v>
      </c>
      <c r="E40" s="29">
        <f t="shared" si="2"/>
        <v>4.5429520645467489</v>
      </c>
      <c r="F40" s="19">
        <v>2877</v>
      </c>
      <c r="G40" s="19">
        <v>60309</v>
      </c>
      <c r="H40" s="30">
        <f t="shared" si="0"/>
        <v>0.85741704341892011</v>
      </c>
      <c r="I40" s="19">
        <v>70338</v>
      </c>
      <c r="J40" s="29">
        <f t="shared" si="3"/>
        <v>4.7705268153773135</v>
      </c>
      <c r="K40" s="19">
        <v>326239</v>
      </c>
      <c r="L40" s="31">
        <f t="shared" si="1"/>
        <v>0.18486140528876069</v>
      </c>
    </row>
    <row r="41" spans="1:12">
      <c r="A41" s="17" t="s">
        <v>80</v>
      </c>
      <c r="B41" s="18" t="s">
        <v>81</v>
      </c>
      <c r="C41" s="19">
        <v>31931</v>
      </c>
      <c r="D41" s="19">
        <v>76141</v>
      </c>
      <c r="E41" s="29">
        <f t="shared" si="2"/>
        <v>2.3845479314772478</v>
      </c>
      <c r="F41" s="19">
        <v>1470</v>
      </c>
      <c r="G41" s="19">
        <v>77611</v>
      </c>
      <c r="H41" s="30">
        <f t="shared" si="0"/>
        <v>0.8879265962680335</v>
      </c>
      <c r="I41" s="19">
        <v>87407</v>
      </c>
      <c r="J41" s="29">
        <f t="shared" si="3"/>
        <v>2.4305846982556139</v>
      </c>
      <c r="K41" s="19">
        <v>338837</v>
      </c>
      <c r="L41" s="31">
        <f t="shared" si="1"/>
        <v>0.22905113668223953</v>
      </c>
    </row>
    <row r="42" spans="1:12">
      <c r="A42" s="17" t="s">
        <v>82</v>
      </c>
      <c r="B42" s="18" t="s">
        <v>83</v>
      </c>
      <c r="C42" s="19">
        <v>16359</v>
      </c>
      <c r="D42" s="19">
        <v>46633</v>
      </c>
      <c r="E42" s="29">
        <f t="shared" si="2"/>
        <v>2.8506021150437069</v>
      </c>
      <c r="F42" s="19">
        <v>740</v>
      </c>
      <c r="G42" s="19">
        <v>47373</v>
      </c>
      <c r="H42" s="30">
        <f t="shared" si="0"/>
        <v>0.85273787666054646</v>
      </c>
      <c r="I42" s="19">
        <v>55554</v>
      </c>
      <c r="J42" s="29">
        <f t="shared" si="3"/>
        <v>2.8958371538602603</v>
      </c>
      <c r="K42" s="19">
        <v>306981</v>
      </c>
      <c r="L42" s="31">
        <f t="shared" si="1"/>
        <v>0.15431899694117876</v>
      </c>
    </row>
    <row r="43" spans="1:12">
      <c r="A43" s="17" t="s">
        <v>84</v>
      </c>
      <c r="B43" s="18" t="s">
        <v>85</v>
      </c>
      <c r="C43" s="19">
        <v>11147</v>
      </c>
      <c r="D43" s="19">
        <v>13676</v>
      </c>
      <c r="E43" s="29">
        <f t="shared" si="2"/>
        <v>1.226877186687001</v>
      </c>
      <c r="F43" s="19">
        <v>513</v>
      </c>
      <c r="G43" s="19">
        <v>14189</v>
      </c>
      <c r="H43" s="30">
        <f t="shared" si="0"/>
        <v>0.81965224423776795</v>
      </c>
      <c r="I43" s="19">
        <v>17311</v>
      </c>
      <c r="J43" s="29">
        <f t="shared" si="3"/>
        <v>1.2728985377231543</v>
      </c>
      <c r="K43" s="19">
        <v>268739</v>
      </c>
      <c r="L43" s="31">
        <f t="shared" si="1"/>
        <v>5.2798440122200349E-2</v>
      </c>
    </row>
    <row r="44" spans="1:12">
      <c r="A44" s="17" t="s">
        <v>86</v>
      </c>
      <c r="B44" s="18" t="s">
        <v>87</v>
      </c>
      <c r="C44" s="19">
        <v>9631</v>
      </c>
      <c r="D44" s="19">
        <v>17263</v>
      </c>
      <c r="E44" s="29">
        <f t="shared" si="2"/>
        <v>1.7924410756930744</v>
      </c>
      <c r="F44" s="19">
        <v>168</v>
      </c>
      <c r="G44" s="19">
        <v>17431</v>
      </c>
      <c r="H44" s="30">
        <f t="shared" si="0"/>
        <v>0.85400029395913968</v>
      </c>
      <c r="I44" s="19">
        <v>20411</v>
      </c>
      <c r="J44" s="29">
        <f t="shared" si="3"/>
        <v>1.809884747170595</v>
      </c>
      <c r="K44" s="19">
        <v>271837</v>
      </c>
      <c r="L44" s="31">
        <f t="shared" si="1"/>
        <v>6.4122985465554727E-2</v>
      </c>
    </row>
    <row r="45" spans="1:12">
      <c r="A45" s="17" t="s">
        <v>88</v>
      </c>
      <c r="B45" s="18" t="s">
        <v>87</v>
      </c>
      <c r="C45" s="19">
        <v>73192</v>
      </c>
      <c r="D45" s="19">
        <v>132133</v>
      </c>
      <c r="E45" s="29">
        <f t="shared" si="2"/>
        <v>1.805292928188873</v>
      </c>
      <c r="F45" s="19">
        <v>5344</v>
      </c>
      <c r="G45" s="19">
        <v>137477</v>
      </c>
      <c r="H45" s="30">
        <f t="shared" si="0"/>
        <v>0.88224120338580603</v>
      </c>
      <c r="I45" s="19">
        <v>155827</v>
      </c>
      <c r="J45" s="29">
        <f t="shared" si="3"/>
        <v>1.8783063722811235</v>
      </c>
      <c r="K45" s="19">
        <v>413125</v>
      </c>
      <c r="L45" s="31">
        <f t="shared" si="1"/>
        <v>0.3327733736762481</v>
      </c>
    </row>
    <row r="46" spans="1:12">
      <c r="A46" s="17" t="s">
        <v>89</v>
      </c>
      <c r="B46" s="18" t="s">
        <v>90</v>
      </c>
      <c r="C46" s="19">
        <v>6528</v>
      </c>
      <c r="D46" s="19">
        <v>23623</v>
      </c>
      <c r="E46" s="29">
        <f t="shared" si="2"/>
        <v>3.618719362745098</v>
      </c>
      <c r="F46" s="19">
        <v>329</v>
      </c>
      <c r="G46" s="19">
        <v>23952</v>
      </c>
      <c r="H46" s="30">
        <f t="shared" si="0"/>
        <v>0.81497107859816265</v>
      </c>
      <c r="I46" s="19">
        <v>29390</v>
      </c>
      <c r="J46" s="29">
        <f t="shared" si="3"/>
        <v>3.6691176470588234</v>
      </c>
      <c r="K46" s="19">
        <v>280903</v>
      </c>
      <c r="L46" s="31">
        <f t="shared" si="1"/>
        <v>8.5267868267693836E-2</v>
      </c>
    </row>
    <row r="47" spans="1:12">
      <c r="A47" s="17" t="s">
        <v>91</v>
      </c>
      <c r="B47" s="18" t="s">
        <v>92</v>
      </c>
      <c r="C47" s="19">
        <v>31012</v>
      </c>
      <c r="D47" s="19">
        <v>57897</v>
      </c>
      <c r="E47" s="29">
        <f t="shared" si="2"/>
        <v>1.8669224816200181</v>
      </c>
      <c r="F47" s="19">
        <v>554</v>
      </c>
      <c r="G47" s="19">
        <v>58451</v>
      </c>
      <c r="H47" s="30">
        <f t="shared" si="0"/>
        <v>0.87785353838760061</v>
      </c>
      <c r="I47" s="19">
        <v>66584</v>
      </c>
      <c r="J47" s="29">
        <f t="shared" si="3"/>
        <v>1.8847865342448085</v>
      </c>
      <c r="K47" s="19">
        <v>318011</v>
      </c>
      <c r="L47" s="31">
        <f t="shared" si="1"/>
        <v>0.18380181817610083</v>
      </c>
    </row>
    <row r="48" spans="1:12">
      <c r="A48" s="17" t="s">
        <v>93</v>
      </c>
      <c r="B48" s="18" t="s">
        <v>94</v>
      </c>
      <c r="C48" s="19">
        <v>23359</v>
      </c>
      <c r="D48" s="19">
        <v>81249</v>
      </c>
      <c r="E48" s="29">
        <f t="shared" si="2"/>
        <v>3.4782738987114175</v>
      </c>
      <c r="F48" s="19">
        <v>1320</v>
      </c>
      <c r="G48" s="19">
        <v>82569</v>
      </c>
      <c r="H48" s="30">
        <f t="shared" si="0"/>
        <v>0.85632058741171713</v>
      </c>
      <c r="I48" s="19">
        <v>96423</v>
      </c>
      <c r="J48" s="29">
        <f t="shared" si="3"/>
        <v>3.5347831670876322</v>
      </c>
      <c r="K48" s="19">
        <v>347994</v>
      </c>
      <c r="L48" s="31">
        <f t="shared" si="1"/>
        <v>0.23727133226434938</v>
      </c>
    </row>
    <row r="49" spans="1:12">
      <c r="A49" s="17" t="s">
        <v>95</v>
      </c>
      <c r="B49" s="18" t="s">
        <v>96</v>
      </c>
      <c r="C49" s="19">
        <v>43240</v>
      </c>
      <c r="D49" s="19">
        <v>94291</v>
      </c>
      <c r="E49" s="29">
        <f t="shared" si="2"/>
        <v>2.1806429232192412</v>
      </c>
      <c r="F49" s="19">
        <v>1994</v>
      </c>
      <c r="G49" s="19">
        <v>96285</v>
      </c>
      <c r="H49" s="30">
        <f t="shared" si="0"/>
        <v>0.91143590083395654</v>
      </c>
      <c r="I49" s="19">
        <v>105641</v>
      </c>
      <c r="J49" s="29">
        <f t="shared" si="3"/>
        <v>2.2267576318223865</v>
      </c>
      <c r="K49" s="19">
        <v>357071</v>
      </c>
      <c r="L49" s="31">
        <f t="shared" si="1"/>
        <v>0.26965225403351156</v>
      </c>
    </row>
    <row r="50" spans="1:12">
      <c r="A50" s="21"/>
      <c r="B50" s="22"/>
      <c r="C50" s="22"/>
      <c r="D50" s="22"/>
      <c r="E50" s="22"/>
      <c r="F50" s="22"/>
      <c r="G50" s="22"/>
      <c r="H50" s="22"/>
      <c r="I50" s="22"/>
      <c r="J50" s="22"/>
      <c r="K50" s="22"/>
      <c r="L50" s="23"/>
    </row>
    <row r="51" spans="1:12">
      <c r="A51" s="4" t="s">
        <v>97</v>
      </c>
      <c r="B51" s="4"/>
      <c r="C51" s="5">
        <f>SUM(C2:C49)</f>
        <v>1097379</v>
      </c>
      <c r="D51" s="5">
        <f t="shared" ref="D51:G51" si="4">SUM(D2:D49)</f>
        <v>2958004</v>
      </c>
      <c r="E51" s="27">
        <f>D51/C51</f>
        <v>2.6955172278674917</v>
      </c>
      <c r="F51" s="5">
        <f t="shared" si="4"/>
        <v>93621</v>
      </c>
      <c r="G51" s="5">
        <f t="shared" si="4"/>
        <v>3051625</v>
      </c>
      <c r="H51" s="28">
        <f>G51/I51</f>
        <v>0.87544240088886105</v>
      </c>
      <c r="I51" s="5">
        <f>SUM(I2:I49)</f>
        <v>3485809</v>
      </c>
      <c r="J51" s="27">
        <f>G51/C51</f>
        <v>2.780830506142363</v>
      </c>
      <c r="K51" s="5">
        <v>3755829</v>
      </c>
      <c r="L51" s="28">
        <f>G51/K51</f>
        <v>0.81250371089844609</v>
      </c>
    </row>
    <row r="52" spans="1:12">
      <c r="A52" s="4" t="s">
        <v>98</v>
      </c>
      <c r="B52" s="4"/>
      <c r="C52" s="5">
        <f>AVERAGE(C2:C49)</f>
        <v>22862.0625</v>
      </c>
      <c r="D52" s="5">
        <f t="shared" ref="D52:G52" si="5">AVERAGE(D2:D49)</f>
        <v>61625.083333333336</v>
      </c>
      <c r="E52" s="27">
        <f>AVERAGE(E2:E49)</f>
        <v>3.7215428678646916</v>
      </c>
      <c r="F52" s="5">
        <f t="shared" si="5"/>
        <v>1950.4375</v>
      </c>
      <c r="G52" s="5">
        <f t="shared" si="5"/>
        <v>63575.520833333336</v>
      </c>
      <c r="H52" s="28">
        <f>AVERAGE(H2:H49)</f>
        <v>0.86807043293673347</v>
      </c>
      <c r="I52" s="5">
        <f>AVERAGE(I2:I49)</f>
        <v>72621.020833333328</v>
      </c>
      <c r="J52" s="27">
        <f>AVERAGE(J2:J49)</f>
        <v>3.8156732008117227</v>
      </c>
      <c r="K52" s="5">
        <f>AVERAGE(K2:K49)</f>
        <v>324434.39583333331</v>
      </c>
      <c r="L52" s="28">
        <f>AVERAGE(L2:L49)</f>
        <v>0.1754847687176336</v>
      </c>
    </row>
    <row r="53" spans="1:12">
      <c r="A53" s="4" t="s">
        <v>99</v>
      </c>
      <c r="B53" s="4"/>
      <c r="C53" s="5">
        <f>MEDIAN(C2:C49)</f>
        <v>14422</v>
      </c>
      <c r="D53" s="5">
        <f t="shared" ref="D53:G53" si="6">MEDIAN(D2:D49)</f>
        <v>49672</v>
      </c>
      <c r="E53" s="27">
        <f>MEDIAN(E2:E49)</f>
        <v>3.4908228838451114</v>
      </c>
      <c r="F53" s="5">
        <f t="shared" si="6"/>
        <v>798.5</v>
      </c>
      <c r="G53" s="5">
        <f t="shared" si="6"/>
        <v>50479.5</v>
      </c>
      <c r="H53" s="28">
        <f>MEDIAN(H2:H49)</f>
        <v>0.86754885797578185</v>
      </c>
      <c r="I53" s="5">
        <f>MEDIAN(I2:I49)</f>
        <v>56836</v>
      </c>
      <c r="J53" s="27">
        <f>MEDIAN(J2:J49)</f>
        <v>3.5513855279423847</v>
      </c>
      <c r="K53" s="5">
        <f>MEDIAN(K2:K49)</f>
        <v>308304</v>
      </c>
      <c r="L53" s="28">
        <f>MEDIAN(L2:L49)</f>
        <v>0.16234024225255589</v>
      </c>
    </row>
  </sheetData>
  <sheetProtection sheet="1" objects="1" scenarios="1" sort="0" autoFilter="0"/>
  <autoFilter ref="A1:L49" xr:uid="{E015379E-2831-4247-9B5C-538A5A1CB05F}"/>
  <sortState xmlns:xlrd2="http://schemas.microsoft.com/office/spreadsheetml/2017/richdata2" ref="A2:L49">
    <sortCondition ref="B2:B49"/>
  </sortState>
  <conditionalFormatting sqref="A2:L49">
    <cfRule type="expression" dxfId="7" priority="1">
      <formula>MOD(ROW(),2)=0</formula>
    </cfRule>
  </conditionalFormatting>
  <pageMargins left="0.7" right="0.7" top="0.75" bottom="0.75" header="0.3" footer="0.3"/>
  <ignoredErrors>
    <ignoredError sqref="E51 J51 H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4593-9126-4BF6-96F8-CCFE92518792}">
  <sheetPr>
    <tabColor theme="7" tint="0.39997558519241921"/>
  </sheetPr>
  <dimension ref="A1:L62"/>
  <sheetViews>
    <sheetView showGridLines="0" showRowColHeaders="0" workbookViewId="0">
      <pane xSplit="1" ySplit="1" topLeftCell="B2" activePane="bottomRight" state="frozen"/>
      <selection pane="topRight" activeCell="D8" sqref="D8"/>
      <selection pane="bottomLeft" activeCell="D8" sqref="D8"/>
      <selection pane="bottomRight" activeCell="B2" sqref="B2"/>
    </sheetView>
  </sheetViews>
  <sheetFormatPr defaultColWidth="9.140625" defaultRowHeight="12.75"/>
  <cols>
    <col min="1" max="1" width="38.7109375" style="9" bestFit="1" customWidth="1"/>
    <col min="2" max="3" width="15.28515625" style="9" customWidth="1"/>
    <col min="4" max="4" width="11.42578125" style="9" bestFit="1" customWidth="1"/>
    <col min="5" max="5" width="11.42578125" style="9" customWidth="1"/>
    <col min="6" max="6" width="11.42578125" style="9" bestFit="1" customWidth="1"/>
    <col min="7" max="7" width="12.42578125" style="9" customWidth="1"/>
    <col min="8" max="8" width="16" style="9" customWidth="1"/>
    <col min="9" max="9" width="11.42578125" style="9" bestFit="1" customWidth="1"/>
    <col min="10" max="10" width="14.5703125" style="9" customWidth="1"/>
    <col min="11" max="11" width="17.42578125" style="9" customWidth="1"/>
    <col min="12" max="12" width="18" style="9" customWidth="1"/>
    <col min="13" max="16384" width="9.140625" style="9"/>
  </cols>
  <sheetData>
    <row r="1" spans="1:12" ht="45" customHeight="1">
      <c r="A1" s="32" t="s">
        <v>0</v>
      </c>
      <c r="B1" s="33" t="s">
        <v>270</v>
      </c>
      <c r="C1" s="32" t="s">
        <v>268</v>
      </c>
      <c r="D1" s="32" t="s">
        <v>103</v>
      </c>
      <c r="E1" s="34" t="s">
        <v>104</v>
      </c>
      <c r="F1" s="32" t="s">
        <v>105</v>
      </c>
      <c r="G1" s="32" t="s">
        <v>106</v>
      </c>
      <c r="H1" s="34" t="s">
        <v>108</v>
      </c>
      <c r="I1" s="32" t="s">
        <v>1</v>
      </c>
      <c r="J1" s="34" t="s">
        <v>107</v>
      </c>
      <c r="K1" s="32" t="s">
        <v>5</v>
      </c>
      <c r="L1" s="34" t="s">
        <v>109</v>
      </c>
    </row>
    <row r="2" spans="1:12">
      <c r="A2" s="37" t="s">
        <v>110</v>
      </c>
      <c r="B2" s="38"/>
      <c r="C2" s="38"/>
      <c r="D2" s="38"/>
      <c r="E2" s="38"/>
      <c r="F2" s="38"/>
      <c r="G2" s="38"/>
      <c r="H2" s="38"/>
      <c r="I2" s="38"/>
      <c r="J2" s="38"/>
      <c r="K2" s="38"/>
      <c r="L2" s="38"/>
    </row>
    <row r="3" spans="1:12">
      <c r="A3" s="18" t="s">
        <v>69</v>
      </c>
      <c r="B3" s="18" t="s">
        <v>70</v>
      </c>
      <c r="C3" s="19">
        <v>131744</v>
      </c>
      <c r="D3" s="19">
        <v>192057</v>
      </c>
      <c r="E3" s="29">
        <f>D3/C3</f>
        <v>1.457804529997571</v>
      </c>
      <c r="F3" s="19">
        <v>3351</v>
      </c>
      <c r="G3" s="19">
        <v>195408</v>
      </c>
      <c r="H3" s="30">
        <f>G3/I3</f>
        <v>0.87006157860288258</v>
      </c>
      <c r="I3" s="19">
        <v>224591</v>
      </c>
      <c r="J3" s="29">
        <f>G3/C3</f>
        <v>1.4832402234636872</v>
      </c>
      <c r="K3" s="19">
        <v>476019</v>
      </c>
      <c r="L3" s="30">
        <f>G3/K3</f>
        <v>0.41050462271463956</v>
      </c>
    </row>
    <row r="4" spans="1:12">
      <c r="A4" s="18" t="s">
        <v>23</v>
      </c>
      <c r="B4" s="18" t="s">
        <v>24</v>
      </c>
      <c r="C4" s="19">
        <v>82934</v>
      </c>
      <c r="D4" s="19">
        <v>184995</v>
      </c>
      <c r="E4" s="29">
        <f>D4/C4</f>
        <v>2.2306291750066318</v>
      </c>
      <c r="F4" s="19">
        <v>26000</v>
      </c>
      <c r="G4" s="19">
        <v>210995</v>
      </c>
      <c r="H4" s="30">
        <f>G4/I4</f>
        <v>0.83850289906331843</v>
      </c>
      <c r="I4" s="19">
        <v>251633</v>
      </c>
      <c r="J4" s="29">
        <f>G4/C4</f>
        <v>2.5441314780427811</v>
      </c>
      <c r="K4" s="19">
        <v>503066</v>
      </c>
      <c r="L4" s="30">
        <f>G4/K4</f>
        <v>0.41941812803886569</v>
      </c>
    </row>
    <row r="5" spans="1:12">
      <c r="A5" s="18" t="s">
        <v>65</v>
      </c>
      <c r="B5" s="18" t="s">
        <v>66</v>
      </c>
      <c r="C5" s="19">
        <v>75604</v>
      </c>
      <c r="D5" s="19">
        <v>84754</v>
      </c>
      <c r="E5" s="29">
        <f>D5/C5</f>
        <v>1.121025342574467</v>
      </c>
      <c r="F5" s="19">
        <v>308</v>
      </c>
      <c r="G5" s="19">
        <v>85062</v>
      </c>
      <c r="H5" s="30">
        <f>G5/I5</f>
        <v>0.90868496955453482</v>
      </c>
      <c r="I5" s="19">
        <v>93610</v>
      </c>
      <c r="J5" s="29">
        <f>G5/C5</f>
        <v>1.1250992011004708</v>
      </c>
      <c r="K5" s="19">
        <v>345042</v>
      </c>
      <c r="L5" s="30">
        <f>G5/K5</f>
        <v>0.24652650981619628</v>
      </c>
    </row>
    <row r="6" spans="1:12">
      <c r="A6" s="18" t="s">
        <v>88</v>
      </c>
      <c r="B6" s="18" t="s">
        <v>87</v>
      </c>
      <c r="C6" s="19">
        <v>73192</v>
      </c>
      <c r="D6" s="19">
        <v>132133</v>
      </c>
      <c r="E6" s="29">
        <f>D6/C6</f>
        <v>1.805292928188873</v>
      </c>
      <c r="F6" s="19">
        <v>5344</v>
      </c>
      <c r="G6" s="19">
        <v>137477</v>
      </c>
      <c r="H6" s="30">
        <f>G6/I6</f>
        <v>0.88224120338580603</v>
      </c>
      <c r="I6" s="19">
        <v>155827</v>
      </c>
      <c r="J6" s="29">
        <f>G6/C6</f>
        <v>1.8783063722811235</v>
      </c>
      <c r="K6" s="19">
        <v>413125</v>
      </c>
      <c r="L6" s="30">
        <f>G6/K6</f>
        <v>0.3327733736762481</v>
      </c>
    </row>
    <row r="7" spans="1:12">
      <c r="A7" s="18" t="s">
        <v>71</v>
      </c>
      <c r="B7" s="18" t="s">
        <v>70</v>
      </c>
      <c r="C7" s="19">
        <v>59190</v>
      </c>
      <c r="D7" s="19">
        <v>301594</v>
      </c>
      <c r="E7" s="29">
        <f>D7/C7</f>
        <v>5.0953539449231293</v>
      </c>
      <c r="F7" s="19">
        <v>2391</v>
      </c>
      <c r="G7" s="19">
        <v>303985</v>
      </c>
      <c r="H7" s="30">
        <f>G7/I7</f>
        <v>0.94172188713030169</v>
      </c>
      <c r="I7" s="19">
        <v>322797</v>
      </c>
      <c r="J7" s="29">
        <f>G7/C7</f>
        <v>5.1357492819733066</v>
      </c>
      <c r="K7" s="19">
        <v>574232</v>
      </c>
      <c r="L7" s="30">
        <f>G7/K7</f>
        <v>0.52937662826174792</v>
      </c>
    </row>
    <row r="8" spans="1:12">
      <c r="A8" s="18"/>
      <c r="B8" s="18"/>
      <c r="C8" s="19"/>
      <c r="D8" s="19"/>
      <c r="E8" s="29"/>
      <c r="F8" s="19"/>
      <c r="G8" s="19"/>
      <c r="H8" s="30"/>
      <c r="I8" s="19"/>
      <c r="J8" s="29"/>
      <c r="K8" s="19"/>
      <c r="L8" s="30"/>
    </row>
    <row r="9" spans="1:12">
      <c r="A9" s="37" t="s">
        <v>111</v>
      </c>
      <c r="B9" s="38"/>
      <c r="C9" s="39"/>
      <c r="D9" s="39"/>
      <c r="E9" s="40"/>
      <c r="F9" s="39"/>
      <c r="G9" s="39"/>
      <c r="H9" s="41"/>
      <c r="I9" s="39"/>
      <c r="J9" s="40"/>
      <c r="K9" s="39"/>
      <c r="L9" s="41"/>
    </row>
    <row r="10" spans="1:12">
      <c r="A10" s="18" t="s">
        <v>29</v>
      </c>
      <c r="B10" s="18" t="s">
        <v>30</v>
      </c>
      <c r="C10" s="19">
        <v>47139</v>
      </c>
      <c r="D10" s="19">
        <v>85239</v>
      </c>
      <c r="E10" s="29">
        <f t="shared" ref="E10:E22" si="0">D10/C10</f>
        <v>1.8082479475593458</v>
      </c>
      <c r="F10" s="19">
        <v>968</v>
      </c>
      <c r="G10" s="19">
        <v>86207</v>
      </c>
      <c r="H10" s="30">
        <f t="shared" ref="H10:H22" si="1">G10/I10</f>
        <v>0.86817325800376643</v>
      </c>
      <c r="I10" s="19">
        <v>99297</v>
      </c>
      <c r="J10" s="29">
        <f t="shared" ref="J10:J22" si="2">G10/C10</f>
        <v>1.8287829610301449</v>
      </c>
      <c r="K10" s="19">
        <v>350876</v>
      </c>
      <c r="L10" s="30">
        <f t="shared" ref="L10:L22" si="3">G10/K10</f>
        <v>0.2456907853486702</v>
      </c>
    </row>
    <row r="11" spans="1:12">
      <c r="A11" s="18" t="s">
        <v>95</v>
      </c>
      <c r="B11" s="18" t="s">
        <v>96</v>
      </c>
      <c r="C11" s="19">
        <v>43240</v>
      </c>
      <c r="D11" s="19">
        <v>94291</v>
      </c>
      <c r="E11" s="29">
        <f t="shared" si="0"/>
        <v>2.1806429232192412</v>
      </c>
      <c r="F11" s="19">
        <v>1994</v>
      </c>
      <c r="G11" s="19">
        <v>96285</v>
      </c>
      <c r="H11" s="30">
        <f t="shared" si="1"/>
        <v>0.91143590083395654</v>
      </c>
      <c r="I11" s="19">
        <v>105641</v>
      </c>
      <c r="J11" s="29">
        <f t="shared" si="2"/>
        <v>2.2267576318223865</v>
      </c>
      <c r="K11" s="19">
        <v>357071</v>
      </c>
      <c r="L11" s="30">
        <f t="shared" si="3"/>
        <v>0.26965225403351156</v>
      </c>
    </row>
    <row r="12" spans="1:12">
      <c r="A12" s="18" t="s">
        <v>25</v>
      </c>
      <c r="B12" s="18" t="s">
        <v>26</v>
      </c>
      <c r="C12" s="19">
        <v>36405</v>
      </c>
      <c r="D12" s="19">
        <v>82769</v>
      </c>
      <c r="E12" s="29">
        <f t="shared" si="0"/>
        <v>2.2735613239939569</v>
      </c>
      <c r="F12" s="19">
        <v>5130</v>
      </c>
      <c r="G12" s="19">
        <v>87899</v>
      </c>
      <c r="H12" s="30">
        <f t="shared" si="1"/>
        <v>0.81845692577004725</v>
      </c>
      <c r="I12" s="19">
        <v>107396</v>
      </c>
      <c r="J12" s="29">
        <f t="shared" si="2"/>
        <v>2.4144760335118804</v>
      </c>
      <c r="K12" s="19">
        <v>358826</v>
      </c>
      <c r="L12" s="30">
        <f t="shared" si="3"/>
        <v>0.2449627396008093</v>
      </c>
    </row>
    <row r="13" spans="1:12">
      <c r="A13" s="18" t="s">
        <v>21</v>
      </c>
      <c r="B13" s="18" t="s">
        <v>22</v>
      </c>
      <c r="C13" s="19">
        <v>35688</v>
      </c>
      <c r="D13" s="19">
        <v>77271</v>
      </c>
      <c r="E13" s="29">
        <f t="shared" si="0"/>
        <v>2.1651815736381979</v>
      </c>
      <c r="F13" s="19">
        <v>745</v>
      </c>
      <c r="G13" s="19">
        <v>78016</v>
      </c>
      <c r="H13" s="30">
        <f t="shared" si="1"/>
        <v>0.84473125730867515</v>
      </c>
      <c r="I13" s="19">
        <v>92356</v>
      </c>
      <c r="J13" s="29">
        <f t="shared" si="2"/>
        <v>2.1860569379062991</v>
      </c>
      <c r="K13" s="19">
        <v>343789</v>
      </c>
      <c r="L13" s="30">
        <f t="shared" si="3"/>
        <v>0.22692989013610093</v>
      </c>
    </row>
    <row r="14" spans="1:12">
      <c r="A14" s="18" t="s">
        <v>61</v>
      </c>
      <c r="B14" s="18" t="s">
        <v>62</v>
      </c>
      <c r="C14" s="19">
        <v>34114</v>
      </c>
      <c r="D14" s="19">
        <v>92376</v>
      </c>
      <c r="E14" s="29">
        <f t="shared" si="0"/>
        <v>2.7078618748900745</v>
      </c>
      <c r="F14" s="19">
        <v>10019</v>
      </c>
      <c r="G14" s="19">
        <v>102395</v>
      </c>
      <c r="H14" s="30">
        <f t="shared" si="1"/>
        <v>0.86673325489465802</v>
      </c>
      <c r="I14" s="19">
        <v>118139</v>
      </c>
      <c r="J14" s="29">
        <f t="shared" si="2"/>
        <v>3.0015536143518791</v>
      </c>
      <c r="K14" s="19">
        <v>370282</v>
      </c>
      <c r="L14" s="30">
        <f t="shared" si="3"/>
        <v>0.27653248064988306</v>
      </c>
    </row>
    <row r="15" spans="1:12">
      <c r="A15" s="18" t="s">
        <v>80</v>
      </c>
      <c r="B15" s="18" t="s">
        <v>81</v>
      </c>
      <c r="C15" s="19">
        <v>31931</v>
      </c>
      <c r="D15" s="19">
        <v>76141</v>
      </c>
      <c r="E15" s="29">
        <f t="shared" si="0"/>
        <v>2.3845479314772478</v>
      </c>
      <c r="F15" s="19">
        <v>1470</v>
      </c>
      <c r="G15" s="19">
        <v>77611</v>
      </c>
      <c r="H15" s="30">
        <f t="shared" si="1"/>
        <v>0.8879265962680335</v>
      </c>
      <c r="I15" s="19">
        <v>87407</v>
      </c>
      <c r="J15" s="29">
        <f t="shared" si="2"/>
        <v>2.4305846982556139</v>
      </c>
      <c r="K15" s="19">
        <v>338837</v>
      </c>
      <c r="L15" s="30">
        <f t="shared" si="3"/>
        <v>0.22905113668223953</v>
      </c>
    </row>
    <row r="16" spans="1:12">
      <c r="A16" s="18" t="s">
        <v>91</v>
      </c>
      <c r="B16" s="18" t="s">
        <v>92</v>
      </c>
      <c r="C16" s="19">
        <v>31012</v>
      </c>
      <c r="D16" s="19">
        <v>57897</v>
      </c>
      <c r="E16" s="29">
        <f t="shared" si="0"/>
        <v>1.8669224816200181</v>
      </c>
      <c r="F16" s="19">
        <v>554</v>
      </c>
      <c r="G16" s="19">
        <v>58451</v>
      </c>
      <c r="H16" s="30">
        <f t="shared" si="1"/>
        <v>0.87785353838760061</v>
      </c>
      <c r="I16" s="19">
        <v>66584</v>
      </c>
      <c r="J16" s="29">
        <f t="shared" si="2"/>
        <v>1.8847865342448085</v>
      </c>
      <c r="K16" s="19">
        <v>318011</v>
      </c>
      <c r="L16" s="30">
        <f t="shared" si="3"/>
        <v>0.18380181817610083</v>
      </c>
    </row>
    <row r="17" spans="1:12">
      <c r="A17" s="18" t="s">
        <v>43</v>
      </c>
      <c r="B17" s="18" t="s">
        <v>44</v>
      </c>
      <c r="C17" s="19">
        <v>29568</v>
      </c>
      <c r="D17" s="19">
        <v>46453</v>
      </c>
      <c r="E17" s="29">
        <f t="shared" si="0"/>
        <v>1.5710565476190477</v>
      </c>
      <c r="F17" s="19">
        <v>4</v>
      </c>
      <c r="G17" s="19">
        <v>46457</v>
      </c>
      <c r="H17" s="30">
        <f t="shared" si="1"/>
        <v>0.93708649346457962</v>
      </c>
      <c r="I17" s="19">
        <v>49576</v>
      </c>
      <c r="J17" s="29">
        <f t="shared" si="2"/>
        <v>1.571191829004329</v>
      </c>
      <c r="K17" s="19">
        <v>301002</v>
      </c>
      <c r="L17" s="30">
        <f t="shared" si="3"/>
        <v>0.15434116716832447</v>
      </c>
    </row>
    <row r="18" spans="1:12">
      <c r="A18" s="18" t="s">
        <v>55</v>
      </c>
      <c r="B18" s="18" t="s">
        <v>56</v>
      </c>
      <c r="C18" s="19">
        <v>25163</v>
      </c>
      <c r="D18" s="19">
        <v>111206</v>
      </c>
      <c r="E18" s="29">
        <f t="shared" si="0"/>
        <v>4.4194253467392599</v>
      </c>
      <c r="F18" s="19">
        <v>3400</v>
      </c>
      <c r="G18" s="19">
        <v>114606</v>
      </c>
      <c r="H18" s="30">
        <f t="shared" si="1"/>
        <v>0.86186773354189539</v>
      </c>
      <c r="I18" s="19">
        <v>132974</v>
      </c>
      <c r="J18" s="29">
        <f t="shared" si="2"/>
        <v>4.5545443707030167</v>
      </c>
      <c r="K18" s="19">
        <v>385191</v>
      </c>
      <c r="L18" s="30">
        <f t="shared" si="3"/>
        <v>0.29753031612888153</v>
      </c>
    </row>
    <row r="19" spans="1:12">
      <c r="A19" s="18" t="s">
        <v>93</v>
      </c>
      <c r="B19" s="18" t="s">
        <v>94</v>
      </c>
      <c r="C19" s="19">
        <v>23359</v>
      </c>
      <c r="D19" s="19">
        <v>81249</v>
      </c>
      <c r="E19" s="29">
        <f t="shared" si="0"/>
        <v>3.4782738987114175</v>
      </c>
      <c r="F19" s="19">
        <v>1320</v>
      </c>
      <c r="G19" s="19">
        <v>82569</v>
      </c>
      <c r="H19" s="30">
        <f t="shared" si="1"/>
        <v>0.85632058741171713</v>
      </c>
      <c r="I19" s="19">
        <v>96423</v>
      </c>
      <c r="J19" s="29">
        <f t="shared" si="2"/>
        <v>3.5347831670876322</v>
      </c>
      <c r="K19" s="19">
        <v>347994</v>
      </c>
      <c r="L19" s="30">
        <f t="shared" si="3"/>
        <v>0.23727133226434938</v>
      </c>
    </row>
    <row r="20" spans="1:12">
      <c r="A20" s="18" t="s">
        <v>17</v>
      </c>
      <c r="B20" s="18" t="s">
        <v>18</v>
      </c>
      <c r="C20" s="19">
        <v>22583</v>
      </c>
      <c r="D20" s="19">
        <v>22185</v>
      </c>
      <c r="E20" s="29">
        <f t="shared" si="0"/>
        <v>0.98237612363282112</v>
      </c>
      <c r="F20" s="19">
        <v>50</v>
      </c>
      <c r="G20" s="19">
        <v>22235</v>
      </c>
      <c r="H20" s="30">
        <f t="shared" si="1"/>
        <v>0.89100380685233416</v>
      </c>
      <c r="I20" s="19">
        <v>24955</v>
      </c>
      <c r="J20" s="29">
        <f t="shared" si="2"/>
        <v>0.98459017845281849</v>
      </c>
      <c r="K20" s="19">
        <v>276381</v>
      </c>
      <c r="L20" s="30">
        <f t="shared" si="3"/>
        <v>8.04505374826779E-2</v>
      </c>
    </row>
    <row r="21" spans="1:12">
      <c r="A21" s="18" t="s">
        <v>45</v>
      </c>
      <c r="B21" s="18" t="s">
        <v>46</v>
      </c>
      <c r="C21" s="19">
        <v>22529</v>
      </c>
      <c r="D21" s="19">
        <v>109263</v>
      </c>
      <c r="E21" s="29">
        <f t="shared" si="0"/>
        <v>4.8498823738292867</v>
      </c>
      <c r="F21" s="19">
        <v>1133</v>
      </c>
      <c r="G21" s="19">
        <v>110396</v>
      </c>
      <c r="H21" s="30">
        <f t="shared" si="1"/>
        <v>0.86459646787014921</v>
      </c>
      <c r="I21" s="19">
        <v>127685</v>
      </c>
      <c r="J21" s="29">
        <f t="shared" si="2"/>
        <v>4.9001731102135029</v>
      </c>
      <c r="K21" s="19">
        <v>384556</v>
      </c>
      <c r="L21" s="30">
        <f t="shared" si="3"/>
        <v>0.2870739242138986</v>
      </c>
    </row>
    <row r="22" spans="1:12">
      <c r="A22" s="18" t="s">
        <v>12</v>
      </c>
      <c r="B22" s="18" t="s">
        <v>13</v>
      </c>
      <c r="C22" s="19">
        <v>22493</v>
      </c>
      <c r="D22" s="19">
        <v>58468</v>
      </c>
      <c r="E22" s="29">
        <f t="shared" si="0"/>
        <v>2.599386475792469</v>
      </c>
      <c r="F22" s="19">
        <v>1894</v>
      </c>
      <c r="G22" s="19">
        <v>60362</v>
      </c>
      <c r="H22" s="30">
        <f t="shared" si="1"/>
        <v>0.87296445202904005</v>
      </c>
      <c r="I22" s="19">
        <v>69146</v>
      </c>
      <c r="J22" s="29">
        <f t="shared" si="2"/>
        <v>2.6835904503623351</v>
      </c>
      <c r="K22" s="19">
        <v>320728</v>
      </c>
      <c r="L22" s="30">
        <f t="shared" si="3"/>
        <v>0.18820308797485719</v>
      </c>
    </row>
    <row r="23" spans="1:12">
      <c r="A23" s="18"/>
      <c r="B23" s="18"/>
      <c r="C23" s="19"/>
      <c r="D23" s="19"/>
      <c r="E23" s="29"/>
      <c r="F23" s="19"/>
      <c r="G23" s="19"/>
      <c r="H23" s="30"/>
      <c r="I23" s="19"/>
      <c r="J23" s="29"/>
      <c r="K23" s="19"/>
      <c r="L23" s="30"/>
    </row>
    <row r="24" spans="1:12">
      <c r="A24" s="37" t="s">
        <v>112</v>
      </c>
      <c r="B24" s="38"/>
      <c r="C24" s="39"/>
      <c r="D24" s="39"/>
      <c r="E24" s="40"/>
      <c r="F24" s="39"/>
      <c r="G24" s="39"/>
      <c r="H24" s="41"/>
      <c r="I24" s="39"/>
      <c r="J24" s="40"/>
      <c r="K24" s="39"/>
      <c r="L24" s="41"/>
    </row>
    <row r="25" spans="1:12">
      <c r="A25" s="18" t="s">
        <v>59</v>
      </c>
      <c r="B25" s="18" t="s">
        <v>58</v>
      </c>
      <c r="C25" s="19">
        <v>19821</v>
      </c>
      <c r="D25" s="19">
        <v>87994</v>
      </c>
      <c r="E25" s="29">
        <f t="shared" ref="E25:E35" si="4">D25/C25</f>
        <v>4.4394329246758488</v>
      </c>
      <c r="F25" s="19">
        <v>6167</v>
      </c>
      <c r="G25" s="19">
        <v>94161</v>
      </c>
      <c r="H25" s="30">
        <f t="shared" ref="H25:H35" si="5">G25/I25</f>
        <v>0.86692445794779727</v>
      </c>
      <c r="I25" s="19">
        <v>108615</v>
      </c>
      <c r="J25" s="29">
        <f t="shared" ref="J25:J35" si="6">G25/C25</f>
        <v>4.7505675798395641</v>
      </c>
      <c r="K25" s="19">
        <v>360052</v>
      </c>
      <c r="L25" s="30">
        <f t="shared" ref="L25:L35" si="7">G25/K25</f>
        <v>0.26152055814160174</v>
      </c>
    </row>
    <row r="26" spans="1:12">
      <c r="A26" s="18" t="s">
        <v>67</v>
      </c>
      <c r="B26" s="18" t="s">
        <v>68</v>
      </c>
      <c r="C26" s="19">
        <v>17871</v>
      </c>
      <c r="D26" s="19">
        <v>52523</v>
      </c>
      <c r="E26" s="29">
        <f t="shared" si="4"/>
        <v>2.9390073303116782</v>
      </c>
      <c r="F26" s="19">
        <v>491</v>
      </c>
      <c r="G26" s="19">
        <v>53014</v>
      </c>
      <c r="H26" s="30">
        <f t="shared" si="5"/>
        <v>0.91217867097973093</v>
      </c>
      <c r="I26" s="19">
        <v>58118</v>
      </c>
      <c r="J26" s="29">
        <f t="shared" si="6"/>
        <v>2.9664820099602709</v>
      </c>
      <c r="K26" s="19">
        <v>309627</v>
      </c>
      <c r="L26" s="30">
        <f t="shared" si="7"/>
        <v>0.17121891824679372</v>
      </c>
    </row>
    <row r="27" spans="1:12">
      <c r="A27" s="18" t="s">
        <v>10</v>
      </c>
      <c r="B27" s="18" t="s">
        <v>11</v>
      </c>
      <c r="C27" s="19">
        <v>17153</v>
      </c>
      <c r="D27" s="19">
        <v>98856</v>
      </c>
      <c r="E27" s="29">
        <f t="shared" si="4"/>
        <v>5.7631901125167611</v>
      </c>
      <c r="F27" s="19">
        <v>1174</v>
      </c>
      <c r="G27" s="19">
        <v>100030</v>
      </c>
      <c r="H27" s="30">
        <f t="shared" si="5"/>
        <v>0.91552260662639573</v>
      </c>
      <c r="I27" s="19">
        <v>109260</v>
      </c>
      <c r="J27" s="29">
        <f t="shared" si="6"/>
        <v>5.831632950504285</v>
      </c>
      <c r="K27" s="19">
        <v>360756</v>
      </c>
      <c r="L27" s="30">
        <f t="shared" si="7"/>
        <v>0.27727882557739858</v>
      </c>
    </row>
    <row r="28" spans="1:12">
      <c r="A28" s="18" t="s">
        <v>49</v>
      </c>
      <c r="B28" s="18" t="s">
        <v>50</v>
      </c>
      <c r="C28" s="19">
        <v>17075</v>
      </c>
      <c r="D28" s="19">
        <v>67917</v>
      </c>
      <c r="E28" s="29">
        <f t="shared" si="4"/>
        <v>3.9775695461200584</v>
      </c>
      <c r="F28" s="19">
        <v>1491</v>
      </c>
      <c r="G28" s="19">
        <v>69408</v>
      </c>
      <c r="H28" s="30">
        <f t="shared" si="5"/>
        <v>0.8981366459627329</v>
      </c>
      <c r="I28" s="19">
        <v>77280</v>
      </c>
      <c r="J28" s="29">
        <f t="shared" si="6"/>
        <v>4.06489019033675</v>
      </c>
      <c r="K28" s="19">
        <v>328713</v>
      </c>
      <c r="L28" s="30">
        <f t="shared" si="7"/>
        <v>0.21115076069397926</v>
      </c>
    </row>
    <row r="29" spans="1:12">
      <c r="A29" s="18" t="s">
        <v>82</v>
      </c>
      <c r="B29" s="18" t="s">
        <v>83</v>
      </c>
      <c r="C29" s="19">
        <v>16359</v>
      </c>
      <c r="D29" s="19">
        <v>46633</v>
      </c>
      <c r="E29" s="29">
        <f t="shared" si="4"/>
        <v>2.8506021150437069</v>
      </c>
      <c r="F29" s="19">
        <v>740</v>
      </c>
      <c r="G29" s="19">
        <v>47373</v>
      </c>
      <c r="H29" s="30">
        <f t="shared" si="5"/>
        <v>0.85273787666054646</v>
      </c>
      <c r="I29" s="19">
        <v>55554</v>
      </c>
      <c r="J29" s="29">
        <f t="shared" si="6"/>
        <v>2.8958371538602603</v>
      </c>
      <c r="K29" s="19">
        <v>306981</v>
      </c>
      <c r="L29" s="30">
        <f t="shared" si="7"/>
        <v>0.15431899694117876</v>
      </c>
    </row>
    <row r="30" spans="1:12">
      <c r="A30" s="18" t="s">
        <v>51</v>
      </c>
      <c r="B30" s="18" t="s">
        <v>52</v>
      </c>
      <c r="C30" s="19">
        <v>14532</v>
      </c>
      <c r="D30" s="19">
        <v>50911</v>
      </c>
      <c r="E30" s="29">
        <f t="shared" si="4"/>
        <v>3.5033718689788054</v>
      </c>
      <c r="F30" s="19">
        <v>939</v>
      </c>
      <c r="G30" s="19">
        <v>51850</v>
      </c>
      <c r="H30" s="30">
        <f t="shared" si="5"/>
        <v>0.81550802139037437</v>
      </c>
      <c r="I30" s="19">
        <v>63580</v>
      </c>
      <c r="J30" s="29">
        <f t="shared" si="6"/>
        <v>3.5679878887971372</v>
      </c>
      <c r="K30" s="19">
        <v>315012</v>
      </c>
      <c r="L30" s="30">
        <f t="shared" si="7"/>
        <v>0.16459690424491766</v>
      </c>
    </row>
    <row r="31" spans="1:12">
      <c r="A31" s="18" t="s">
        <v>27</v>
      </c>
      <c r="B31" s="18" t="s">
        <v>28</v>
      </c>
      <c r="C31" s="19">
        <v>14312</v>
      </c>
      <c r="D31" s="19">
        <v>59176</v>
      </c>
      <c r="E31" s="29">
        <f t="shared" si="4"/>
        <v>4.134712129681386</v>
      </c>
      <c r="F31" s="19">
        <v>1033</v>
      </c>
      <c r="G31" s="19">
        <v>60209</v>
      </c>
      <c r="H31" s="30">
        <f t="shared" si="5"/>
        <v>0.8985747332288635</v>
      </c>
      <c r="I31" s="19">
        <v>67005</v>
      </c>
      <c r="J31" s="29">
        <f t="shared" si="6"/>
        <v>4.2068893236444938</v>
      </c>
      <c r="K31" s="19">
        <v>318581</v>
      </c>
      <c r="L31" s="30">
        <f t="shared" si="7"/>
        <v>0.18899118277612287</v>
      </c>
    </row>
    <row r="32" spans="1:12">
      <c r="A32" s="18" t="s">
        <v>79</v>
      </c>
      <c r="B32" s="18" t="s">
        <v>78</v>
      </c>
      <c r="C32" s="19">
        <v>12642</v>
      </c>
      <c r="D32" s="19">
        <v>57432</v>
      </c>
      <c r="E32" s="29">
        <f t="shared" si="4"/>
        <v>4.5429520645467489</v>
      </c>
      <c r="F32" s="19">
        <v>2877</v>
      </c>
      <c r="G32" s="19">
        <v>60309</v>
      </c>
      <c r="H32" s="30">
        <f t="shared" si="5"/>
        <v>0.85741704341892011</v>
      </c>
      <c r="I32" s="19">
        <v>70338</v>
      </c>
      <c r="J32" s="29">
        <f t="shared" si="6"/>
        <v>4.7705268153773135</v>
      </c>
      <c r="K32" s="19">
        <v>326239</v>
      </c>
      <c r="L32" s="30">
        <f t="shared" si="7"/>
        <v>0.18486140528876069</v>
      </c>
    </row>
    <row r="33" spans="1:12">
      <c r="A33" s="18" t="s">
        <v>63</v>
      </c>
      <c r="B33" s="18" t="s">
        <v>64</v>
      </c>
      <c r="C33" s="19">
        <v>12588</v>
      </c>
      <c r="D33" s="19">
        <v>48433</v>
      </c>
      <c r="E33" s="29">
        <f t="shared" si="4"/>
        <v>3.8475532252939306</v>
      </c>
      <c r="F33" s="19">
        <v>676</v>
      </c>
      <c r="G33" s="19">
        <v>49109</v>
      </c>
      <c r="H33" s="30">
        <f t="shared" si="5"/>
        <v>0.88732496160448093</v>
      </c>
      <c r="I33" s="19">
        <v>55345</v>
      </c>
      <c r="J33" s="29">
        <f t="shared" si="6"/>
        <v>3.9012551636479187</v>
      </c>
      <c r="K33" s="19">
        <v>306771</v>
      </c>
      <c r="L33" s="30">
        <f t="shared" si="7"/>
        <v>0.16008358026019409</v>
      </c>
    </row>
    <row r="34" spans="1:12">
      <c r="A34" s="18" t="s">
        <v>14</v>
      </c>
      <c r="B34" s="18" t="s">
        <v>15</v>
      </c>
      <c r="C34" s="19">
        <v>12330</v>
      </c>
      <c r="D34" s="19">
        <v>59362</v>
      </c>
      <c r="E34" s="29">
        <f t="shared" si="4"/>
        <v>4.8144363341443634</v>
      </c>
      <c r="F34" s="19">
        <v>504</v>
      </c>
      <c r="G34" s="19">
        <v>59866</v>
      </c>
      <c r="H34" s="30">
        <f t="shared" si="5"/>
        <v>0.90994208934352727</v>
      </c>
      <c r="I34" s="19">
        <v>65791</v>
      </c>
      <c r="J34" s="29">
        <f t="shared" si="6"/>
        <v>4.8553122465531224</v>
      </c>
      <c r="K34" s="19">
        <v>317219</v>
      </c>
      <c r="L34" s="30">
        <f t="shared" si="7"/>
        <v>0.18872135653917324</v>
      </c>
    </row>
    <row r="35" spans="1:12">
      <c r="A35" s="18" t="s">
        <v>84</v>
      </c>
      <c r="B35" s="18" t="s">
        <v>85</v>
      </c>
      <c r="C35" s="19">
        <v>11147</v>
      </c>
      <c r="D35" s="19">
        <v>13676</v>
      </c>
      <c r="E35" s="29">
        <f t="shared" si="4"/>
        <v>1.226877186687001</v>
      </c>
      <c r="F35" s="19">
        <v>513</v>
      </c>
      <c r="G35" s="19">
        <v>14189</v>
      </c>
      <c r="H35" s="30">
        <f t="shared" si="5"/>
        <v>0.81965224423776795</v>
      </c>
      <c r="I35" s="19">
        <v>17311</v>
      </c>
      <c r="J35" s="29">
        <f t="shared" si="6"/>
        <v>1.2728985377231543</v>
      </c>
      <c r="K35" s="19">
        <v>268739</v>
      </c>
      <c r="L35" s="30">
        <f t="shared" si="7"/>
        <v>5.2798440122200349E-2</v>
      </c>
    </row>
    <row r="36" spans="1:12">
      <c r="A36" s="18"/>
      <c r="B36" s="18"/>
      <c r="C36" s="19"/>
      <c r="D36" s="19"/>
      <c r="E36" s="29"/>
      <c r="F36" s="19"/>
      <c r="G36" s="19"/>
      <c r="H36" s="30"/>
      <c r="I36" s="19"/>
      <c r="J36" s="29"/>
      <c r="K36" s="19"/>
      <c r="L36" s="30"/>
    </row>
    <row r="37" spans="1:12">
      <c r="A37" s="37" t="s">
        <v>113</v>
      </c>
      <c r="B37" s="38"/>
      <c r="C37" s="39"/>
      <c r="D37" s="39"/>
      <c r="E37" s="40"/>
      <c r="F37" s="39"/>
      <c r="G37" s="39"/>
      <c r="H37" s="41"/>
      <c r="I37" s="39"/>
      <c r="J37" s="40"/>
      <c r="K37" s="39"/>
      <c r="L37" s="41"/>
    </row>
    <row r="38" spans="1:12">
      <c r="A38" s="18" t="s">
        <v>86</v>
      </c>
      <c r="B38" s="18" t="s">
        <v>87</v>
      </c>
      <c r="C38" s="19">
        <v>9631</v>
      </c>
      <c r="D38" s="19">
        <v>17263</v>
      </c>
      <c r="E38" s="29">
        <f t="shared" ref="E38:E47" si="8">D38/C38</f>
        <v>1.7924410756930744</v>
      </c>
      <c r="F38" s="19">
        <v>168</v>
      </c>
      <c r="G38" s="19">
        <v>17431</v>
      </c>
      <c r="H38" s="30">
        <f t="shared" ref="H38:H47" si="9">G38/I38</f>
        <v>0.85400029395913968</v>
      </c>
      <c r="I38" s="19">
        <v>20411</v>
      </c>
      <c r="J38" s="29">
        <f t="shared" ref="J38:J47" si="10">G38/C38</f>
        <v>1.809884747170595</v>
      </c>
      <c r="K38" s="19">
        <v>271837</v>
      </c>
      <c r="L38" s="30">
        <f t="shared" ref="L38:L47" si="11">G38/K38</f>
        <v>6.4122985465554727E-2</v>
      </c>
    </row>
    <row r="39" spans="1:12">
      <c r="A39" s="18" t="s">
        <v>77</v>
      </c>
      <c r="B39" s="18" t="s">
        <v>78</v>
      </c>
      <c r="C39" s="19">
        <v>9476</v>
      </c>
      <c r="D39" s="19">
        <v>39076</v>
      </c>
      <c r="E39" s="29">
        <f t="shared" si="8"/>
        <v>4.1236808780075984</v>
      </c>
      <c r="F39" s="19">
        <v>1749</v>
      </c>
      <c r="G39" s="19">
        <v>40825</v>
      </c>
      <c r="H39" s="30">
        <f t="shared" si="9"/>
        <v>0.84508062679831919</v>
      </c>
      <c r="I39" s="19">
        <v>48309</v>
      </c>
      <c r="J39" s="29">
        <f t="shared" si="10"/>
        <v>4.308252427184466</v>
      </c>
      <c r="K39" s="19">
        <v>299743</v>
      </c>
      <c r="L39" s="30">
        <f t="shared" si="11"/>
        <v>0.13620001134305054</v>
      </c>
    </row>
    <row r="40" spans="1:12">
      <c r="A40" s="18" t="s">
        <v>72</v>
      </c>
      <c r="B40" s="18" t="s">
        <v>73</v>
      </c>
      <c r="C40" s="19">
        <v>8020</v>
      </c>
      <c r="D40" s="19">
        <v>20086</v>
      </c>
      <c r="E40" s="29">
        <f t="shared" si="8"/>
        <v>2.504488778054863</v>
      </c>
      <c r="F40" s="19">
        <v>1265</v>
      </c>
      <c r="G40" s="19">
        <v>21351</v>
      </c>
      <c r="H40" s="30">
        <f t="shared" si="9"/>
        <v>0.8940206012896742</v>
      </c>
      <c r="I40" s="19">
        <v>23882</v>
      </c>
      <c r="J40" s="29">
        <f t="shared" si="10"/>
        <v>2.6622194513715711</v>
      </c>
      <c r="K40" s="19">
        <v>275308</v>
      </c>
      <c r="L40" s="30">
        <f t="shared" si="11"/>
        <v>7.7553140482659419E-2</v>
      </c>
    </row>
    <row r="41" spans="1:12">
      <c r="A41" s="18" t="s">
        <v>19</v>
      </c>
      <c r="B41" s="18" t="s">
        <v>20</v>
      </c>
      <c r="C41" s="19">
        <v>7997</v>
      </c>
      <c r="D41" s="19">
        <v>20950</v>
      </c>
      <c r="E41" s="29">
        <f t="shared" si="8"/>
        <v>2.6197323996498687</v>
      </c>
      <c r="F41" s="19">
        <v>2267</v>
      </c>
      <c r="G41" s="19">
        <v>23217</v>
      </c>
      <c r="H41" s="30">
        <f t="shared" si="9"/>
        <v>0.74753686650782403</v>
      </c>
      <c r="I41" s="19">
        <v>31058</v>
      </c>
      <c r="J41" s="29">
        <f t="shared" si="10"/>
        <v>2.9032137051394273</v>
      </c>
      <c r="K41" s="19">
        <v>282487</v>
      </c>
      <c r="L41" s="30">
        <f t="shared" si="11"/>
        <v>8.2187852892345495E-2</v>
      </c>
    </row>
    <row r="42" spans="1:12">
      <c r="A42" s="18" t="s">
        <v>89</v>
      </c>
      <c r="B42" s="18" t="s">
        <v>90</v>
      </c>
      <c r="C42" s="19">
        <v>6528</v>
      </c>
      <c r="D42" s="19">
        <v>23623</v>
      </c>
      <c r="E42" s="29">
        <f t="shared" si="8"/>
        <v>3.618719362745098</v>
      </c>
      <c r="F42" s="19">
        <v>329</v>
      </c>
      <c r="G42" s="19">
        <v>23952</v>
      </c>
      <c r="H42" s="30">
        <f t="shared" si="9"/>
        <v>0.81497107859816265</v>
      </c>
      <c r="I42" s="19">
        <v>29390</v>
      </c>
      <c r="J42" s="29">
        <f t="shared" si="10"/>
        <v>3.6691176470588234</v>
      </c>
      <c r="K42" s="19">
        <v>280903</v>
      </c>
      <c r="L42" s="30">
        <f t="shared" si="11"/>
        <v>8.5267868267693836E-2</v>
      </c>
    </row>
    <row r="43" spans="1:12">
      <c r="A43" s="18" t="s">
        <v>31</v>
      </c>
      <c r="B43" s="18" t="s">
        <v>32</v>
      </c>
      <c r="C43" s="19">
        <v>6460</v>
      </c>
      <c r="D43" s="19">
        <v>22096</v>
      </c>
      <c r="E43" s="29">
        <f t="shared" si="8"/>
        <v>3.4204334365325075</v>
      </c>
      <c r="F43" s="19">
        <v>241</v>
      </c>
      <c r="G43" s="19">
        <v>22337</v>
      </c>
      <c r="H43" s="30">
        <f t="shared" si="9"/>
        <v>0.85171204148554869</v>
      </c>
      <c r="I43" s="19">
        <v>26226</v>
      </c>
      <c r="J43" s="29">
        <f t="shared" si="10"/>
        <v>3.4577399380804952</v>
      </c>
      <c r="K43" s="19">
        <v>277653</v>
      </c>
      <c r="L43" s="30">
        <f t="shared" si="11"/>
        <v>8.044933784255888E-2</v>
      </c>
    </row>
    <row r="44" spans="1:12">
      <c r="A44" s="18" t="s">
        <v>76</v>
      </c>
      <c r="B44" s="18" t="s">
        <v>75</v>
      </c>
      <c r="C44" s="19">
        <v>6154</v>
      </c>
      <c r="D44" s="19">
        <v>33493</v>
      </c>
      <c r="E44" s="29">
        <f t="shared" si="8"/>
        <v>5.4424764380890478</v>
      </c>
      <c r="F44" s="19">
        <v>852</v>
      </c>
      <c r="G44" s="19">
        <v>34345</v>
      </c>
      <c r="H44" s="30">
        <f t="shared" si="9"/>
        <v>0.88960551195379078</v>
      </c>
      <c r="I44" s="19">
        <v>38607</v>
      </c>
      <c r="J44" s="29">
        <f t="shared" si="10"/>
        <v>5.580922976925577</v>
      </c>
      <c r="K44" s="19">
        <v>290034</v>
      </c>
      <c r="L44" s="30">
        <f t="shared" si="11"/>
        <v>0.11841715109263051</v>
      </c>
    </row>
    <row r="45" spans="1:12">
      <c r="A45" s="18" t="s">
        <v>57</v>
      </c>
      <c r="B45" s="18" t="s">
        <v>58</v>
      </c>
      <c r="C45" s="19">
        <v>5991</v>
      </c>
      <c r="D45" s="19">
        <v>10976</v>
      </c>
      <c r="E45" s="29">
        <f t="shared" si="8"/>
        <v>1.8320814555166083</v>
      </c>
      <c r="F45" s="19">
        <v>98</v>
      </c>
      <c r="G45" s="19">
        <v>11074</v>
      </c>
      <c r="H45" s="30">
        <f t="shared" si="9"/>
        <v>0.8269733403031887</v>
      </c>
      <c r="I45" s="19">
        <v>13391</v>
      </c>
      <c r="J45" s="29">
        <f t="shared" si="10"/>
        <v>1.8484393256551495</v>
      </c>
      <c r="K45" s="19">
        <v>264817</v>
      </c>
      <c r="L45" s="30">
        <f t="shared" si="11"/>
        <v>4.1817557029948986E-2</v>
      </c>
    </row>
    <row r="46" spans="1:12">
      <c r="A46" s="18" t="s">
        <v>41</v>
      </c>
      <c r="B46" s="18" t="s">
        <v>42</v>
      </c>
      <c r="C46" s="19">
        <v>5559</v>
      </c>
      <c r="D46" s="19">
        <v>24371</v>
      </c>
      <c r="E46" s="29">
        <f t="shared" si="8"/>
        <v>4.3840618816333876</v>
      </c>
      <c r="F46" s="19">
        <v>941</v>
      </c>
      <c r="G46" s="19">
        <v>25312</v>
      </c>
      <c r="H46" s="30">
        <f t="shared" si="9"/>
        <v>0.81580558868082642</v>
      </c>
      <c r="I46" s="19">
        <v>31027</v>
      </c>
      <c r="J46" s="29">
        <f t="shared" si="10"/>
        <v>4.5533369311027165</v>
      </c>
      <c r="K46" s="19">
        <v>282646</v>
      </c>
      <c r="L46" s="30">
        <f t="shared" si="11"/>
        <v>8.9553717370845512E-2</v>
      </c>
    </row>
    <row r="47" spans="1:12">
      <c r="A47" s="18" t="s">
        <v>37</v>
      </c>
      <c r="B47" s="18" t="s">
        <v>36</v>
      </c>
      <c r="C47" s="19">
        <v>5485</v>
      </c>
      <c r="D47" s="19">
        <v>36930</v>
      </c>
      <c r="E47" s="29">
        <f t="shared" si="8"/>
        <v>6.7329079307201463</v>
      </c>
      <c r="F47" s="19">
        <v>351</v>
      </c>
      <c r="G47" s="19">
        <v>37281</v>
      </c>
      <c r="H47" s="30">
        <f t="shared" si="9"/>
        <v>0.89178327951202008</v>
      </c>
      <c r="I47" s="19">
        <v>41805</v>
      </c>
      <c r="J47" s="29">
        <f t="shared" si="10"/>
        <v>6.7969006381039199</v>
      </c>
      <c r="K47" s="19">
        <v>293233</v>
      </c>
      <c r="L47" s="30">
        <f t="shared" si="11"/>
        <v>0.12713780509015016</v>
      </c>
    </row>
    <row r="48" spans="1:12">
      <c r="A48" s="18"/>
      <c r="B48" s="18"/>
      <c r="C48" s="19"/>
      <c r="D48" s="19"/>
      <c r="E48" s="29"/>
      <c r="F48" s="19"/>
      <c r="G48" s="19"/>
      <c r="H48" s="30"/>
      <c r="I48" s="19"/>
      <c r="J48" s="29"/>
      <c r="K48" s="19"/>
      <c r="L48" s="30"/>
    </row>
    <row r="49" spans="1:12">
      <c r="A49" s="37" t="s">
        <v>114</v>
      </c>
      <c r="B49" s="38"/>
      <c r="C49" s="39"/>
      <c r="D49" s="39"/>
      <c r="E49" s="40"/>
      <c r="F49" s="39"/>
      <c r="G49" s="39"/>
      <c r="H49" s="41"/>
      <c r="I49" s="39"/>
      <c r="J49" s="40"/>
      <c r="K49" s="39"/>
      <c r="L49" s="41"/>
    </row>
    <row r="50" spans="1:12">
      <c r="A50" s="18" t="s">
        <v>40</v>
      </c>
      <c r="B50" s="18" t="s">
        <v>39</v>
      </c>
      <c r="C50" s="19">
        <v>4620</v>
      </c>
      <c r="D50" s="19">
        <v>18170</v>
      </c>
      <c r="E50" s="29">
        <f t="shared" ref="E50:E58" si="12">D50/C50</f>
        <v>3.9329004329004329</v>
      </c>
      <c r="F50" s="19">
        <v>203</v>
      </c>
      <c r="G50" s="19">
        <v>18373</v>
      </c>
      <c r="H50" s="30">
        <f t="shared" ref="H50:H58" si="13">G50/I50</f>
        <v>0.87536328553051601</v>
      </c>
      <c r="I50" s="19">
        <v>20989</v>
      </c>
      <c r="J50" s="29">
        <f t="shared" ref="J50:J58" si="14">G50/C50</f>
        <v>3.9768398268398268</v>
      </c>
      <c r="K50" s="19">
        <v>272415</v>
      </c>
      <c r="L50" s="30">
        <f t="shared" ref="L50:L58" si="15">G50/K50</f>
        <v>6.7444891066938309E-2</v>
      </c>
    </row>
    <row r="51" spans="1:12">
      <c r="A51" s="18" t="s">
        <v>35</v>
      </c>
      <c r="B51" s="18" t="s">
        <v>36</v>
      </c>
      <c r="C51" s="19">
        <v>4489</v>
      </c>
      <c r="D51" s="19">
        <v>19717</v>
      </c>
      <c r="E51" s="29">
        <f t="shared" si="12"/>
        <v>4.3922922699933169</v>
      </c>
      <c r="F51" s="19">
        <v>202</v>
      </c>
      <c r="G51" s="19">
        <v>19919</v>
      </c>
      <c r="H51" s="30">
        <f t="shared" si="13"/>
        <v>0.86158570872442575</v>
      </c>
      <c r="I51" s="19">
        <v>23119</v>
      </c>
      <c r="J51" s="29">
        <f t="shared" si="14"/>
        <v>4.4372911561595014</v>
      </c>
      <c r="K51" s="19">
        <v>274545</v>
      </c>
      <c r="L51" s="30">
        <f t="shared" si="15"/>
        <v>7.2552769127101208E-2</v>
      </c>
    </row>
    <row r="52" spans="1:12">
      <c r="A52" s="18" t="s">
        <v>33</v>
      </c>
      <c r="B52" s="18" t="s">
        <v>34</v>
      </c>
      <c r="C52" s="19">
        <v>4469</v>
      </c>
      <c r="D52" s="19">
        <v>28767</v>
      </c>
      <c r="E52" s="29">
        <f t="shared" si="12"/>
        <v>6.4370105168941594</v>
      </c>
      <c r="F52" s="19">
        <v>171</v>
      </c>
      <c r="G52" s="19">
        <v>28938</v>
      </c>
      <c r="H52" s="30">
        <f t="shared" si="13"/>
        <v>0.85572345270130412</v>
      </c>
      <c r="I52" s="19">
        <v>33817</v>
      </c>
      <c r="J52" s="29">
        <f t="shared" si="14"/>
        <v>6.4752741105392708</v>
      </c>
      <c r="K52" s="19">
        <v>285243</v>
      </c>
      <c r="L52" s="30">
        <f t="shared" si="15"/>
        <v>0.10145034233968932</v>
      </c>
    </row>
    <row r="53" spans="1:12">
      <c r="A53" s="18" t="s">
        <v>74</v>
      </c>
      <c r="B53" s="18" t="s">
        <v>75</v>
      </c>
      <c r="C53" s="19">
        <v>4230</v>
      </c>
      <c r="D53" s="19">
        <v>29301</v>
      </c>
      <c r="E53" s="29">
        <f t="shared" si="12"/>
        <v>6.9269503546099287</v>
      </c>
      <c r="F53" s="19">
        <v>263</v>
      </c>
      <c r="G53" s="19">
        <v>29564</v>
      </c>
      <c r="H53" s="30">
        <f t="shared" si="13"/>
        <v>0.85417930715668433</v>
      </c>
      <c r="I53" s="19">
        <v>34611</v>
      </c>
      <c r="J53" s="29">
        <f t="shared" si="14"/>
        <v>6.9891252955082743</v>
      </c>
      <c r="K53" s="19">
        <v>286039</v>
      </c>
      <c r="L53" s="30">
        <f t="shared" si="15"/>
        <v>0.10335653529763424</v>
      </c>
    </row>
    <row r="54" spans="1:12">
      <c r="A54" s="18" t="s">
        <v>16</v>
      </c>
      <c r="B54" s="18" t="s">
        <v>15</v>
      </c>
      <c r="C54" s="19">
        <v>3828</v>
      </c>
      <c r="D54" s="19">
        <v>12608</v>
      </c>
      <c r="E54" s="29">
        <f t="shared" si="12"/>
        <v>3.2936259143155695</v>
      </c>
      <c r="F54" s="19">
        <v>164</v>
      </c>
      <c r="G54" s="19">
        <v>12772</v>
      </c>
      <c r="H54" s="30">
        <f t="shared" si="13"/>
        <v>0.90076874250652372</v>
      </c>
      <c r="I54" s="19">
        <v>14179</v>
      </c>
      <c r="J54" s="29">
        <f t="shared" si="14"/>
        <v>3.3364681295715779</v>
      </c>
      <c r="K54" s="19">
        <v>265605</v>
      </c>
      <c r="L54" s="30">
        <f t="shared" si="15"/>
        <v>4.8086444155795258E-2</v>
      </c>
    </row>
    <row r="55" spans="1:12">
      <c r="A55" s="18" t="s">
        <v>38</v>
      </c>
      <c r="B55" s="18" t="s">
        <v>39</v>
      </c>
      <c r="C55" s="19">
        <v>3778</v>
      </c>
      <c r="D55" s="19">
        <v>15579</v>
      </c>
      <c r="E55" s="29">
        <f t="shared" si="12"/>
        <v>4.1236103758602436</v>
      </c>
      <c r="F55" s="19">
        <v>362</v>
      </c>
      <c r="G55" s="19">
        <v>15941</v>
      </c>
      <c r="H55" s="30">
        <f t="shared" si="13"/>
        <v>0.85865876649609485</v>
      </c>
      <c r="I55" s="19">
        <v>18565</v>
      </c>
      <c r="J55" s="29">
        <f t="shared" si="14"/>
        <v>4.2194282689253573</v>
      </c>
      <c r="K55" s="19">
        <v>269991</v>
      </c>
      <c r="L55" s="30">
        <f t="shared" si="15"/>
        <v>5.9042708831035108E-2</v>
      </c>
    </row>
    <row r="56" spans="1:12">
      <c r="A56" s="18" t="s">
        <v>47</v>
      </c>
      <c r="B56" s="18" t="s">
        <v>48</v>
      </c>
      <c r="C56" s="19">
        <v>3616</v>
      </c>
      <c r="D56" s="19">
        <v>20890</v>
      </c>
      <c r="E56" s="29">
        <f t="shared" si="12"/>
        <v>5.7771017699115044</v>
      </c>
      <c r="F56" s="19">
        <v>640</v>
      </c>
      <c r="G56" s="19">
        <v>21530</v>
      </c>
      <c r="H56" s="30">
        <f t="shared" si="13"/>
        <v>0.89388026239309137</v>
      </c>
      <c r="I56" s="19">
        <v>24086</v>
      </c>
      <c r="J56" s="29">
        <f t="shared" si="14"/>
        <v>5.9540929203539825</v>
      </c>
      <c r="K56" s="19">
        <v>275512</v>
      </c>
      <c r="L56" s="30">
        <f t="shared" si="15"/>
        <v>7.8145416533581119E-2</v>
      </c>
    </row>
    <row r="57" spans="1:12">
      <c r="A57" s="18" t="s">
        <v>60</v>
      </c>
      <c r="B57" s="18" t="s">
        <v>58</v>
      </c>
      <c r="C57" s="19">
        <v>1920</v>
      </c>
      <c r="D57" s="19">
        <v>8705</v>
      </c>
      <c r="E57" s="29">
        <f t="shared" si="12"/>
        <v>4.533854166666667</v>
      </c>
      <c r="F57" s="19">
        <v>0</v>
      </c>
      <c r="G57" s="19">
        <v>8705</v>
      </c>
      <c r="H57" s="30">
        <f t="shared" si="13"/>
        <v>0.89807077272258329</v>
      </c>
      <c r="I57" s="19">
        <v>9693</v>
      </c>
      <c r="J57" s="29">
        <f t="shared" si="14"/>
        <v>4.533854166666667</v>
      </c>
      <c r="K57" s="19">
        <v>261119</v>
      </c>
      <c r="L57" s="30">
        <f t="shared" si="15"/>
        <v>3.3337290660580041E-2</v>
      </c>
    </row>
    <row r="58" spans="1:12">
      <c r="A58" s="18" t="s">
        <v>53</v>
      </c>
      <c r="B58" s="18" t="s">
        <v>54</v>
      </c>
      <c r="C58" s="19">
        <v>1410</v>
      </c>
      <c r="D58" s="19">
        <v>22149</v>
      </c>
      <c r="E58" s="29">
        <f t="shared" si="12"/>
        <v>15.708510638297872</v>
      </c>
      <c r="F58" s="19">
        <v>675</v>
      </c>
      <c r="G58" s="19">
        <v>22824</v>
      </c>
      <c r="H58" s="30">
        <f t="shared" si="13"/>
        <v>0.8033790918690602</v>
      </c>
      <c r="I58" s="19">
        <v>28410</v>
      </c>
      <c r="J58" s="29">
        <f t="shared" si="14"/>
        <v>16.187234042553193</v>
      </c>
      <c r="K58" s="19">
        <v>280003</v>
      </c>
      <c r="L58" s="30">
        <f t="shared" si="15"/>
        <v>8.151341235629618E-2</v>
      </c>
    </row>
    <row r="59" spans="1:12">
      <c r="A59" s="36"/>
      <c r="B59" s="36"/>
      <c r="C59" s="36"/>
      <c r="D59" s="36"/>
      <c r="E59" s="36"/>
      <c r="F59" s="36"/>
      <c r="G59" s="36"/>
      <c r="H59" s="36"/>
      <c r="I59" s="36"/>
      <c r="J59" s="36"/>
      <c r="K59" s="36"/>
      <c r="L59" s="36"/>
    </row>
    <row r="60" spans="1:12">
      <c r="A60" s="4" t="s">
        <v>97</v>
      </c>
      <c r="B60" s="4"/>
      <c r="C60" s="5">
        <f>SUM(C3:C58)</f>
        <v>1097379</v>
      </c>
      <c r="D60" s="5">
        <f t="shared" ref="D60:G60" si="16">SUM(D3:D58)</f>
        <v>2958004</v>
      </c>
      <c r="E60" s="27">
        <f>D60/C60</f>
        <v>2.6955172278674917</v>
      </c>
      <c r="F60" s="5">
        <f t="shared" si="16"/>
        <v>93621</v>
      </c>
      <c r="G60" s="5">
        <f t="shared" si="16"/>
        <v>3051625</v>
      </c>
      <c r="H60" s="28">
        <f>G60/I60</f>
        <v>0.87544240088886105</v>
      </c>
      <c r="I60" s="5">
        <f>SUM(I3:I58)</f>
        <v>3485809</v>
      </c>
      <c r="J60" s="27">
        <f>G60/C60</f>
        <v>2.780830506142363</v>
      </c>
      <c r="K60" s="72">
        <v>3755829</v>
      </c>
      <c r="L60" s="28">
        <f>G60/K60</f>
        <v>0.81250371089844609</v>
      </c>
    </row>
    <row r="61" spans="1:12">
      <c r="A61" s="4" t="s">
        <v>98</v>
      </c>
      <c r="B61" s="4"/>
      <c r="C61" s="5">
        <f>AVERAGE(C3:C58)</f>
        <v>22862.0625</v>
      </c>
      <c r="D61" s="5">
        <f t="shared" ref="D61:G61" si="17">AVERAGE(D3:D58)</f>
        <v>61625.083333333336</v>
      </c>
      <c r="E61" s="27">
        <f>AVERAGE(E3:E58)</f>
        <v>3.7215428678646916</v>
      </c>
      <c r="F61" s="5">
        <f t="shared" si="17"/>
        <v>1950.4375</v>
      </c>
      <c r="G61" s="5">
        <f t="shared" si="17"/>
        <v>63575.520833333336</v>
      </c>
      <c r="H61" s="28">
        <f>AVERAGE(H3:H58)</f>
        <v>0.86807043293673358</v>
      </c>
      <c r="I61" s="5">
        <f>AVERAGE(I3:I58)</f>
        <v>72621.020833333328</v>
      </c>
      <c r="J61" s="27">
        <f>AVERAGE(J3:J58)</f>
        <v>3.8156732008117218</v>
      </c>
      <c r="K61" s="5">
        <f>AVERAGE(K3:K58)</f>
        <v>324434.39583333331</v>
      </c>
      <c r="L61" s="28">
        <f>AVERAGE(L3:L58)</f>
        <v>0.17548476871763355</v>
      </c>
    </row>
    <row r="62" spans="1:12">
      <c r="A62" s="4" t="s">
        <v>99</v>
      </c>
      <c r="B62" s="4"/>
      <c r="C62" s="5">
        <f>MEDIAN(C3:C58)</f>
        <v>14422</v>
      </c>
      <c r="D62" s="5">
        <f t="shared" ref="D62:G62" si="18">MEDIAN(D3:D58)</f>
        <v>49672</v>
      </c>
      <c r="E62" s="27">
        <f>MEDIAN(E3:E58)</f>
        <v>3.4908228838451114</v>
      </c>
      <c r="F62" s="5">
        <f t="shared" si="18"/>
        <v>798.5</v>
      </c>
      <c r="G62" s="5">
        <f t="shared" si="18"/>
        <v>50479.5</v>
      </c>
      <c r="H62" s="28">
        <f>MEDIAN(H3:H58)</f>
        <v>0.86754885797578185</v>
      </c>
      <c r="I62" s="5">
        <f>MEDIAN(I3:I58)</f>
        <v>56836</v>
      </c>
      <c r="J62" s="27">
        <f>MEDIAN(J3:J58)</f>
        <v>3.5513855279423847</v>
      </c>
      <c r="K62" s="5">
        <f>MEDIAN(K3:K58)</f>
        <v>308304</v>
      </c>
      <c r="L62" s="28">
        <f>MEDIAN(L3:L58)</f>
        <v>0.16234024225255589</v>
      </c>
    </row>
  </sheetData>
  <sheetProtection sheet="1" objects="1" scenarios="1"/>
  <conditionalFormatting sqref="A3:L7 A10:L22 A25:L35 A38:L47 A50:L58">
    <cfRule type="expression" dxfId="6" priority="5">
      <formula>MOD(ROW(),2)=0</formula>
    </cfRule>
  </conditionalFormatting>
  <pageMargins left="0.7" right="0.7" top="0.75" bottom="0.75" header="0.3" footer="0.3"/>
  <ignoredErrors>
    <ignoredError sqref="E60 J6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F20E-16EB-42E3-A668-264E2AF30400}">
  <sheetPr codeName="Sheet6">
    <tabColor theme="7" tint="0.39997558519241921"/>
  </sheetPr>
  <dimension ref="A1:I55"/>
  <sheetViews>
    <sheetView showGridLines="0" showRowColHeaders="0" workbookViewId="0">
      <pane xSplit="1" ySplit="1" topLeftCell="B2" activePane="bottomRight" state="frozen"/>
      <selection pane="topRight" activeCell="D8" sqref="D8"/>
      <selection pane="bottomLeft" activeCell="D8" sqref="D8"/>
      <selection pane="bottomRight"/>
    </sheetView>
  </sheetViews>
  <sheetFormatPr defaultColWidth="9.140625" defaultRowHeight="12.75"/>
  <cols>
    <col min="1" max="1" width="38.7109375" style="9" bestFit="1" customWidth="1"/>
    <col min="2" max="3" width="15.28515625" style="9" customWidth="1"/>
    <col min="4" max="4" width="13.85546875" style="9" customWidth="1"/>
    <col min="5" max="5" width="14.85546875" style="9" customWidth="1"/>
    <col min="6" max="6" width="80.5703125" style="9" customWidth="1"/>
    <col min="7" max="7" width="16.7109375" style="11" customWidth="1"/>
    <col min="8" max="16384" width="9.140625" style="9"/>
  </cols>
  <sheetData>
    <row r="1" spans="1:7" ht="37.5" customHeight="1">
      <c r="A1" s="1" t="s">
        <v>0</v>
      </c>
      <c r="B1" s="2" t="s">
        <v>270</v>
      </c>
      <c r="C1" s="1" t="s">
        <v>115</v>
      </c>
      <c r="D1" s="1" t="s">
        <v>116</v>
      </c>
      <c r="E1" s="1" t="s">
        <v>117</v>
      </c>
      <c r="F1" s="1" t="s">
        <v>118</v>
      </c>
      <c r="G1" s="1" t="s">
        <v>1</v>
      </c>
    </row>
    <row r="2" spans="1:7">
      <c r="A2" s="17" t="s">
        <v>10</v>
      </c>
      <c r="B2" s="18" t="s">
        <v>11</v>
      </c>
      <c r="C2" s="19">
        <v>2483</v>
      </c>
      <c r="D2" s="19">
        <v>6484</v>
      </c>
      <c r="E2" s="19">
        <v>263</v>
      </c>
      <c r="F2" s="44" t="s">
        <v>226</v>
      </c>
      <c r="G2" s="45">
        <v>109260</v>
      </c>
    </row>
    <row r="3" spans="1:7">
      <c r="A3" s="17" t="s">
        <v>12</v>
      </c>
      <c r="B3" s="18" t="s">
        <v>13</v>
      </c>
      <c r="C3" s="19">
        <v>1789</v>
      </c>
      <c r="D3" s="19">
        <v>6777</v>
      </c>
      <c r="E3" s="19">
        <v>218</v>
      </c>
      <c r="F3" s="44" t="s">
        <v>260</v>
      </c>
      <c r="G3" s="45">
        <v>69146</v>
      </c>
    </row>
    <row r="4" spans="1:7">
      <c r="A4" s="17" t="s">
        <v>14</v>
      </c>
      <c r="B4" s="18" t="s">
        <v>15</v>
      </c>
      <c r="C4" s="19">
        <v>1782</v>
      </c>
      <c r="D4" s="19">
        <v>3893</v>
      </c>
      <c r="E4" s="19">
        <v>250</v>
      </c>
      <c r="F4" s="44" t="s">
        <v>243</v>
      </c>
      <c r="G4" s="45">
        <v>65791</v>
      </c>
    </row>
    <row r="5" spans="1:7">
      <c r="A5" s="17" t="s">
        <v>16</v>
      </c>
      <c r="B5" s="18" t="s">
        <v>15</v>
      </c>
      <c r="C5" s="19">
        <v>109</v>
      </c>
      <c r="D5" s="19">
        <v>1292</v>
      </c>
      <c r="E5" s="19">
        <v>6</v>
      </c>
      <c r="F5" s="44" t="s">
        <v>254</v>
      </c>
      <c r="G5" s="45">
        <v>14179</v>
      </c>
    </row>
    <row r="6" spans="1:7">
      <c r="A6" s="17" t="s">
        <v>17</v>
      </c>
      <c r="B6" s="18" t="s">
        <v>18</v>
      </c>
      <c r="C6" s="19">
        <v>436</v>
      </c>
      <c r="D6" s="19">
        <v>2186</v>
      </c>
      <c r="E6" s="19">
        <v>98</v>
      </c>
      <c r="F6" s="44" t="s">
        <v>225</v>
      </c>
      <c r="G6" s="45">
        <v>24955</v>
      </c>
    </row>
    <row r="7" spans="1:7">
      <c r="A7" s="17" t="s">
        <v>19</v>
      </c>
      <c r="B7" s="18" t="s">
        <v>20</v>
      </c>
      <c r="C7" s="19">
        <v>1681</v>
      </c>
      <c r="D7" s="19">
        <v>6135</v>
      </c>
      <c r="E7" s="19">
        <v>25</v>
      </c>
      <c r="F7" s="44" t="s">
        <v>230</v>
      </c>
      <c r="G7" s="45">
        <v>31058</v>
      </c>
    </row>
    <row r="8" spans="1:7">
      <c r="A8" s="17" t="s">
        <v>21</v>
      </c>
      <c r="B8" s="18" t="s">
        <v>22</v>
      </c>
      <c r="C8" s="19">
        <v>5364</v>
      </c>
      <c r="D8" s="19">
        <v>8188</v>
      </c>
      <c r="E8" s="19">
        <v>788</v>
      </c>
      <c r="F8" s="44" t="s">
        <v>228</v>
      </c>
      <c r="G8" s="45">
        <v>92356</v>
      </c>
    </row>
    <row r="9" spans="1:7">
      <c r="A9" s="17" t="s">
        <v>23</v>
      </c>
      <c r="B9" s="18" t="s">
        <v>24</v>
      </c>
      <c r="C9" s="19">
        <v>14976</v>
      </c>
      <c r="D9" s="19">
        <v>25031</v>
      </c>
      <c r="E9" s="19">
        <v>631</v>
      </c>
      <c r="F9" s="44" t="s">
        <v>229</v>
      </c>
      <c r="G9" s="45">
        <v>251633</v>
      </c>
    </row>
    <row r="10" spans="1:7">
      <c r="A10" s="17" t="s">
        <v>25</v>
      </c>
      <c r="B10" s="18" t="s">
        <v>26</v>
      </c>
      <c r="C10" s="19">
        <v>6234</v>
      </c>
      <c r="D10" s="19">
        <v>12360</v>
      </c>
      <c r="E10" s="19">
        <v>903</v>
      </c>
      <c r="F10" s="44" t="s">
        <v>231</v>
      </c>
      <c r="G10" s="45">
        <v>107396</v>
      </c>
    </row>
    <row r="11" spans="1:7">
      <c r="A11" s="17" t="s">
        <v>27</v>
      </c>
      <c r="B11" s="18" t="s">
        <v>28</v>
      </c>
      <c r="C11" s="19">
        <v>1920</v>
      </c>
      <c r="D11" s="19">
        <v>4741</v>
      </c>
      <c r="E11" s="19">
        <v>135</v>
      </c>
      <c r="F11" s="44" t="s">
        <v>232</v>
      </c>
      <c r="G11" s="45">
        <v>67005</v>
      </c>
    </row>
    <row r="12" spans="1:7" ht="25.5">
      <c r="A12" s="75" t="s">
        <v>29</v>
      </c>
      <c r="B12" s="76" t="s">
        <v>30</v>
      </c>
      <c r="C12" s="77">
        <v>1852</v>
      </c>
      <c r="D12" s="77">
        <v>11088</v>
      </c>
      <c r="E12" s="77">
        <v>150</v>
      </c>
      <c r="F12" s="78" t="s">
        <v>233</v>
      </c>
      <c r="G12" s="82">
        <v>99297</v>
      </c>
    </row>
    <row r="13" spans="1:7">
      <c r="A13" s="17" t="s">
        <v>31</v>
      </c>
      <c r="B13" s="18" t="s">
        <v>32</v>
      </c>
      <c r="C13" s="19">
        <v>828</v>
      </c>
      <c r="D13" s="19">
        <v>2962</v>
      </c>
      <c r="E13" s="19">
        <v>99</v>
      </c>
      <c r="F13" s="44" t="s">
        <v>235</v>
      </c>
      <c r="G13" s="45">
        <v>26226</v>
      </c>
    </row>
    <row r="14" spans="1:7">
      <c r="A14" s="17" t="s">
        <v>33</v>
      </c>
      <c r="B14" s="18" t="s">
        <v>34</v>
      </c>
      <c r="C14" s="19">
        <v>1951</v>
      </c>
      <c r="D14" s="19">
        <v>2893</v>
      </c>
      <c r="E14" s="19">
        <v>35</v>
      </c>
      <c r="F14" s="44" t="s">
        <v>245</v>
      </c>
      <c r="G14" s="45">
        <v>33817</v>
      </c>
    </row>
    <row r="15" spans="1:7">
      <c r="A15" s="17" t="s">
        <v>35</v>
      </c>
      <c r="B15" s="18" t="s">
        <v>36</v>
      </c>
      <c r="C15" s="19">
        <v>563</v>
      </c>
      <c r="D15" s="19">
        <v>2599</v>
      </c>
      <c r="E15" s="19">
        <v>38</v>
      </c>
      <c r="F15" s="44" t="s">
        <v>237</v>
      </c>
      <c r="G15" s="45">
        <v>23119</v>
      </c>
    </row>
    <row r="16" spans="1:7">
      <c r="A16" s="17" t="s">
        <v>37</v>
      </c>
      <c r="B16" s="18" t="s">
        <v>36</v>
      </c>
      <c r="C16" s="19">
        <v>1279</v>
      </c>
      <c r="D16" s="19">
        <v>3134</v>
      </c>
      <c r="E16" s="19">
        <v>111</v>
      </c>
      <c r="F16" s="44" t="s">
        <v>239</v>
      </c>
      <c r="G16" s="45">
        <v>41805</v>
      </c>
    </row>
    <row r="17" spans="1:7">
      <c r="A17" s="17" t="s">
        <v>38</v>
      </c>
      <c r="B17" s="18" t="s">
        <v>39</v>
      </c>
      <c r="C17" s="19">
        <v>557</v>
      </c>
      <c r="D17" s="19">
        <v>2066</v>
      </c>
      <c r="E17" s="19">
        <v>1</v>
      </c>
      <c r="F17" s="44" t="s">
        <v>120</v>
      </c>
      <c r="G17" s="45">
        <v>18565</v>
      </c>
    </row>
    <row r="18" spans="1:7">
      <c r="A18" s="17" t="s">
        <v>40</v>
      </c>
      <c r="B18" s="18" t="s">
        <v>39</v>
      </c>
      <c r="C18" s="19">
        <v>937</v>
      </c>
      <c r="D18" s="19">
        <v>1664</v>
      </c>
      <c r="E18" s="19">
        <v>15</v>
      </c>
      <c r="F18" s="44" t="s">
        <v>244</v>
      </c>
      <c r="G18" s="45">
        <v>20989</v>
      </c>
    </row>
    <row r="19" spans="1:7" ht="25.5">
      <c r="A19" s="75" t="s">
        <v>41</v>
      </c>
      <c r="B19" s="76" t="s">
        <v>42</v>
      </c>
      <c r="C19" s="77">
        <v>1152</v>
      </c>
      <c r="D19" s="77">
        <v>4180</v>
      </c>
      <c r="E19" s="77">
        <v>383</v>
      </c>
      <c r="F19" s="78" t="s">
        <v>242</v>
      </c>
      <c r="G19" s="82">
        <v>31027</v>
      </c>
    </row>
    <row r="20" spans="1:7">
      <c r="A20" s="17" t="s">
        <v>43</v>
      </c>
      <c r="B20" s="18" t="s">
        <v>44</v>
      </c>
      <c r="C20" s="19">
        <v>1290</v>
      </c>
      <c r="D20" s="19">
        <v>1794</v>
      </c>
      <c r="E20" s="19">
        <v>35</v>
      </c>
      <c r="F20" s="44" t="s">
        <v>121</v>
      </c>
      <c r="G20" s="45">
        <v>49576</v>
      </c>
    </row>
    <row r="21" spans="1:7">
      <c r="A21" s="17" t="s">
        <v>45</v>
      </c>
      <c r="B21" s="18" t="s">
        <v>46</v>
      </c>
      <c r="C21" s="19">
        <v>6461</v>
      </c>
      <c r="D21" s="19">
        <v>10219</v>
      </c>
      <c r="E21" s="19">
        <v>609</v>
      </c>
      <c r="F21" s="44" t="s">
        <v>246</v>
      </c>
      <c r="G21" s="45">
        <v>127685</v>
      </c>
    </row>
    <row r="22" spans="1:7">
      <c r="A22" s="17" t="s">
        <v>47</v>
      </c>
      <c r="B22" s="18" t="s">
        <v>48</v>
      </c>
      <c r="C22" s="19">
        <v>911</v>
      </c>
      <c r="D22" s="19">
        <v>1527</v>
      </c>
      <c r="E22" s="19">
        <v>118</v>
      </c>
      <c r="F22" s="44" t="s">
        <v>227</v>
      </c>
      <c r="G22" s="45">
        <v>24086</v>
      </c>
    </row>
    <row r="23" spans="1:7" ht="25.5">
      <c r="A23" s="75" t="s">
        <v>49</v>
      </c>
      <c r="B23" s="76" t="s">
        <v>50</v>
      </c>
      <c r="C23" s="77">
        <v>2821</v>
      </c>
      <c r="D23" s="77">
        <v>4972</v>
      </c>
      <c r="E23" s="77">
        <v>79</v>
      </c>
      <c r="F23" s="78" t="s">
        <v>269</v>
      </c>
      <c r="G23" s="82">
        <v>77280</v>
      </c>
    </row>
    <row r="24" spans="1:7">
      <c r="A24" s="17" t="s">
        <v>51</v>
      </c>
      <c r="B24" s="18" t="s">
        <v>52</v>
      </c>
      <c r="C24" s="19">
        <v>4134</v>
      </c>
      <c r="D24" s="19">
        <v>7459</v>
      </c>
      <c r="E24" s="19">
        <v>137</v>
      </c>
      <c r="F24" s="44" t="s">
        <v>248</v>
      </c>
      <c r="G24" s="45">
        <v>63580</v>
      </c>
    </row>
    <row r="25" spans="1:7">
      <c r="A25" s="17" t="s">
        <v>53</v>
      </c>
      <c r="B25" s="18" t="s">
        <v>54</v>
      </c>
      <c r="C25" s="19">
        <v>596</v>
      </c>
      <c r="D25" s="19">
        <v>4534</v>
      </c>
      <c r="E25" s="19">
        <v>456</v>
      </c>
      <c r="F25" s="44" t="s">
        <v>241</v>
      </c>
      <c r="G25" s="45">
        <v>28410</v>
      </c>
    </row>
    <row r="26" spans="1:7" ht="25.5">
      <c r="A26" s="75" t="s">
        <v>55</v>
      </c>
      <c r="B26" s="76" t="s">
        <v>56</v>
      </c>
      <c r="C26" s="77">
        <v>7231</v>
      </c>
      <c r="D26" s="77">
        <v>10692</v>
      </c>
      <c r="E26" s="77">
        <v>445</v>
      </c>
      <c r="F26" s="78" t="s">
        <v>250</v>
      </c>
      <c r="G26" s="82">
        <v>132974</v>
      </c>
    </row>
    <row r="27" spans="1:7">
      <c r="A27" s="17" t="s">
        <v>57</v>
      </c>
      <c r="B27" s="18" t="s">
        <v>58</v>
      </c>
      <c r="C27" s="19">
        <v>468</v>
      </c>
      <c r="D27" s="19">
        <v>1810</v>
      </c>
      <c r="E27" s="19">
        <v>39</v>
      </c>
      <c r="F27" s="44" t="s">
        <v>122</v>
      </c>
      <c r="G27" s="45">
        <v>13391</v>
      </c>
    </row>
    <row r="28" spans="1:7" ht="25.5">
      <c r="A28" s="79" t="s">
        <v>59</v>
      </c>
      <c r="B28" s="80" t="s">
        <v>58</v>
      </c>
      <c r="C28" s="77">
        <v>5429</v>
      </c>
      <c r="D28" s="77">
        <v>8809</v>
      </c>
      <c r="E28" s="77">
        <v>216</v>
      </c>
      <c r="F28" s="81" t="s">
        <v>251</v>
      </c>
      <c r="G28" s="82">
        <v>108615</v>
      </c>
    </row>
    <row r="29" spans="1:7">
      <c r="A29" s="17" t="s">
        <v>60</v>
      </c>
      <c r="B29" s="18" t="s">
        <v>58</v>
      </c>
      <c r="C29" s="19">
        <v>283</v>
      </c>
      <c r="D29" s="19">
        <v>700</v>
      </c>
      <c r="E29" s="19">
        <v>5</v>
      </c>
      <c r="F29" s="44" t="s">
        <v>265</v>
      </c>
      <c r="G29" s="45">
        <v>9693</v>
      </c>
    </row>
    <row r="30" spans="1:7" ht="25.5">
      <c r="A30" s="79" t="s">
        <v>61</v>
      </c>
      <c r="B30" s="83" t="s">
        <v>62</v>
      </c>
      <c r="C30" s="77">
        <v>6258</v>
      </c>
      <c r="D30" s="77">
        <v>9190</v>
      </c>
      <c r="E30" s="77">
        <v>296</v>
      </c>
      <c r="F30" s="81" t="s">
        <v>249</v>
      </c>
      <c r="G30" s="82">
        <v>118139</v>
      </c>
    </row>
    <row r="31" spans="1:7">
      <c r="A31" s="17" t="s">
        <v>63</v>
      </c>
      <c r="B31" s="18" t="s">
        <v>64</v>
      </c>
      <c r="C31" s="19">
        <v>2011</v>
      </c>
      <c r="D31" s="19">
        <v>4194</v>
      </c>
      <c r="E31" s="19">
        <v>31</v>
      </c>
      <c r="F31" s="44" t="s">
        <v>253</v>
      </c>
      <c r="G31" s="45">
        <v>55345</v>
      </c>
    </row>
    <row r="32" spans="1:7">
      <c r="A32" s="17" t="s">
        <v>65</v>
      </c>
      <c r="B32" s="18" t="s">
        <v>66</v>
      </c>
      <c r="C32" s="19">
        <v>1208</v>
      </c>
      <c r="D32" s="19">
        <v>6805</v>
      </c>
      <c r="E32" s="19">
        <v>535</v>
      </c>
      <c r="F32" s="44" t="s">
        <v>255</v>
      </c>
      <c r="G32" s="45">
        <v>93610</v>
      </c>
    </row>
    <row r="33" spans="1:7">
      <c r="A33" s="17" t="s">
        <v>67</v>
      </c>
      <c r="B33" s="18" t="s">
        <v>68</v>
      </c>
      <c r="C33" s="19">
        <v>1837</v>
      </c>
      <c r="D33" s="19">
        <v>3191</v>
      </c>
      <c r="E33" s="19">
        <v>76</v>
      </c>
      <c r="F33" s="44" t="s">
        <v>257</v>
      </c>
      <c r="G33" s="45">
        <v>58118</v>
      </c>
    </row>
    <row r="34" spans="1:7">
      <c r="A34" s="17" t="s">
        <v>69</v>
      </c>
      <c r="B34" s="18" t="s">
        <v>70</v>
      </c>
      <c r="C34" s="19">
        <v>5262</v>
      </c>
      <c r="D34" s="19">
        <v>23100</v>
      </c>
      <c r="E34" s="19">
        <v>821</v>
      </c>
      <c r="F34" s="44" t="s">
        <v>258</v>
      </c>
      <c r="G34" s="45">
        <v>224591</v>
      </c>
    </row>
    <row r="35" spans="1:7">
      <c r="A35" s="17" t="s">
        <v>71</v>
      </c>
      <c r="B35" s="18" t="s">
        <v>70</v>
      </c>
      <c r="C35" s="19">
        <v>8667</v>
      </c>
      <c r="D35" s="19">
        <v>9728</v>
      </c>
      <c r="E35" s="19">
        <v>417</v>
      </c>
      <c r="F35" s="44" t="s">
        <v>259</v>
      </c>
      <c r="G35" s="45">
        <v>322797</v>
      </c>
    </row>
    <row r="36" spans="1:7">
      <c r="A36" s="17" t="s">
        <v>72</v>
      </c>
      <c r="B36" s="18" t="s">
        <v>73</v>
      </c>
      <c r="C36" s="19">
        <v>639</v>
      </c>
      <c r="D36" s="19">
        <v>1892</v>
      </c>
      <c r="E36" s="19">
        <v>0</v>
      </c>
      <c r="F36" s="44" t="s">
        <v>119</v>
      </c>
      <c r="G36" s="45">
        <v>23882</v>
      </c>
    </row>
    <row r="37" spans="1:7">
      <c r="A37" s="17" t="s">
        <v>74</v>
      </c>
      <c r="B37" s="18" t="s">
        <v>75</v>
      </c>
      <c r="C37" s="19">
        <v>864</v>
      </c>
      <c r="D37" s="19">
        <v>4162</v>
      </c>
      <c r="E37" s="19">
        <v>21</v>
      </c>
      <c r="F37" s="44" t="s">
        <v>240</v>
      </c>
      <c r="G37" s="45">
        <v>34611</v>
      </c>
    </row>
    <row r="38" spans="1:7">
      <c r="A38" s="17" t="s">
        <v>76</v>
      </c>
      <c r="B38" s="18" t="s">
        <v>75</v>
      </c>
      <c r="C38" s="19">
        <v>1336</v>
      </c>
      <c r="D38" s="19">
        <v>2845</v>
      </c>
      <c r="E38" s="19">
        <v>81</v>
      </c>
      <c r="F38" s="44" t="s">
        <v>252</v>
      </c>
      <c r="G38" s="45">
        <v>38607</v>
      </c>
    </row>
    <row r="39" spans="1:7">
      <c r="A39" s="17" t="s">
        <v>77</v>
      </c>
      <c r="B39" s="18" t="s">
        <v>78</v>
      </c>
      <c r="C39" s="19">
        <v>1638</v>
      </c>
      <c r="D39" s="19">
        <v>5560</v>
      </c>
      <c r="E39" s="19">
        <v>286</v>
      </c>
      <c r="F39" s="44" t="s">
        <v>234</v>
      </c>
      <c r="G39" s="45">
        <v>48309</v>
      </c>
    </row>
    <row r="40" spans="1:7" ht="25.5">
      <c r="A40" s="75" t="s">
        <v>79</v>
      </c>
      <c r="B40" s="76" t="s">
        <v>78</v>
      </c>
      <c r="C40" s="77">
        <v>2165</v>
      </c>
      <c r="D40" s="77">
        <v>7381</v>
      </c>
      <c r="E40" s="77">
        <v>483</v>
      </c>
      <c r="F40" s="78" t="s">
        <v>238</v>
      </c>
      <c r="G40" s="82">
        <v>70338</v>
      </c>
    </row>
    <row r="41" spans="1:7">
      <c r="A41" s="17" t="s">
        <v>80</v>
      </c>
      <c r="B41" s="18" t="s">
        <v>81</v>
      </c>
      <c r="C41" s="19">
        <v>4633</v>
      </c>
      <c r="D41" s="19">
        <v>4855</v>
      </c>
      <c r="E41" s="19">
        <v>308</v>
      </c>
      <c r="F41" s="44" t="s">
        <v>261</v>
      </c>
      <c r="G41" s="45">
        <v>87407</v>
      </c>
    </row>
    <row r="42" spans="1:7" ht="25.5">
      <c r="A42" s="75" t="s">
        <v>82</v>
      </c>
      <c r="B42" s="76" t="s">
        <v>83</v>
      </c>
      <c r="C42" s="77">
        <v>3298</v>
      </c>
      <c r="D42" s="77">
        <v>4654</v>
      </c>
      <c r="E42" s="77">
        <v>229</v>
      </c>
      <c r="F42" s="78" t="s">
        <v>262</v>
      </c>
      <c r="G42" s="82">
        <v>55554</v>
      </c>
    </row>
    <row r="43" spans="1:7">
      <c r="A43" s="17" t="s">
        <v>84</v>
      </c>
      <c r="B43" s="18" t="s">
        <v>85</v>
      </c>
      <c r="C43" s="19">
        <v>727</v>
      </c>
      <c r="D43" s="19">
        <v>2324</v>
      </c>
      <c r="E43" s="19">
        <v>71</v>
      </c>
      <c r="F43" s="44" t="s">
        <v>236</v>
      </c>
      <c r="G43" s="45">
        <v>17311</v>
      </c>
    </row>
    <row r="44" spans="1:7">
      <c r="A44" s="17" t="s">
        <v>86</v>
      </c>
      <c r="B44" s="18" t="s">
        <v>87</v>
      </c>
      <c r="C44" s="19">
        <v>912</v>
      </c>
      <c r="D44" s="19">
        <v>2040</v>
      </c>
      <c r="E44" s="19">
        <v>28</v>
      </c>
      <c r="F44" s="44" t="s">
        <v>256</v>
      </c>
      <c r="G44" s="45">
        <v>20411</v>
      </c>
    </row>
    <row r="45" spans="1:7">
      <c r="A45" s="17" t="s">
        <v>88</v>
      </c>
      <c r="B45" s="18" t="s">
        <v>87</v>
      </c>
      <c r="C45" s="19">
        <v>4934</v>
      </c>
      <c r="D45" s="19">
        <v>13104</v>
      </c>
      <c r="E45" s="19">
        <v>312</v>
      </c>
      <c r="F45" s="44" t="s">
        <v>263</v>
      </c>
      <c r="G45" s="45">
        <v>155827</v>
      </c>
    </row>
    <row r="46" spans="1:7">
      <c r="A46" s="17" t="s">
        <v>89</v>
      </c>
      <c r="B46" s="18" t="s">
        <v>90</v>
      </c>
      <c r="C46" s="19">
        <v>706</v>
      </c>
      <c r="D46" s="19">
        <v>4716</v>
      </c>
      <c r="E46" s="19">
        <v>16</v>
      </c>
      <c r="F46" s="44" t="s">
        <v>247</v>
      </c>
      <c r="G46" s="45">
        <v>29390</v>
      </c>
    </row>
    <row r="47" spans="1:7" ht="25.5">
      <c r="A47" s="75" t="s">
        <v>91</v>
      </c>
      <c r="B47" s="76" t="s">
        <v>92</v>
      </c>
      <c r="C47" s="77">
        <v>2018</v>
      </c>
      <c r="D47" s="77">
        <v>5595</v>
      </c>
      <c r="E47" s="77">
        <v>520</v>
      </c>
      <c r="F47" s="78" t="s">
        <v>123</v>
      </c>
      <c r="G47" s="82">
        <v>66584</v>
      </c>
    </row>
    <row r="48" spans="1:7">
      <c r="A48" s="17" t="s">
        <v>93</v>
      </c>
      <c r="B48" s="18" t="s">
        <v>94</v>
      </c>
      <c r="C48" s="19">
        <v>5240</v>
      </c>
      <c r="D48" s="19">
        <v>7751</v>
      </c>
      <c r="E48" s="19">
        <v>863</v>
      </c>
      <c r="F48" s="44" t="s">
        <v>264</v>
      </c>
      <c r="G48" s="45">
        <v>96423</v>
      </c>
    </row>
    <row r="49" spans="1:9">
      <c r="A49" s="17" t="s">
        <v>95</v>
      </c>
      <c r="B49" s="18" t="s">
        <v>96</v>
      </c>
      <c r="C49" s="19">
        <v>4106</v>
      </c>
      <c r="D49" s="19">
        <v>5215</v>
      </c>
      <c r="E49" s="19">
        <v>35</v>
      </c>
      <c r="F49" s="44" t="s">
        <v>266</v>
      </c>
      <c r="G49" s="45">
        <v>105641</v>
      </c>
      <c r="H49" s="18"/>
      <c r="I49" s="18"/>
    </row>
    <row r="50" spans="1:9">
      <c r="A50" s="21"/>
      <c r="B50" s="22"/>
      <c r="C50" s="22"/>
      <c r="D50" s="22"/>
      <c r="E50" s="22"/>
      <c r="F50" s="22"/>
      <c r="G50" s="26"/>
      <c r="H50" s="18"/>
      <c r="I50" s="18"/>
    </row>
    <row r="51" spans="1:9">
      <c r="A51" s="4" t="s">
        <v>97</v>
      </c>
      <c r="B51" s="4"/>
      <c r="C51" s="5">
        <f>SUM(C2:C49)</f>
        <v>133976</v>
      </c>
      <c r="D51" s="5">
        <f>SUM(D2:D49)</f>
        <v>288491</v>
      </c>
      <c r="E51" s="5">
        <f>SUM(E2:E49)</f>
        <v>11717</v>
      </c>
      <c r="F51" s="43"/>
      <c r="G51" s="5">
        <f t="shared" ref="G51" si="0">SUM(G2:G49)</f>
        <v>3485809</v>
      </c>
      <c r="H51" s="35"/>
      <c r="I51" s="42"/>
    </row>
    <row r="52" spans="1:9">
      <c r="A52" s="4" t="s">
        <v>98</v>
      </c>
      <c r="B52" s="4"/>
      <c r="C52" s="5">
        <f>AVERAGE(C2:C49)</f>
        <v>2791.1666666666665</v>
      </c>
      <c r="D52" s="5">
        <f>AVERAGE(D2:D49)</f>
        <v>6010.229166666667</v>
      </c>
      <c r="E52" s="5">
        <f>AVERAGE(E2:E49)</f>
        <v>244.10416666666666</v>
      </c>
      <c r="F52" s="43"/>
      <c r="G52" s="5">
        <f t="shared" ref="G52" si="1">AVERAGE(G2:G49)</f>
        <v>72621.020833333328</v>
      </c>
      <c r="H52" s="35"/>
      <c r="I52" s="42"/>
    </row>
    <row r="53" spans="1:9">
      <c r="A53" s="4" t="s">
        <v>99</v>
      </c>
      <c r="B53" s="4"/>
      <c r="C53" s="5">
        <f>MEDIAN(C2:C49)</f>
        <v>1813</v>
      </c>
      <c r="D53" s="5">
        <f>MEDIAN(D2:D49)</f>
        <v>4728.5</v>
      </c>
      <c r="E53" s="5">
        <f>MEDIAN(E2:E49)</f>
        <v>136</v>
      </c>
      <c r="F53" s="43"/>
      <c r="G53" s="5">
        <f t="shared" ref="G53" si="2">MEDIAN(G2:G49)</f>
        <v>56836</v>
      </c>
      <c r="H53" s="35"/>
      <c r="I53" s="42"/>
    </row>
    <row r="54" spans="1:9">
      <c r="H54" s="18"/>
      <c r="I54" s="18"/>
    </row>
    <row r="55" spans="1:9">
      <c r="H55" s="18"/>
      <c r="I55" s="18"/>
    </row>
  </sheetData>
  <sheetProtection sheet="1" objects="1" scenarios="1" sort="0" autoFilter="0"/>
  <autoFilter ref="A1:G49" xr:uid="{74AFF20E-16EB-42E3-A668-264E2AF30400}"/>
  <sortState xmlns:xlrd2="http://schemas.microsoft.com/office/spreadsheetml/2017/richdata2" ref="A2:G49">
    <sortCondition ref="B2:B49"/>
  </sortState>
  <conditionalFormatting sqref="A2:G49">
    <cfRule type="expression" dxfId="5" priority="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A72FA-CDFC-47EF-A7E3-FC7C4A593F08}">
  <sheetPr codeName="Sheet7">
    <tabColor theme="7" tint="0.39997558519241921"/>
  </sheetPr>
  <dimension ref="A1:I53"/>
  <sheetViews>
    <sheetView showGridLines="0" showRowColHeaders="0" workbookViewId="0">
      <pane xSplit="1" ySplit="1" topLeftCell="B2" activePane="bottomRight" state="frozen"/>
      <selection pane="topRight" activeCell="D8" sqref="D8"/>
      <selection pane="bottomLeft" activeCell="D8" sqref="D8"/>
      <selection pane="bottomRight"/>
    </sheetView>
  </sheetViews>
  <sheetFormatPr defaultColWidth="9.140625" defaultRowHeight="12.75"/>
  <cols>
    <col min="1" max="1" width="38.7109375" style="9" bestFit="1" customWidth="1"/>
    <col min="2" max="2" width="15.28515625" style="9" hidden="1" customWidth="1"/>
    <col min="3" max="3" width="16.140625" style="11" customWidth="1"/>
    <col min="4" max="4" width="15.7109375" style="11" customWidth="1"/>
    <col min="5" max="5" width="14" style="11" customWidth="1"/>
    <col min="6" max="6" width="15.7109375" style="11" customWidth="1"/>
    <col min="7" max="7" width="16.42578125" style="11" customWidth="1"/>
    <col min="8" max="8" width="14.7109375" style="11" customWidth="1"/>
    <col min="9" max="9" width="14.42578125" style="11" customWidth="1"/>
    <col min="10" max="16384" width="9.140625" style="9"/>
  </cols>
  <sheetData>
    <row r="1" spans="1:9" ht="42.6" customHeight="1">
      <c r="A1" s="1" t="s">
        <v>0</v>
      </c>
      <c r="B1" s="2" t="s">
        <v>270</v>
      </c>
      <c r="C1" s="1" t="s">
        <v>1</v>
      </c>
      <c r="D1" s="1" t="s">
        <v>124</v>
      </c>
      <c r="E1" s="3" t="s">
        <v>125</v>
      </c>
      <c r="F1" s="1" t="s">
        <v>126</v>
      </c>
      <c r="G1" s="3" t="s">
        <v>127</v>
      </c>
      <c r="H1" s="1" t="s">
        <v>128</v>
      </c>
      <c r="I1" s="3" t="s">
        <v>129</v>
      </c>
    </row>
    <row r="2" spans="1:9">
      <c r="A2" s="17" t="s">
        <v>10</v>
      </c>
      <c r="B2" s="18" t="s">
        <v>11</v>
      </c>
      <c r="C2" s="19">
        <v>109260</v>
      </c>
      <c r="D2" s="19">
        <v>72941</v>
      </c>
      <c r="E2" s="71">
        <f>D2/C2</f>
        <v>0.66759106717920558</v>
      </c>
      <c r="F2" s="19">
        <v>23687</v>
      </c>
      <c r="G2" s="71">
        <f>F2/C2</f>
        <v>0.21679480139117702</v>
      </c>
      <c r="H2" s="19">
        <v>9252</v>
      </c>
      <c r="I2" s="70">
        <f>H2/C2</f>
        <v>8.4678747940691926E-2</v>
      </c>
    </row>
    <row r="3" spans="1:9">
      <c r="A3" s="17" t="s">
        <v>12</v>
      </c>
      <c r="B3" s="18" t="s">
        <v>13</v>
      </c>
      <c r="C3" s="19">
        <v>69146</v>
      </c>
      <c r="D3" s="19">
        <v>45802</v>
      </c>
      <c r="E3" s="30">
        <f t="shared" ref="E3:E49" si="0">D3/C3</f>
        <v>0.66239551094784943</v>
      </c>
      <c r="F3" s="19">
        <v>20160</v>
      </c>
      <c r="G3" s="30">
        <f t="shared" ref="G3:G48" si="1">F3/C3</f>
        <v>0.29155699534318685</v>
      </c>
      <c r="H3" s="19">
        <v>3175</v>
      </c>
      <c r="I3" s="31">
        <f t="shared" ref="I3:I49" si="2">H3/C3</f>
        <v>4.591733433604258E-2</v>
      </c>
    </row>
    <row r="4" spans="1:9">
      <c r="A4" s="17" t="s">
        <v>14</v>
      </c>
      <c r="B4" s="18" t="s">
        <v>15</v>
      </c>
      <c r="C4" s="19">
        <v>65791</v>
      </c>
      <c r="D4" s="19">
        <v>40002</v>
      </c>
      <c r="E4" s="30">
        <f t="shared" si="0"/>
        <v>0.60801629402197865</v>
      </c>
      <c r="F4" s="19">
        <v>22518</v>
      </c>
      <c r="G4" s="30">
        <f t="shared" si="1"/>
        <v>0.34226565943670106</v>
      </c>
      <c r="H4" s="19">
        <v>3271</v>
      </c>
      <c r="I4" s="31">
        <f t="shared" si="2"/>
        <v>4.971804654132024E-2</v>
      </c>
    </row>
    <row r="5" spans="1:9">
      <c r="A5" s="17" t="s">
        <v>16</v>
      </c>
      <c r="B5" s="18" t="s">
        <v>15</v>
      </c>
      <c r="C5" s="19">
        <v>14179</v>
      </c>
      <c r="D5" s="19">
        <v>8192</v>
      </c>
      <c r="E5" s="30">
        <f t="shared" si="0"/>
        <v>0.57775583609563441</v>
      </c>
      <c r="F5" s="19">
        <v>5187</v>
      </c>
      <c r="G5" s="30">
        <f t="shared" si="1"/>
        <v>0.36582269553565133</v>
      </c>
      <c r="H5" s="19">
        <v>800</v>
      </c>
      <c r="I5" s="31">
        <f t="shared" si="2"/>
        <v>5.6421468368714298E-2</v>
      </c>
    </row>
    <row r="6" spans="1:9">
      <c r="A6" s="17" t="s">
        <v>17</v>
      </c>
      <c r="B6" s="18" t="s">
        <v>18</v>
      </c>
      <c r="C6" s="19">
        <v>24955</v>
      </c>
      <c r="D6" s="19">
        <v>16374</v>
      </c>
      <c r="E6" s="30">
        <f t="shared" si="0"/>
        <v>0.6561410538970146</v>
      </c>
      <c r="F6" s="19">
        <v>7484</v>
      </c>
      <c r="G6" s="30">
        <f t="shared" si="1"/>
        <v>0.29989981967541574</v>
      </c>
      <c r="H6" s="19">
        <v>1094</v>
      </c>
      <c r="I6" s="31">
        <f t="shared" si="2"/>
        <v>4.3838910038068522E-2</v>
      </c>
    </row>
    <row r="7" spans="1:9">
      <c r="A7" s="17" t="s">
        <v>19</v>
      </c>
      <c r="B7" s="18" t="s">
        <v>20</v>
      </c>
      <c r="C7" s="19">
        <v>31058</v>
      </c>
      <c r="D7" s="19">
        <v>21466</v>
      </c>
      <c r="E7" s="30">
        <f t="shared" si="0"/>
        <v>0.69115847768690841</v>
      </c>
      <c r="F7" s="19">
        <v>8650</v>
      </c>
      <c r="G7" s="30">
        <f t="shared" si="1"/>
        <v>0.27851117264472924</v>
      </c>
      <c r="H7" s="19">
        <v>934</v>
      </c>
      <c r="I7" s="31">
        <f t="shared" si="2"/>
        <v>3.0072767080945327E-2</v>
      </c>
    </row>
    <row r="8" spans="1:9">
      <c r="A8" s="17" t="s">
        <v>21</v>
      </c>
      <c r="B8" s="18" t="s">
        <v>22</v>
      </c>
      <c r="C8" s="19">
        <v>92356</v>
      </c>
      <c r="D8" s="19">
        <v>55009</v>
      </c>
      <c r="E8" s="30">
        <f t="shared" si="0"/>
        <v>0.59561912599073152</v>
      </c>
      <c r="F8" s="19">
        <v>32279</v>
      </c>
      <c r="G8" s="30">
        <f t="shared" si="1"/>
        <v>0.34950625839144184</v>
      </c>
      <c r="H8" s="19">
        <v>5068</v>
      </c>
      <c r="I8" s="31">
        <f t="shared" si="2"/>
        <v>5.4874615617826673E-2</v>
      </c>
    </row>
    <row r="9" spans="1:9">
      <c r="A9" s="17" t="s">
        <v>23</v>
      </c>
      <c r="B9" s="18" t="s">
        <v>24</v>
      </c>
      <c r="C9" s="19">
        <v>251633</v>
      </c>
      <c r="D9" s="19">
        <v>162761</v>
      </c>
      <c r="E9" s="30">
        <f t="shared" si="0"/>
        <v>0.6468189784328765</v>
      </c>
      <c r="F9" s="19">
        <v>60754</v>
      </c>
      <c r="G9" s="30">
        <f t="shared" si="1"/>
        <v>0.24143892096823549</v>
      </c>
      <c r="H9" s="19">
        <v>9756</v>
      </c>
      <c r="I9" s="31">
        <f t="shared" si="2"/>
        <v>3.8770749464497899E-2</v>
      </c>
    </row>
    <row r="10" spans="1:9">
      <c r="A10" s="17" t="s">
        <v>25</v>
      </c>
      <c r="B10" s="18" t="s">
        <v>26</v>
      </c>
      <c r="C10" s="19">
        <v>107396</v>
      </c>
      <c r="D10" s="19">
        <v>63390</v>
      </c>
      <c r="E10" s="30">
        <f t="shared" si="0"/>
        <v>0.59024544675779356</v>
      </c>
      <c r="F10" s="19">
        <v>37048</v>
      </c>
      <c r="G10" s="30">
        <f t="shared" si="1"/>
        <v>0.34496629297180526</v>
      </c>
      <c r="H10" s="19">
        <v>6952</v>
      </c>
      <c r="I10" s="31">
        <f t="shared" si="2"/>
        <v>6.4732392267868449E-2</v>
      </c>
    </row>
    <row r="11" spans="1:9">
      <c r="A11" s="17" t="s">
        <v>27</v>
      </c>
      <c r="B11" s="18" t="s">
        <v>28</v>
      </c>
      <c r="C11" s="19">
        <v>67005</v>
      </c>
      <c r="D11" s="19">
        <v>39413</v>
      </c>
      <c r="E11" s="30">
        <f t="shared" si="0"/>
        <v>0.58820983508693381</v>
      </c>
      <c r="F11" s="19">
        <v>25545</v>
      </c>
      <c r="G11" s="30">
        <f t="shared" si="1"/>
        <v>0.38124020595477948</v>
      </c>
      <c r="H11" s="19">
        <v>2024</v>
      </c>
      <c r="I11" s="31">
        <f t="shared" si="2"/>
        <v>3.020670099246325E-2</v>
      </c>
    </row>
    <row r="12" spans="1:9">
      <c r="A12" s="17" t="s">
        <v>29</v>
      </c>
      <c r="B12" s="18" t="s">
        <v>30</v>
      </c>
      <c r="C12" s="19">
        <v>99297</v>
      </c>
      <c r="D12" s="19">
        <v>69522</v>
      </c>
      <c r="E12" s="30">
        <f t="shared" si="0"/>
        <v>0.7001419982476812</v>
      </c>
      <c r="F12" s="19">
        <v>25800</v>
      </c>
      <c r="G12" s="30">
        <f t="shared" si="1"/>
        <v>0.25982658086347021</v>
      </c>
      <c r="H12" s="19">
        <v>3952</v>
      </c>
      <c r="I12" s="31">
        <f t="shared" si="2"/>
        <v>3.9799792541567215E-2</v>
      </c>
    </row>
    <row r="13" spans="1:9">
      <c r="A13" s="17" t="s">
        <v>31</v>
      </c>
      <c r="B13" s="18" t="s">
        <v>32</v>
      </c>
      <c r="C13" s="19">
        <v>26226</v>
      </c>
      <c r="D13" s="19">
        <v>14935</v>
      </c>
      <c r="E13" s="30">
        <f t="shared" si="0"/>
        <v>0.5694730420193701</v>
      </c>
      <c r="F13" s="19">
        <v>9809</v>
      </c>
      <c r="G13" s="30">
        <f t="shared" si="1"/>
        <v>0.37401814992755283</v>
      </c>
      <c r="H13" s="19">
        <v>1480</v>
      </c>
      <c r="I13" s="31">
        <f t="shared" si="2"/>
        <v>5.6432547853275374E-2</v>
      </c>
    </row>
    <row r="14" spans="1:9">
      <c r="A14" s="17" t="s">
        <v>33</v>
      </c>
      <c r="B14" s="18" t="s">
        <v>34</v>
      </c>
      <c r="C14" s="19">
        <v>33817</v>
      </c>
      <c r="D14" s="19">
        <v>18743</v>
      </c>
      <c r="E14" s="30">
        <f t="shared" si="0"/>
        <v>0.55424786350060617</v>
      </c>
      <c r="F14" s="19">
        <v>13151</v>
      </c>
      <c r="G14" s="30">
        <f t="shared" si="1"/>
        <v>0.38888724605967412</v>
      </c>
      <c r="H14" s="19">
        <v>1923</v>
      </c>
      <c r="I14" s="31">
        <f t="shared" si="2"/>
        <v>5.6864890439719665E-2</v>
      </c>
    </row>
    <row r="15" spans="1:9">
      <c r="A15" s="17" t="s">
        <v>35</v>
      </c>
      <c r="B15" s="18" t="s">
        <v>36</v>
      </c>
      <c r="C15" s="19">
        <v>23119</v>
      </c>
      <c r="D15" s="19">
        <v>14291</v>
      </c>
      <c r="E15" s="30">
        <f t="shared" si="0"/>
        <v>0.61814957394350967</v>
      </c>
      <c r="F15" s="19">
        <v>7621</v>
      </c>
      <c r="G15" s="30">
        <f t="shared" si="1"/>
        <v>0.32964228556598468</v>
      </c>
      <c r="H15" s="19">
        <v>1206</v>
      </c>
      <c r="I15" s="31">
        <f t="shared" si="2"/>
        <v>5.2164886024482028E-2</v>
      </c>
    </row>
    <row r="16" spans="1:9">
      <c r="A16" s="17" t="s">
        <v>37</v>
      </c>
      <c r="B16" s="18" t="s">
        <v>36</v>
      </c>
      <c r="C16" s="19">
        <v>41805</v>
      </c>
      <c r="D16" s="19">
        <v>22073</v>
      </c>
      <c r="E16" s="30">
        <f t="shared" si="0"/>
        <v>0.52799904317665347</v>
      </c>
      <c r="F16" s="19">
        <v>17278</v>
      </c>
      <c r="G16" s="30">
        <f t="shared" si="1"/>
        <v>0.41329984451620622</v>
      </c>
      <c r="H16" s="19">
        <v>2452</v>
      </c>
      <c r="I16" s="31">
        <f t="shared" si="2"/>
        <v>5.8653271139815812E-2</v>
      </c>
    </row>
    <row r="17" spans="1:9">
      <c r="A17" s="17" t="s">
        <v>38</v>
      </c>
      <c r="B17" s="18" t="s">
        <v>39</v>
      </c>
      <c r="C17" s="19">
        <v>18565</v>
      </c>
      <c r="D17" s="19">
        <v>12249</v>
      </c>
      <c r="E17" s="30">
        <f t="shared" si="0"/>
        <v>0.65978992728252084</v>
      </c>
      <c r="F17" s="19">
        <v>5636</v>
      </c>
      <c r="G17" s="30">
        <f t="shared" si="1"/>
        <v>0.30358200915701589</v>
      </c>
      <c r="H17" s="19">
        <v>674</v>
      </c>
      <c r="I17" s="31">
        <f t="shared" si="2"/>
        <v>3.6304874764341501E-2</v>
      </c>
    </row>
    <row r="18" spans="1:9">
      <c r="A18" s="17" t="s">
        <v>40</v>
      </c>
      <c r="B18" s="18" t="s">
        <v>39</v>
      </c>
      <c r="C18" s="19">
        <v>20989</v>
      </c>
      <c r="D18" s="19">
        <v>13021</v>
      </c>
      <c r="E18" s="30">
        <f t="shared" si="0"/>
        <v>0.62037257611129637</v>
      </c>
      <c r="F18" s="19">
        <v>6871</v>
      </c>
      <c r="G18" s="30">
        <f t="shared" si="1"/>
        <v>0.32736195149840391</v>
      </c>
      <c r="H18" s="19">
        <v>1094</v>
      </c>
      <c r="I18" s="31">
        <f t="shared" si="2"/>
        <v>5.2122540378293392E-2</v>
      </c>
    </row>
    <row r="19" spans="1:9">
      <c r="A19" s="17" t="s">
        <v>41</v>
      </c>
      <c r="B19" s="18" t="s">
        <v>42</v>
      </c>
      <c r="C19" s="19">
        <v>31027</v>
      </c>
      <c r="D19" s="19">
        <v>18035</v>
      </c>
      <c r="E19" s="30">
        <f t="shared" si="0"/>
        <v>0.58126792793373516</v>
      </c>
      <c r="F19" s="19">
        <v>10961</v>
      </c>
      <c r="G19" s="30">
        <f t="shared" si="1"/>
        <v>0.35327295581267926</v>
      </c>
      <c r="H19" s="19">
        <v>1766</v>
      </c>
      <c r="I19" s="31">
        <f t="shared" si="2"/>
        <v>5.6918168047184713E-2</v>
      </c>
    </row>
    <row r="20" spans="1:9">
      <c r="A20" s="17" t="s">
        <v>43</v>
      </c>
      <c r="B20" s="18" t="s">
        <v>44</v>
      </c>
      <c r="C20" s="19">
        <v>49576</v>
      </c>
      <c r="D20" s="19">
        <v>23436</v>
      </c>
      <c r="E20" s="30">
        <f t="shared" si="0"/>
        <v>0.47272873971276425</v>
      </c>
      <c r="F20" s="19">
        <v>22725</v>
      </c>
      <c r="G20" s="30">
        <f t="shared" si="1"/>
        <v>0.45838712280135552</v>
      </c>
      <c r="H20" s="19">
        <v>3414</v>
      </c>
      <c r="I20" s="31">
        <f t="shared" si="2"/>
        <v>6.8863966435371959E-2</v>
      </c>
    </row>
    <row r="21" spans="1:9">
      <c r="A21" s="17" t="s">
        <v>45</v>
      </c>
      <c r="B21" s="18" t="s">
        <v>46</v>
      </c>
      <c r="C21" s="19">
        <v>127685</v>
      </c>
      <c r="D21" s="19">
        <v>79152</v>
      </c>
      <c r="E21" s="30">
        <f t="shared" si="0"/>
        <v>0.61990053647648513</v>
      </c>
      <c r="F21" s="19">
        <v>39990</v>
      </c>
      <c r="G21" s="30">
        <f t="shared" si="1"/>
        <v>0.3131926224693582</v>
      </c>
      <c r="H21" s="19">
        <v>8540</v>
      </c>
      <c r="I21" s="31">
        <f t="shared" si="2"/>
        <v>6.6883345733641381E-2</v>
      </c>
    </row>
    <row r="22" spans="1:9">
      <c r="A22" s="17" t="s">
        <v>47</v>
      </c>
      <c r="B22" s="18" t="s">
        <v>48</v>
      </c>
      <c r="C22" s="19">
        <v>24086</v>
      </c>
      <c r="D22" s="19">
        <v>16615</v>
      </c>
      <c r="E22" s="30">
        <f t="shared" si="0"/>
        <v>0.68981981233911815</v>
      </c>
      <c r="F22" s="19">
        <v>6323</v>
      </c>
      <c r="G22" s="30">
        <f t="shared" si="1"/>
        <v>0.26251764510504028</v>
      </c>
      <c r="H22" s="19">
        <v>1147</v>
      </c>
      <c r="I22" s="31">
        <f t="shared" si="2"/>
        <v>4.7621024661629159E-2</v>
      </c>
    </row>
    <row r="23" spans="1:9">
      <c r="A23" s="17" t="s">
        <v>49</v>
      </c>
      <c r="B23" s="18" t="s">
        <v>50</v>
      </c>
      <c r="C23" s="19">
        <v>77280</v>
      </c>
      <c r="D23" s="19">
        <v>54576</v>
      </c>
      <c r="E23" s="30">
        <f t="shared" si="0"/>
        <v>0.70621118012422357</v>
      </c>
      <c r="F23" s="19">
        <v>19980</v>
      </c>
      <c r="G23" s="30">
        <f t="shared" si="1"/>
        <v>0.25854037267080743</v>
      </c>
      <c r="H23" s="19">
        <v>2720</v>
      </c>
      <c r="I23" s="31">
        <f t="shared" si="2"/>
        <v>3.5196687370600416E-2</v>
      </c>
    </row>
    <row r="24" spans="1:9">
      <c r="A24" s="17" t="s">
        <v>51</v>
      </c>
      <c r="B24" s="18" t="s">
        <v>52</v>
      </c>
      <c r="C24" s="19">
        <v>63580</v>
      </c>
      <c r="D24" s="19">
        <v>39481</v>
      </c>
      <c r="E24" s="30">
        <f t="shared" si="0"/>
        <v>0.62096571248820387</v>
      </c>
      <c r="F24" s="19">
        <v>21983</v>
      </c>
      <c r="G24" s="30">
        <f t="shared" si="1"/>
        <v>0.34575338156653035</v>
      </c>
      <c r="H24" s="19">
        <v>2099</v>
      </c>
      <c r="I24" s="31">
        <f t="shared" si="2"/>
        <v>3.3013526266121425E-2</v>
      </c>
    </row>
    <row r="25" spans="1:9">
      <c r="A25" s="17" t="s">
        <v>53</v>
      </c>
      <c r="B25" s="18" t="s">
        <v>54</v>
      </c>
      <c r="C25" s="19">
        <v>28410</v>
      </c>
      <c r="D25" s="19">
        <v>19597</v>
      </c>
      <c r="E25" s="30">
        <f t="shared" si="0"/>
        <v>0.68979232664554735</v>
      </c>
      <c r="F25" s="19">
        <v>7407</v>
      </c>
      <c r="G25" s="30">
        <f t="shared" si="1"/>
        <v>0.26071805702217526</v>
      </c>
      <c r="H25" s="19">
        <v>1402</v>
      </c>
      <c r="I25" s="31">
        <f t="shared" si="2"/>
        <v>4.934882083773319E-2</v>
      </c>
    </row>
    <row r="26" spans="1:9">
      <c r="A26" s="17" t="s">
        <v>55</v>
      </c>
      <c r="B26" s="18" t="s">
        <v>56</v>
      </c>
      <c r="C26" s="19">
        <v>132974</v>
      </c>
      <c r="D26" s="19">
        <v>89528</v>
      </c>
      <c r="E26" s="30">
        <f t="shared" si="0"/>
        <v>0.67327447470934165</v>
      </c>
      <c r="F26" s="19">
        <v>38680</v>
      </c>
      <c r="G26" s="30">
        <f t="shared" si="1"/>
        <v>0.29088393219727166</v>
      </c>
      <c r="H26" s="19">
        <v>4762</v>
      </c>
      <c r="I26" s="31">
        <f t="shared" si="2"/>
        <v>3.5811512024907122E-2</v>
      </c>
    </row>
    <row r="27" spans="1:9">
      <c r="A27" s="17" t="s">
        <v>57</v>
      </c>
      <c r="B27" s="18" t="s">
        <v>58</v>
      </c>
      <c r="C27" s="19">
        <v>13391</v>
      </c>
      <c r="D27" s="19">
        <v>7026</v>
      </c>
      <c r="E27" s="30">
        <f t="shared" si="0"/>
        <v>0.52468075573146145</v>
      </c>
      <c r="F27" s="19">
        <v>5625</v>
      </c>
      <c r="G27" s="30">
        <f t="shared" si="1"/>
        <v>0.42005824807706671</v>
      </c>
      <c r="H27" s="19">
        <v>740</v>
      </c>
      <c r="I27" s="31">
        <f t="shared" si="2"/>
        <v>5.5260996191471887E-2</v>
      </c>
    </row>
    <row r="28" spans="1:9">
      <c r="A28" s="17" t="s">
        <v>59</v>
      </c>
      <c r="B28" s="18" t="s">
        <v>58</v>
      </c>
      <c r="C28" s="19">
        <v>108615</v>
      </c>
      <c r="D28" s="19">
        <v>72517</v>
      </c>
      <c r="E28" s="30">
        <f t="shared" si="0"/>
        <v>0.6676517976338443</v>
      </c>
      <c r="F28" s="19">
        <v>31818</v>
      </c>
      <c r="G28" s="30">
        <f t="shared" si="1"/>
        <v>0.29294296367904987</v>
      </c>
      <c r="H28" s="19">
        <v>4277</v>
      </c>
      <c r="I28" s="31">
        <f t="shared" si="2"/>
        <v>3.9377618192698985E-2</v>
      </c>
    </row>
    <row r="29" spans="1:9">
      <c r="A29" s="17" t="s">
        <v>60</v>
      </c>
      <c r="B29" s="18" t="s">
        <v>58</v>
      </c>
      <c r="C29" s="19">
        <v>9693</v>
      </c>
      <c r="D29" s="19">
        <v>5433</v>
      </c>
      <c r="E29" s="30">
        <f t="shared" si="0"/>
        <v>0.56050758279170532</v>
      </c>
      <c r="F29" s="19">
        <v>3835</v>
      </c>
      <c r="G29" s="30">
        <f t="shared" si="1"/>
        <v>0.39564634272155164</v>
      </c>
      <c r="H29" s="19">
        <v>420</v>
      </c>
      <c r="I29" s="31">
        <f t="shared" si="2"/>
        <v>4.3330238316310742E-2</v>
      </c>
    </row>
    <row r="30" spans="1:9">
      <c r="A30" s="17" t="s">
        <v>61</v>
      </c>
      <c r="B30" s="18" t="s">
        <v>62</v>
      </c>
      <c r="C30" s="19">
        <v>118139</v>
      </c>
      <c r="D30" s="19">
        <v>81089</v>
      </c>
      <c r="E30" s="30">
        <f t="shared" si="0"/>
        <v>0.68638637537138458</v>
      </c>
      <c r="F30" s="19">
        <v>32819</v>
      </c>
      <c r="G30" s="30">
        <f t="shared" si="1"/>
        <v>0.2777998798026054</v>
      </c>
      <c r="H30" s="19">
        <v>4215</v>
      </c>
      <c r="I30" s="31">
        <f t="shared" si="2"/>
        <v>3.5678311141959893E-2</v>
      </c>
    </row>
    <row r="31" spans="1:9">
      <c r="A31" s="17" t="s">
        <v>63</v>
      </c>
      <c r="B31" s="18" t="s">
        <v>64</v>
      </c>
      <c r="C31" s="19">
        <v>55345</v>
      </c>
      <c r="D31" s="19">
        <v>36325</v>
      </c>
      <c r="E31" s="30">
        <f t="shared" si="0"/>
        <v>0.65633751919775951</v>
      </c>
      <c r="F31" s="19">
        <v>16029</v>
      </c>
      <c r="G31" s="30">
        <f t="shared" si="1"/>
        <v>0.28961965850573673</v>
      </c>
      <c r="H31" s="19">
        <v>2987</v>
      </c>
      <c r="I31" s="31">
        <f t="shared" si="2"/>
        <v>5.3970548378353959E-2</v>
      </c>
    </row>
    <row r="32" spans="1:9">
      <c r="A32" s="17" t="s">
        <v>65</v>
      </c>
      <c r="B32" s="18" t="s">
        <v>66</v>
      </c>
      <c r="C32" s="19">
        <v>93610</v>
      </c>
      <c r="D32" s="19">
        <v>53941</v>
      </c>
      <c r="E32" s="30">
        <f t="shared" si="0"/>
        <v>0.57623117188334583</v>
      </c>
      <c r="F32" s="19">
        <v>30822</v>
      </c>
      <c r="G32" s="30">
        <f t="shared" si="1"/>
        <v>0.32925969447708581</v>
      </c>
      <c r="H32" s="19">
        <v>8756</v>
      </c>
      <c r="I32" s="31">
        <f t="shared" si="2"/>
        <v>9.3537015276145705E-2</v>
      </c>
    </row>
    <row r="33" spans="1:9">
      <c r="A33" s="17" t="s">
        <v>67</v>
      </c>
      <c r="B33" s="18" t="s">
        <v>68</v>
      </c>
      <c r="C33" s="19">
        <v>58118</v>
      </c>
      <c r="D33" s="19">
        <v>32763</v>
      </c>
      <c r="E33" s="30">
        <f t="shared" si="0"/>
        <v>0.56373240648336143</v>
      </c>
      <c r="F33" s="19">
        <v>21634</v>
      </c>
      <c r="G33" s="30">
        <f t="shared" si="1"/>
        <v>0.37224267868818611</v>
      </c>
      <c r="H33" s="19">
        <v>3685</v>
      </c>
      <c r="I33" s="31">
        <f t="shared" si="2"/>
        <v>6.3405485391789113E-2</v>
      </c>
    </row>
    <row r="34" spans="1:9">
      <c r="A34" s="17" t="s">
        <v>69</v>
      </c>
      <c r="B34" s="18" t="s">
        <v>70</v>
      </c>
      <c r="C34" s="19">
        <v>224591</v>
      </c>
      <c r="D34" s="19">
        <v>102784</v>
      </c>
      <c r="E34" s="30">
        <f t="shared" si="0"/>
        <v>0.45764968320190924</v>
      </c>
      <c r="F34" s="19">
        <v>104443</v>
      </c>
      <c r="G34" s="30">
        <f t="shared" si="1"/>
        <v>0.4650364440249164</v>
      </c>
      <c r="H34" s="19">
        <v>17328</v>
      </c>
      <c r="I34" s="31">
        <f t="shared" si="2"/>
        <v>7.7153581399076548E-2</v>
      </c>
    </row>
    <row r="35" spans="1:9">
      <c r="A35" s="17" t="s">
        <v>71</v>
      </c>
      <c r="B35" s="18" t="s">
        <v>70</v>
      </c>
      <c r="C35" s="19">
        <v>322797</v>
      </c>
      <c r="D35" s="19">
        <v>285481</v>
      </c>
      <c r="E35" s="30">
        <f t="shared" si="0"/>
        <v>0.88439793430546132</v>
      </c>
      <c r="F35" s="19">
        <v>34241</v>
      </c>
      <c r="G35" s="30">
        <f t="shared" si="1"/>
        <v>0.10607595485707735</v>
      </c>
      <c r="H35" s="19">
        <v>3059</v>
      </c>
      <c r="I35" s="31">
        <f t="shared" si="2"/>
        <v>9.4765440818842805E-3</v>
      </c>
    </row>
    <row r="36" spans="1:9">
      <c r="A36" s="17" t="s">
        <v>72</v>
      </c>
      <c r="B36" s="18" t="s">
        <v>73</v>
      </c>
      <c r="C36" s="19">
        <v>23882</v>
      </c>
      <c r="D36" s="19">
        <v>14050</v>
      </c>
      <c r="E36" s="30">
        <f t="shared" si="0"/>
        <v>0.58830918683527345</v>
      </c>
      <c r="F36" s="19">
        <v>9038</v>
      </c>
      <c r="G36" s="30">
        <f t="shared" si="1"/>
        <v>0.37844401641403569</v>
      </c>
      <c r="H36" s="19">
        <v>803</v>
      </c>
      <c r="I36" s="31">
        <f t="shared" si="2"/>
        <v>3.3623649610585379E-2</v>
      </c>
    </row>
    <row r="37" spans="1:9">
      <c r="A37" s="17" t="s">
        <v>74</v>
      </c>
      <c r="B37" s="18" t="s">
        <v>75</v>
      </c>
      <c r="C37" s="19">
        <v>34611</v>
      </c>
      <c r="D37" s="19">
        <v>21168</v>
      </c>
      <c r="E37" s="30">
        <f t="shared" si="0"/>
        <v>0.61159746901274159</v>
      </c>
      <c r="F37" s="19">
        <v>11946</v>
      </c>
      <c r="G37" s="30">
        <f t="shared" si="1"/>
        <v>0.34515038571552398</v>
      </c>
      <c r="H37" s="19">
        <v>1494</v>
      </c>
      <c r="I37" s="31">
        <f t="shared" si="2"/>
        <v>4.3165467625899283E-2</v>
      </c>
    </row>
    <row r="38" spans="1:9">
      <c r="A38" s="17" t="s">
        <v>76</v>
      </c>
      <c r="B38" s="18" t="s">
        <v>75</v>
      </c>
      <c r="C38" s="19">
        <v>38607</v>
      </c>
      <c r="D38" s="19">
        <v>21285</v>
      </c>
      <c r="E38" s="30">
        <f t="shared" si="0"/>
        <v>0.55132488926878542</v>
      </c>
      <c r="F38" s="19">
        <v>14295</v>
      </c>
      <c r="G38" s="30">
        <f t="shared" si="1"/>
        <v>0.37026964022068537</v>
      </c>
      <c r="H38" s="19">
        <v>3025</v>
      </c>
      <c r="I38" s="31">
        <f t="shared" si="2"/>
        <v>7.8353666433548325E-2</v>
      </c>
    </row>
    <row r="39" spans="1:9">
      <c r="A39" s="17" t="s">
        <v>77</v>
      </c>
      <c r="B39" s="18" t="s">
        <v>78</v>
      </c>
      <c r="C39" s="19">
        <v>48309</v>
      </c>
      <c r="D39" s="19">
        <v>31835</v>
      </c>
      <c r="E39" s="30">
        <f t="shared" si="0"/>
        <v>0.65898693825167154</v>
      </c>
      <c r="F39" s="19">
        <v>15103</v>
      </c>
      <c r="G39" s="30">
        <f t="shared" si="1"/>
        <v>0.31263325674304993</v>
      </c>
      <c r="H39" s="19">
        <v>1365</v>
      </c>
      <c r="I39" s="31">
        <f t="shared" si="2"/>
        <v>2.825560454573682E-2</v>
      </c>
    </row>
    <row r="40" spans="1:9">
      <c r="A40" s="17" t="s">
        <v>79</v>
      </c>
      <c r="B40" s="18" t="s">
        <v>78</v>
      </c>
      <c r="C40" s="19">
        <v>70338</v>
      </c>
      <c r="D40" s="19">
        <v>42049</v>
      </c>
      <c r="E40" s="30">
        <f t="shared" si="0"/>
        <v>0.5978134152236344</v>
      </c>
      <c r="F40" s="19">
        <v>19877</v>
      </c>
      <c r="G40" s="30">
        <f t="shared" si="1"/>
        <v>0.28259262418607295</v>
      </c>
      <c r="H40" s="19">
        <v>8402</v>
      </c>
      <c r="I40" s="31">
        <f t="shared" si="2"/>
        <v>0.11945178992863033</v>
      </c>
    </row>
    <row r="41" spans="1:9">
      <c r="A41" s="17" t="s">
        <v>80</v>
      </c>
      <c r="B41" s="18" t="s">
        <v>81</v>
      </c>
      <c r="C41" s="19">
        <v>87407</v>
      </c>
      <c r="D41" s="19">
        <v>52871</v>
      </c>
      <c r="E41" s="30">
        <f t="shared" si="0"/>
        <v>0.60488290411523105</v>
      </c>
      <c r="F41" s="19">
        <v>28218</v>
      </c>
      <c r="G41" s="30">
        <f t="shared" si="1"/>
        <v>0.32283455558479296</v>
      </c>
      <c r="H41" s="19">
        <v>6016</v>
      </c>
      <c r="I41" s="31">
        <f t="shared" si="2"/>
        <v>6.8827439449929639E-2</v>
      </c>
    </row>
    <row r="42" spans="1:9">
      <c r="A42" s="17" t="s">
        <v>82</v>
      </c>
      <c r="B42" s="18" t="s">
        <v>83</v>
      </c>
      <c r="C42" s="19">
        <v>55554</v>
      </c>
      <c r="D42" s="19">
        <v>30945</v>
      </c>
      <c r="E42" s="30">
        <f t="shared" si="0"/>
        <v>0.55702559671670804</v>
      </c>
      <c r="F42" s="19">
        <v>19578</v>
      </c>
      <c r="G42" s="30">
        <f t="shared" si="1"/>
        <v>0.35241386758829246</v>
      </c>
      <c r="H42" s="19">
        <v>5019</v>
      </c>
      <c r="I42" s="31">
        <f t="shared" si="2"/>
        <v>9.034452964683011E-2</v>
      </c>
    </row>
    <row r="43" spans="1:9">
      <c r="A43" s="17" t="s">
        <v>84</v>
      </c>
      <c r="B43" s="18" t="s">
        <v>85</v>
      </c>
      <c r="C43" s="19">
        <v>17311</v>
      </c>
      <c r="D43" s="19">
        <v>11870</v>
      </c>
      <c r="E43" s="30">
        <f t="shared" si="0"/>
        <v>0.6856911790191208</v>
      </c>
      <c r="F43" s="19">
        <v>4827</v>
      </c>
      <c r="G43" s="30">
        <f t="shared" si="1"/>
        <v>0.27884004390272082</v>
      </c>
      <c r="H43" s="19">
        <v>610</v>
      </c>
      <c r="I43" s="31">
        <f t="shared" si="2"/>
        <v>3.5237710126509156E-2</v>
      </c>
    </row>
    <row r="44" spans="1:9">
      <c r="A44" s="17" t="s">
        <v>86</v>
      </c>
      <c r="B44" s="18" t="s">
        <v>87</v>
      </c>
      <c r="C44" s="19">
        <v>20411</v>
      </c>
      <c r="D44" s="19">
        <v>14025</v>
      </c>
      <c r="E44" s="30">
        <f t="shared" si="0"/>
        <v>0.68712948900102888</v>
      </c>
      <c r="F44" s="19">
        <v>5883</v>
      </c>
      <c r="G44" s="30">
        <f t="shared" si="1"/>
        <v>0.28822693645583264</v>
      </c>
      <c r="H44" s="19">
        <v>495</v>
      </c>
      <c r="I44" s="31">
        <f t="shared" si="2"/>
        <v>2.4251629023565726E-2</v>
      </c>
    </row>
    <row r="45" spans="1:9">
      <c r="A45" s="17" t="s">
        <v>88</v>
      </c>
      <c r="B45" s="18" t="s">
        <v>87</v>
      </c>
      <c r="C45" s="19">
        <v>155827</v>
      </c>
      <c r="D45" s="19">
        <v>97708</v>
      </c>
      <c r="E45" s="30">
        <f t="shared" si="0"/>
        <v>0.62702869207518597</v>
      </c>
      <c r="F45" s="19">
        <v>49536</v>
      </c>
      <c r="G45" s="30">
        <f t="shared" si="1"/>
        <v>0.31789099450031122</v>
      </c>
      <c r="H45" s="19">
        <v>8566</v>
      </c>
      <c r="I45" s="31">
        <f t="shared" si="2"/>
        <v>5.497121808159048E-2</v>
      </c>
    </row>
    <row r="46" spans="1:9">
      <c r="A46" s="17" t="s">
        <v>89</v>
      </c>
      <c r="B46" s="18" t="s">
        <v>90</v>
      </c>
      <c r="C46" s="19">
        <v>29390</v>
      </c>
      <c r="D46" s="19">
        <v>14915</v>
      </c>
      <c r="E46" s="30">
        <f t="shared" si="0"/>
        <v>0.50748553929908136</v>
      </c>
      <c r="F46" s="19">
        <v>12638</v>
      </c>
      <c r="G46" s="30">
        <f t="shared" si="1"/>
        <v>0.43001020755358965</v>
      </c>
      <c r="H46" s="19">
        <v>1835</v>
      </c>
      <c r="I46" s="31">
        <f t="shared" si="2"/>
        <v>6.2436202790064649E-2</v>
      </c>
    </row>
    <row r="47" spans="1:9">
      <c r="A47" s="17" t="s">
        <v>91</v>
      </c>
      <c r="B47" s="18" t="s">
        <v>92</v>
      </c>
      <c r="C47" s="19">
        <v>66584</v>
      </c>
      <c r="D47" s="19">
        <v>44372</v>
      </c>
      <c r="E47" s="30">
        <f t="shared" si="0"/>
        <v>0.6664063438663943</v>
      </c>
      <c r="F47" s="19">
        <v>19678</v>
      </c>
      <c r="G47" s="30">
        <f t="shared" si="1"/>
        <v>0.29553646521686894</v>
      </c>
      <c r="H47" s="19">
        <v>2530</v>
      </c>
      <c r="I47" s="31">
        <f t="shared" si="2"/>
        <v>3.7997116424366213E-2</v>
      </c>
    </row>
    <row r="48" spans="1:9">
      <c r="A48" s="17" t="s">
        <v>93</v>
      </c>
      <c r="B48" s="18" t="s">
        <v>94</v>
      </c>
      <c r="C48" s="19">
        <v>96423</v>
      </c>
      <c r="D48" s="19">
        <v>64071</v>
      </c>
      <c r="E48" s="30">
        <f t="shared" si="0"/>
        <v>0.66447839208487602</v>
      </c>
      <c r="F48" s="19">
        <v>26924</v>
      </c>
      <c r="G48" s="30">
        <f t="shared" si="1"/>
        <v>0.27922798502431995</v>
      </c>
      <c r="H48" s="19">
        <v>4879</v>
      </c>
      <c r="I48" s="31">
        <f t="shared" si="2"/>
        <v>5.0599960590315587E-2</v>
      </c>
    </row>
    <row r="49" spans="1:9">
      <c r="A49" s="17" t="s">
        <v>95</v>
      </c>
      <c r="B49" s="18" t="s">
        <v>96</v>
      </c>
      <c r="C49" s="19">
        <v>105641</v>
      </c>
      <c r="D49" s="19">
        <v>74548</v>
      </c>
      <c r="E49" s="30">
        <f t="shared" si="0"/>
        <v>0.70567298681383173</v>
      </c>
      <c r="F49" s="19">
        <v>22534</v>
      </c>
      <c r="G49" s="30">
        <f>F49/C49</f>
        <v>0.21330733332702265</v>
      </c>
      <c r="H49" s="19">
        <v>8543</v>
      </c>
      <c r="I49" s="31">
        <f t="shared" si="2"/>
        <v>8.0868223511704737E-2</v>
      </c>
    </row>
    <row r="50" spans="1:9">
      <c r="A50" s="21"/>
      <c r="B50" s="22"/>
      <c r="C50" s="25"/>
      <c r="D50" s="25"/>
      <c r="E50" s="25"/>
      <c r="F50" s="25"/>
      <c r="G50" s="25"/>
      <c r="H50" s="25"/>
      <c r="I50" s="26"/>
    </row>
    <row r="51" spans="1:9">
      <c r="A51" s="4" t="s">
        <v>97</v>
      </c>
      <c r="B51" s="4"/>
      <c r="C51" s="5">
        <f>SUM(C2:C49)</f>
        <v>3485809</v>
      </c>
      <c r="D51" s="5">
        <f t="shared" ref="D51:H51" si="3">SUM(D2:D49)</f>
        <v>2243675</v>
      </c>
      <c r="E51" s="28">
        <f>D51/C51</f>
        <v>0.64365976449082551</v>
      </c>
      <c r="F51" s="5">
        <f t="shared" si="3"/>
        <v>1038868</v>
      </c>
      <c r="G51" s="28">
        <f>F51/C51</f>
        <v>0.29802780358877956</v>
      </c>
      <c r="H51" s="5">
        <f t="shared" si="3"/>
        <v>180006</v>
      </c>
      <c r="I51" s="46">
        <f>H51/C51</f>
        <v>5.1639662414090959E-2</v>
      </c>
    </row>
    <row r="52" spans="1:9">
      <c r="A52" s="4" t="s">
        <v>98</v>
      </c>
      <c r="B52" s="4"/>
      <c r="C52" s="5">
        <f>AVERAGE(C2:C49)</f>
        <v>72621.020833333328</v>
      </c>
      <c r="D52" s="5">
        <f t="shared" ref="D52:H52" si="4">AVERAGE(D2:D49)</f>
        <v>46743.229166666664</v>
      </c>
      <c r="E52" s="28">
        <f>AVERAGE(E2:E49)</f>
        <v>0.62248947102066221</v>
      </c>
      <c r="F52" s="5">
        <f t="shared" si="4"/>
        <v>21643.083333333332</v>
      </c>
      <c r="G52" s="28">
        <f>AVERAGE(G2:G49)</f>
        <v>0.32224889910027188</v>
      </c>
      <c r="H52" s="5">
        <f t="shared" si="4"/>
        <v>3750.125</v>
      </c>
      <c r="I52" s="47">
        <f>AVERAGE(I2:I49)</f>
        <v>5.2600127777626897E-2</v>
      </c>
    </row>
    <row r="53" spans="1:9">
      <c r="A53" s="4" t="s">
        <v>99</v>
      </c>
      <c r="B53" s="4"/>
      <c r="C53" s="5">
        <f>MEDIAN(C2:C49)</f>
        <v>56836</v>
      </c>
      <c r="D53" s="5">
        <f t="shared" ref="D53:H53" si="5">MEDIAN(D2:D49)</f>
        <v>34544</v>
      </c>
      <c r="E53" s="28">
        <f>MEDIAN(E2:E49)</f>
        <v>0.62013655629389075</v>
      </c>
      <c r="F53" s="5">
        <f t="shared" si="5"/>
        <v>19777.5</v>
      </c>
      <c r="G53" s="28">
        <f>MEDIAN(G2:G49)</f>
        <v>0.32036277504255206</v>
      </c>
      <c r="H53" s="5">
        <f t="shared" si="5"/>
        <v>2853.5</v>
      </c>
      <c r="I53" s="47">
        <f>MEDIAN(I2:I49)</f>
        <v>5.136125048430449E-2</v>
      </c>
    </row>
  </sheetData>
  <sheetProtection sheet="1" objects="1" scenarios="1" sort="0" autoFilter="0"/>
  <autoFilter ref="A1:I49" xr:uid="{56FA72FA-CDFC-47EF-A7E3-FC7C4A593F08}"/>
  <sortState xmlns:xlrd2="http://schemas.microsoft.com/office/spreadsheetml/2017/richdata2" ref="A2:I49">
    <sortCondition ref="B2:B49"/>
  </sortState>
  <conditionalFormatting sqref="A2:I49">
    <cfRule type="expression" dxfId="4" priority="1">
      <formula>MOD(ROW(),2)=0</formula>
    </cfRule>
  </conditionalFormatting>
  <pageMargins left="0.7" right="0.7" top="0.75" bottom="0.75" header="0.3" footer="0.3"/>
  <pageSetup orientation="portrait" r:id="rId1"/>
  <ignoredErrors>
    <ignoredError sqref="E51 G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B118-1DF3-404D-B31F-9A702F5305E4}">
  <sheetPr>
    <tabColor theme="7" tint="0.39997558519241921"/>
  </sheetPr>
  <dimension ref="A1:A2"/>
  <sheetViews>
    <sheetView showGridLines="0" showRowColHeaders="0" workbookViewId="0">
      <selection activeCell="A3" sqref="A3"/>
    </sheetView>
  </sheetViews>
  <sheetFormatPr defaultRowHeight="15"/>
  <sheetData>
    <row r="1" spans="1:1" ht="18.75" customHeight="1">
      <c r="A1" s="48" t="s">
        <v>130</v>
      </c>
    </row>
    <row r="2" spans="1:1" ht="18" customHeight="1">
      <c r="A2" s="48" t="s">
        <v>131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E8DF-7999-4472-AAE1-887F1FA80622}">
  <sheetPr codeName="Sheet8">
    <tabColor theme="7" tint="0.39997558519241921"/>
  </sheetPr>
  <dimension ref="A1:I53"/>
  <sheetViews>
    <sheetView showGridLines="0" showRowColHeaders="0" workbookViewId="0">
      <pane xSplit="1" ySplit="1" topLeftCell="B2" activePane="bottomRight" state="frozen"/>
      <selection pane="topRight" activeCell="D8" sqref="D8"/>
      <selection pane="bottomLeft" activeCell="D8" sqref="D8"/>
      <selection pane="bottomRight"/>
    </sheetView>
  </sheetViews>
  <sheetFormatPr defaultColWidth="9.140625" defaultRowHeight="12.75"/>
  <cols>
    <col min="1" max="1" width="38.7109375" style="9" bestFit="1" customWidth="1"/>
    <col min="2" max="3" width="15.28515625" style="9" customWidth="1"/>
    <col min="4" max="4" width="17.140625" style="9" customWidth="1"/>
    <col min="5" max="5" width="18" style="9" customWidth="1"/>
    <col min="6" max="6" width="17.42578125" style="9" customWidth="1"/>
    <col min="7" max="7" width="15.5703125" style="9" customWidth="1"/>
    <col min="8" max="8" width="16.85546875" style="9" customWidth="1"/>
    <col min="9" max="9" width="17.42578125" style="9" hidden="1" customWidth="1"/>
    <col min="10" max="16384" width="9.140625" style="9"/>
  </cols>
  <sheetData>
    <row r="1" spans="1:9" ht="51" customHeight="1">
      <c r="A1" s="1" t="s">
        <v>0</v>
      </c>
      <c r="B1" s="2" t="s">
        <v>270</v>
      </c>
      <c r="C1" s="1" t="s">
        <v>268</v>
      </c>
      <c r="D1" s="1" t="s">
        <v>132</v>
      </c>
      <c r="E1" s="1" t="s">
        <v>133</v>
      </c>
      <c r="F1" s="1" t="s">
        <v>134</v>
      </c>
      <c r="G1" s="1" t="s">
        <v>135</v>
      </c>
      <c r="H1" s="3" t="s">
        <v>136</v>
      </c>
      <c r="I1" s="16" t="s">
        <v>5</v>
      </c>
    </row>
    <row r="2" spans="1:9">
      <c r="A2" s="17" t="s">
        <v>10</v>
      </c>
      <c r="B2" s="18" t="s">
        <v>11</v>
      </c>
      <c r="C2" s="19">
        <v>17153</v>
      </c>
      <c r="D2" s="19">
        <v>8</v>
      </c>
      <c r="E2" s="19">
        <v>0</v>
      </c>
      <c r="F2" s="19">
        <v>39</v>
      </c>
      <c r="G2" s="19">
        <v>47</v>
      </c>
      <c r="H2" s="52">
        <f>G2/I2</f>
        <v>1.3028196343234762E-4</v>
      </c>
      <c r="I2" s="10">
        <v>360756</v>
      </c>
    </row>
    <row r="3" spans="1:9">
      <c r="A3" s="17" t="s">
        <v>12</v>
      </c>
      <c r="B3" s="18" t="s">
        <v>13</v>
      </c>
      <c r="C3" s="19">
        <v>22493</v>
      </c>
      <c r="D3" s="19">
        <v>6</v>
      </c>
      <c r="E3" s="19">
        <v>0</v>
      </c>
      <c r="F3" s="19">
        <v>39</v>
      </c>
      <c r="G3" s="19">
        <v>45</v>
      </c>
      <c r="H3" s="52">
        <f t="shared" ref="H3:H49" si="0">G3/I3</f>
        <v>1.4030580429522837E-4</v>
      </c>
      <c r="I3" s="10">
        <v>320728</v>
      </c>
    </row>
    <row r="4" spans="1:9">
      <c r="A4" s="17" t="s">
        <v>14</v>
      </c>
      <c r="B4" s="18" t="s">
        <v>15</v>
      </c>
      <c r="C4" s="19">
        <v>12330</v>
      </c>
      <c r="D4" s="19">
        <v>2</v>
      </c>
      <c r="E4" s="19">
        <v>0</v>
      </c>
      <c r="F4" s="19">
        <v>39</v>
      </c>
      <c r="G4" s="19">
        <v>41</v>
      </c>
      <c r="H4" s="52">
        <f t="shared" si="0"/>
        <v>1.2924824805575957E-4</v>
      </c>
      <c r="I4" s="10">
        <v>317219</v>
      </c>
    </row>
    <row r="5" spans="1:9">
      <c r="A5" s="17" t="s">
        <v>16</v>
      </c>
      <c r="B5" s="18" t="s">
        <v>15</v>
      </c>
      <c r="C5" s="19">
        <v>3828</v>
      </c>
      <c r="D5" s="19">
        <v>0</v>
      </c>
      <c r="E5" s="19">
        <v>0</v>
      </c>
      <c r="F5" s="19">
        <v>39</v>
      </c>
      <c r="G5" s="19">
        <v>39</v>
      </c>
      <c r="H5" s="52">
        <f t="shared" si="0"/>
        <v>1.4683458519229684E-4</v>
      </c>
      <c r="I5" s="10">
        <v>265605</v>
      </c>
    </row>
    <row r="6" spans="1:9">
      <c r="A6" s="17" t="s">
        <v>17</v>
      </c>
      <c r="B6" s="18" t="s">
        <v>18</v>
      </c>
      <c r="C6" s="19">
        <v>22583</v>
      </c>
      <c r="D6" s="19">
        <v>0</v>
      </c>
      <c r="E6" s="19">
        <v>0</v>
      </c>
      <c r="F6" s="19">
        <v>39</v>
      </c>
      <c r="G6" s="19">
        <v>39</v>
      </c>
      <c r="H6" s="52">
        <f t="shared" si="0"/>
        <v>1.4110955528780922E-4</v>
      </c>
      <c r="I6" s="10">
        <v>276381</v>
      </c>
    </row>
    <row r="7" spans="1:9">
      <c r="A7" s="17" t="s">
        <v>19</v>
      </c>
      <c r="B7" s="18" t="s">
        <v>20</v>
      </c>
      <c r="C7" s="19">
        <v>7997</v>
      </c>
      <c r="D7" s="19">
        <v>3</v>
      </c>
      <c r="E7" s="19">
        <v>0</v>
      </c>
      <c r="F7" s="19">
        <v>39</v>
      </c>
      <c r="G7" s="19">
        <v>42</v>
      </c>
      <c r="H7" s="52">
        <f t="shared" si="0"/>
        <v>1.4867940825595514E-4</v>
      </c>
      <c r="I7" s="10">
        <v>282487</v>
      </c>
    </row>
    <row r="8" spans="1:9">
      <c r="A8" s="17" t="s">
        <v>21</v>
      </c>
      <c r="B8" s="18" t="s">
        <v>22</v>
      </c>
      <c r="C8" s="19">
        <v>35688</v>
      </c>
      <c r="D8" s="19">
        <v>7</v>
      </c>
      <c r="E8" s="19">
        <v>0</v>
      </c>
      <c r="F8" s="19">
        <v>39</v>
      </c>
      <c r="G8" s="19">
        <v>46</v>
      </c>
      <c r="H8" s="52">
        <f t="shared" si="0"/>
        <v>1.3380300125949348E-4</v>
      </c>
      <c r="I8" s="10">
        <v>343789</v>
      </c>
    </row>
    <row r="9" spans="1:9">
      <c r="A9" s="17" t="s">
        <v>23</v>
      </c>
      <c r="B9" s="18" t="s">
        <v>24</v>
      </c>
      <c r="C9" s="19">
        <v>82934</v>
      </c>
      <c r="D9" s="19">
        <v>6</v>
      </c>
      <c r="E9" s="19">
        <v>1</v>
      </c>
      <c r="F9" s="19">
        <v>39</v>
      </c>
      <c r="G9" s="19">
        <v>46</v>
      </c>
      <c r="H9" s="52">
        <f t="shared" si="0"/>
        <v>9.1439294247673268E-5</v>
      </c>
      <c r="I9" s="10">
        <v>503066</v>
      </c>
    </row>
    <row r="10" spans="1:9">
      <c r="A10" s="17" t="s">
        <v>25</v>
      </c>
      <c r="B10" s="18" t="s">
        <v>26</v>
      </c>
      <c r="C10" s="19">
        <v>36405</v>
      </c>
      <c r="D10" s="19">
        <v>4</v>
      </c>
      <c r="E10" s="19">
        <v>0</v>
      </c>
      <c r="F10" s="19">
        <v>39</v>
      </c>
      <c r="G10" s="19">
        <v>43</v>
      </c>
      <c r="H10" s="52">
        <f t="shared" si="0"/>
        <v>1.1983524047867211E-4</v>
      </c>
      <c r="I10" s="10">
        <v>358826</v>
      </c>
    </row>
    <row r="11" spans="1:9">
      <c r="A11" s="17" t="s">
        <v>27</v>
      </c>
      <c r="B11" s="18" t="s">
        <v>28</v>
      </c>
      <c r="C11" s="19">
        <v>14312</v>
      </c>
      <c r="D11" s="19">
        <v>5</v>
      </c>
      <c r="E11" s="19">
        <v>0</v>
      </c>
      <c r="F11" s="19">
        <v>39</v>
      </c>
      <c r="G11" s="19">
        <v>44</v>
      </c>
      <c r="H11" s="52">
        <f t="shared" si="0"/>
        <v>1.3811244236159722E-4</v>
      </c>
      <c r="I11" s="10">
        <v>318581</v>
      </c>
    </row>
    <row r="12" spans="1:9">
      <c r="A12" s="17" t="s">
        <v>29</v>
      </c>
      <c r="B12" s="18" t="s">
        <v>30</v>
      </c>
      <c r="C12" s="19">
        <v>47139</v>
      </c>
      <c r="D12" s="19">
        <v>4</v>
      </c>
      <c r="E12" s="19">
        <v>0</v>
      </c>
      <c r="F12" s="19">
        <v>39</v>
      </c>
      <c r="G12" s="19">
        <v>43</v>
      </c>
      <c r="H12" s="52">
        <f t="shared" si="0"/>
        <v>1.2255041667141669E-4</v>
      </c>
      <c r="I12" s="10">
        <v>350876</v>
      </c>
    </row>
    <row r="13" spans="1:9">
      <c r="A13" s="17" t="s">
        <v>31</v>
      </c>
      <c r="B13" s="18" t="s">
        <v>32</v>
      </c>
      <c r="C13" s="19">
        <v>6460</v>
      </c>
      <c r="D13" s="19">
        <v>0</v>
      </c>
      <c r="E13" s="19">
        <v>0</v>
      </c>
      <c r="F13" s="19">
        <v>39</v>
      </c>
      <c r="G13" s="19">
        <v>39</v>
      </c>
      <c r="H13" s="52">
        <f t="shared" si="0"/>
        <v>1.4046309602273343E-4</v>
      </c>
      <c r="I13" s="10">
        <v>277653</v>
      </c>
    </row>
    <row r="14" spans="1:9">
      <c r="A14" s="17" t="s">
        <v>33</v>
      </c>
      <c r="B14" s="18" t="s">
        <v>34</v>
      </c>
      <c r="C14" s="19">
        <v>4469</v>
      </c>
      <c r="D14" s="19">
        <v>0</v>
      </c>
      <c r="E14" s="19">
        <v>0</v>
      </c>
      <c r="F14" s="19">
        <v>39</v>
      </c>
      <c r="G14" s="19">
        <v>39</v>
      </c>
      <c r="H14" s="52">
        <f t="shared" si="0"/>
        <v>1.3672552875968911E-4</v>
      </c>
      <c r="I14" s="10">
        <v>285243</v>
      </c>
    </row>
    <row r="15" spans="1:9">
      <c r="A15" s="17" t="s">
        <v>35</v>
      </c>
      <c r="B15" s="18" t="s">
        <v>36</v>
      </c>
      <c r="C15" s="19">
        <v>4489</v>
      </c>
      <c r="D15" s="19">
        <v>0</v>
      </c>
      <c r="E15" s="19">
        <v>0</v>
      </c>
      <c r="F15" s="19">
        <v>39</v>
      </c>
      <c r="G15" s="19">
        <v>39</v>
      </c>
      <c r="H15" s="52">
        <f t="shared" si="0"/>
        <v>1.4205321531989291E-4</v>
      </c>
      <c r="I15" s="10">
        <v>274545</v>
      </c>
    </row>
    <row r="16" spans="1:9">
      <c r="A16" s="17" t="s">
        <v>37</v>
      </c>
      <c r="B16" s="18" t="s">
        <v>36</v>
      </c>
      <c r="C16" s="19">
        <v>5485</v>
      </c>
      <c r="D16" s="19">
        <v>2</v>
      </c>
      <c r="E16" s="19">
        <v>0</v>
      </c>
      <c r="F16" s="19">
        <v>39</v>
      </c>
      <c r="G16" s="19">
        <v>41</v>
      </c>
      <c r="H16" s="52">
        <f t="shared" si="0"/>
        <v>1.3982055225707885E-4</v>
      </c>
      <c r="I16" s="10">
        <v>293233</v>
      </c>
    </row>
    <row r="17" spans="1:9">
      <c r="A17" s="17" t="s">
        <v>38</v>
      </c>
      <c r="B17" s="18" t="s">
        <v>39</v>
      </c>
      <c r="C17" s="19">
        <v>3778</v>
      </c>
      <c r="D17" s="19">
        <v>0</v>
      </c>
      <c r="E17" s="19">
        <v>0</v>
      </c>
      <c r="F17" s="19">
        <v>39</v>
      </c>
      <c r="G17" s="19">
        <v>39</v>
      </c>
      <c r="H17" s="52">
        <f t="shared" si="0"/>
        <v>1.4444925941975843E-4</v>
      </c>
      <c r="I17" s="10">
        <v>269991</v>
      </c>
    </row>
    <row r="18" spans="1:9">
      <c r="A18" s="17" t="s">
        <v>40</v>
      </c>
      <c r="B18" s="18" t="s">
        <v>39</v>
      </c>
      <c r="C18" s="19">
        <v>4620</v>
      </c>
      <c r="D18" s="19">
        <v>0</v>
      </c>
      <c r="E18" s="19">
        <v>0</v>
      </c>
      <c r="F18" s="19">
        <v>39</v>
      </c>
      <c r="G18" s="19">
        <v>39</v>
      </c>
      <c r="H18" s="52">
        <f t="shared" si="0"/>
        <v>1.4316392269148176E-4</v>
      </c>
      <c r="I18" s="10">
        <v>272415</v>
      </c>
    </row>
    <row r="19" spans="1:9">
      <c r="A19" s="17" t="s">
        <v>41</v>
      </c>
      <c r="B19" s="18" t="s">
        <v>42</v>
      </c>
      <c r="C19" s="19">
        <v>5559</v>
      </c>
      <c r="D19" s="19">
        <v>7</v>
      </c>
      <c r="E19" s="19">
        <v>1</v>
      </c>
      <c r="F19" s="19">
        <v>39</v>
      </c>
      <c r="G19" s="19">
        <v>47</v>
      </c>
      <c r="H19" s="52">
        <f t="shared" si="0"/>
        <v>1.6628574258967048E-4</v>
      </c>
      <c r="I19" s="10">
        <v>282646</v>
      </c>
    </row>
    <row r="20" spans="1:9">
      <c r="A20" s="17" t="s">
        <v>43</v>
      </c>
      <c r="B20" s="18" t="s">
        <v>44</v>
      </c>
      <c r="C20" s="19">
        <v>29568</v>
      </c>
      <c r="D20" s="19">
        <v>0</v>
      </c>
      <c r="E20" s="19">
        <v>0</v>
      </c>
      <c r="F20" s="19">
        <v>39</v>
      </c>
      <c r="G20" s="19">
        <v>39</v>
      </c>
      <c r="H20" s="52">
        <f t="shared" si="0"/>
        <v>1.2956724540036279E-4</v>
      </c>
      <c r="I20" s="10">
        <v>301002</v>
      </c>
    </row>
    <row r="21" spans="1:9">
      <c r="A21" s="17" t="s">
        <v>45</v>
      </c>
      <c r="B21" s="18" t="s">
        <v>46</v>
      </c>
      <c r="C21" s="19">
        <v>22529</v>
      </c>
      <c r="D21" s="19">
        <v>15</v>
      </c>
      <c r="E21" s="19">
        <v>0</v>
      </c>
      <c r="F21" s="19">
        <v>39</v>
      </c>
      <c r="G21" s="19">
        <v>54</v>
      </c>
      <c r="H21" s="52">
        <f t="shared" si="0"/>
        <v>1.4042168110756301E-4</v>
      </c>
      <c r="I21" s="10">
        <v>384556</v>
      </c>
    </row>
    <row r="22" spans="1:9">
      <c r="A22" s="17" t="s">
        <v>47</v>
      </c>
      <c r="B22" s="18" t="s">
        <v>48</v>
      </c>
      <c r="C22" s="19">
        <v>3616</v>
      </c>
      <c r="D22" s="19">
        <v>0</v>
      </c>
      <c r="E22" s="19">
        <v>0</v>
      </c>
      <c r="F22" s="19">
        <v>39</v>
      </c>
      <c r="G22" s="19">
        <v>39</v>
      </c>
      <c r="H22" s="52">
        <f t="shared" si="0"/>
        <v>1.4155463282906008E-4</v>
      </c>
      <c r="I22" s="10">
        <v>275512</v>
      </c>
    </row>
    <row r="23" spans="1:9">
      <c r="A23" s="17" t="s">
        <v>49</v>
      </c>
      <c r="B23" s="18" t="s">
        <v>50</v>
      </c>
      <c r="C23" s="19">
        <v>17075</v>
      </c>
      <c r="D23" s="19">
        <v>7</v>
      </c>
      <c r="E23" s="19">
        <v>0</v>
      </c>
      <c r="F23" s="19">
        <v>39</v>
      </c>
      <c r="G23" s="19">
        <v>46</v>
      </c>
      <c r="H23" s="52">
        <f t="shared" si="0"/>
        <v>1.3993970424047724E-4</v>
      </c>
      <c r="I23" s="10">
        <v>328713</v>
      </c>
    </row>
    <row r="24" spans="1:9">
      <c r="A24" s="17" t="s">
        <v>51</v>
      </c>
      <c r="B24" s="18" t="s">
        <v>52</v>
      </c>
      <c r="C24" s="19">
        <v>14532</v>
      </c>
      <c r="D24" s="19">
        <v>6</v>
      </c>
      <c r="E24" s="19">
        <v>0</v>
      </c>
      <c r="F24" s="19">
        <v>39</v>
      </c>
      <c r="G24" s="19">
        <v>45</v>
      </c>
      <c r="H24" s="52">
        <f t="shared" si="0"/>
        <v>1.4285170088758524E-4</v>
      </c>
      <c r="I24" s="10">
        <v>315012</v>
      </c>
    </row>
    <row r="25" spans="1:9">
      <c r="A25" s="17" t="s">
        <v>53</v>
      </c>
      <c r="B25" s="18" t="s">
        <v>54</v>
      </c>
      <c r="C25" s="19">
        <v>1410</v>
      </c>
      <c r="D25" s="19">
        <v>3</v>
      </c>
      <c r="E25" s="19">
        <v>1</v>
      </c>
      <c r="F25" s="19">
        <v>39</v>
      </c>
      <c r="G25" s="19">
        <v>43</v>
      </c>
      <c r="H25" s="52">
        <f t="shared" si="0"/>
        <v>1.5356978318089448E-4</v>
      </c>
      <c r="I25" s="10">
        <v>280003</v>
      </c>
    </row>
    <row r="26" spans="1:9">
      <c r="A26" s="17" t="s">
        <v>55</v>
      </c>
      <c r="B26" s="18" t="s">
        <v>56</v>
      </c>
      <c r="C26" s="19">
        <v>25163</v>
      </c>
      <c r="D26" s="19">
        <v>16</v>
      </c>
      <c r="E26" s="19">
        <v>0</v>
      </c>
      <c r="F26" s="19">
        <v>39</v>
      </c>
      <c r="G26" s="19">
        <v>55</v>
      </c>
      <c r="H26" s="52">
        <f t="shared" si="0"/>
        <v>1.4278630601441883E-4</v>
      </c>
      <c r="I26" s="10">
        <v>385191</v>
      </c>
    </row>
    <row r="27" spans="1:9">
      <c r="A27" s="17" t="s">
        <v>57</v>
      </c>
      <c r="B27" s="18" t="s">
        <v>58</v>
      </c>
      <c r="C27" s="19">
        <v>5991</v>
      </c>
      <c r="D27" s="19">
        <v>0</v>
      </c>
      <c r="E27" s="19">
        <v>0</v>
      </c>
      <c r="F27" s="19">
        <v>39</v>
      </c>
      <c r="G27" s="19">
        <v>39</v>
      </c>
      <c r="H27" s="52">
        <f t="shared" si="0"/>
        <v>1.4727151202528538E-4</v>
      </c>
      <c r="I27" s="10">
        <v>264817</v>
      </c>
    </row>
    <row r="28" spans="1:9">
      <c r="A28" s="17" t="s">
        <v>59</v>
      </c>
      <c r="B28" s="18" t="s">
        <v>58</v>
      </c>
      <c r="C28" s="19">
        <v>19821</v>
      </c>
      <c r="D28" s="19">
        <v>11</v>
      </c>
      <c r="E28" s="19">
        <v>0</v>
      </c>
      <c r="F28" s="19">
        <v>39</v>
      </c>
      <c r="G28" s="19">
        <v>50</v>
      </c>
      <c r="H28" s="52">
        <f t="shared" si="0"/>
        <v>1.3886883005788053E-4</v>
      </c>
      <c r="I28" s="10">
        <v>360052</v>
      </c>
    </row>
    <row r="29" spans="1:9">
      <c r="A29" s="17" t="s">
        <v>60</v>
      </c>
      <c r="B29" s="18" t="s">
        <v>58</v>
      </c>
      <c r="C29" s="19">
        <v>1920</v>
      </c>
      <c r="D29" s="19">
        <v>0</v>
      </c>
      <c r="E29" s="19">
        <v>0</v>
      </c>
      <c r="F29" s="19">
        <v>39</v>
      </c>
      <c r="G29" s="19">
        <v>39</v>
      </c>
      <c r="H29" s="52">
        <f t="shared" si="0"/>
        <v>1.4935718963384511E-4</v>
      </c>
      <c r="I29" s="10">
        <v>261119</v>
      </c>
    </row>
    <row r="30" spans="1:9">
      <c r="A30" s="17" t="s">
        <v>61</v>
      </c>
      <c r="B30" s="18" t="s">
        <v>62</v>
      </c>
      <c r="C30" s="19">
        <v>34114</v>
      </c>
      <c r="D30" s="19">
        <v>3</v>
      </c>
      <c r="E30" s="19">
        <v>0</v>
      </c>
      <c r="F30" s="19">
        <v>39</v>
      </c>
      <c r="G30" s="19">
        <v>42</v>
      </c>
      <c r="H30" s="52">
        <f t="shared" si="0"/>
        <v>1.134270636973982E-4</v>
      </c>
      <c r="I30" s="10">
        <v>370282</v>
      </c>
    </row>
    <row r="31" spans="1:9">
      <c r="A31" s="17" t="s">
        <v>63</v>
      </c>
      <c r="B31" s="18" t="s">
        <v>64</v>
      </c>
      <c r="C31" s="19">
        <v>12588</v>
      </c>
      <c r="D31" s="19">
        <v>0</v>
      </c>
      <c r="E31" s="19">
        <v>0</v>
      </c>
      <c r="F31" s="19">
        <v>39</v>
      </c>
      <c r="G31" s="19">
        <v>39</v>
      </c>
      <c r="H31" s="52">
        <f t="shared" si="0"/>
        <v>1.2713066098164429E-4</v>
      </c>
      <c r="I31" s="10">
        <v>306771</v>
      </c>
    </row>
    <row r="32" spans="1:9">
      <c r="A32" s="17" t="s">
        <v>65</v>
      </c>
      <c r="B32" s="18" t="s">
        <v>66</v>
      </c>
      <c r="C32" s="19">
        <v>75604</v>
      </c>
      <c r="D32" s="19">
        <v>6</v>
      </c>
      <c r="E32" s="19">
        <v>0</v>
      </c>
      <c r="F32" s="19">
        <v>39</v>
      </c>
      <c r="G32" s="19">
        <v>45</v>
      </c>
      <c r="H32" s="52">
        <f t="shared" si="0"/>
        <v>1.3041890552454484E-4</v>
      </c>
      <c r="I32" s="10">
        <v>345042</v>
      </c>
    </row>
    <row r="33" spans="1:9">
      <c r="A33" s="17" t="s">
        <v>67</v>
      </c>
      <c r="B33" s="18" t="s">
        <v>68</v>
      </c>
      <c r="C33" s="19">
        <v>17871</v>
      </c>
      <c r="D33" s="19">
        <v>5</v>
      </c>
      <c r="E33" s="19">
        <v>0</v>
      </c>
      <c r="F33" s="19">
        <v>39</v>
      </c>
      <c r="G33" s="19">
        <v>44</v>
      </c>
      <c r="H33" s="52">
        <f t="shared" si="0"/>
        <v>1.421064700429872E-4</v>
      </c>
      <c r="I33" s="10">
        <v>309627</v>
      </c>
    </row>
    <row r="34" spans="1:9">
      <c r="A34" s="17" t="s">
        <v>69</v>
      </c>
      <c r="B34" s="18" t="s">
        <v>70</v>
      </c>
      <c r="C34" s="19">
        <v>131744</v>
      </c>
      <c r="D34" s="19">
        <v>2</v>
      </c>
      <c r="E34" s="19">
        <v>0</v>
      </c>
      <c r="F34" s="19">
        <v>39</v>
      </c>
      <c r="G34" s="19">
        <v>41</v>
      </c>
      <c r="H34" s="52">
        <f t="shared" si="0"/>
        <v>8.6131015778781933E-5</v>
      </c>
      <c r="I34" s="10">
        <v>476019</v>
      </c>
    </row>
    <row r="35" spans="1:9">
      <c r="A35" s="17" t="s">
        <v>71</v>
      </c>
      <c r="B35" s="18" t="s">
        <v>70</v>
      </c>
      <c r="C35" s="19">
        <v>59190</v>
      </c>
      <c r="D35" s="19">
        <v>8</v>
      </c>
      <c r="E35" s="19">
        <v>1</v>
      </c>
      <c r="F35" s="19">
        <v>39</v>
      </c>
      <c r="G35" s="19">
        <v>48</v>
      </c>
      <c r="H35" s="52">
        <f t="shared" si="0"/>
        <v>8.3589907911784777E-5</v>
      </c>
      <c r="I35" s="10">
        <v>574232</v>
      </c>
    </row>
    <row r="36" spans="1:9">
      <c r="A36" s="17" t="s">
        <v>72</v>
      </c>
      <c r="B36" s="18" t="s">
        <v>73</v>
      </c>
      <c r="C36" s="19">
        <v>8020</v>
      </c>
      <c r="D36" s="19">
        <v>0</v>
      </c>
      <c r="E36" s="19">
        <v>0</v>
      </c>
      <c r="F36" s="19">
        <v>39</v>
      </c>
      <c r="G36" s="19">
        <v>39</v>
      </c>
      <c r="H36" s="52">
        <f t="shared" si="0"/>
        <v>1.4165952315225129E-4</v>
      </c>
      <c r="I36" s="10">
        <v>275308</v>
      </c>
    </row>
    <row r="37" spans="1:9">
      <c r="A37" s="17" t="s">
        <v>74</v>
      </c>
      <c r="B37" s="18" t="s">
        <v>75</v>
      </c>
      <c r="C37" s="19">
        <v>4230</v>
      </c>
      <c r="D37" s="19">
        <v>1</v>
      </c>
      <c r="E37" s="19">
        <v>1</v>
      </c>
      <c r="F37" s="19">
        <v>39</v>
      </c>
      <c r="G37" s="19">
        <v>41</v>
      </c>
      <c r="H37" s="52">
        <f t="shared" si="0"/>
        <v>1.433370973888176E-4</v>
      </c>
      <c r="I37" s="10">
        <v>286039</v>
      </c>
    </row>
    <row r="38" spans="1:9">
      <c r="A38" s="17" t="s">
        <v>76</v>
      </c>
      <c r="B38" s="18" t="s">
        <v>75</v>
      </c>
      <c r="C38" s="19">
        <v>6154</v>
      </c>
      <c r="D38" s="19">
        <v>1</v>
      </c>
      <c r="E38" s="19">
        <v>0</v>
      </c>
      <c r="F38" s="19">
        <v>39</v>
      </c>
      <c r="G38" s="19">
        <v>40</v>
      </c>
      <c r="H38" s="52">
        <f t="shared" si="0"/>
        <v>1.3791486515374061E-4</v>
      </c>
      <c r="I38" s="10">
        <v>290034</v>
      </c>
    </row>
    <row r="39" spans="1:9">
      <c r="A39" s="17" t="s">
        <v>77</v>
      </c>
      <c r="B39" s="18" t="s">
        <v>78</v>
      </c>
      <c r="C39" s="19">
        <v>9476</v>
      </c>
      <c r="D39" s="19">
        <v>8</v>
      </c>
      <c r="E39" s="19">
        <v>0</v>
      </c>
      <c r="F39" s="19">
        <v>39</v>
      </c>
      <c r="G39" s="19">
        <v>47</v>
      </c>
      <c r="H39" s="52">
        <f t="shared" si="0"/>
        <v>1.5680099285054198E-4</v>
      </c>
      <c r="I39" s="10">
        <v>299743</v>
      </c>
    </row>
    <row r="40" spans="1:9">
      <c r="A40" s="17" t="s">
        <v>79</v>
      </c>
      <c r="B40" s="18" t="s">
        <v>78</v>
      </c>
      <c r="C40" s="19">
        <v>12642</v>
      </c>
      <c r="D40" s="19">
        <v>9</v>
      </c>
      <c r="E40" s="19">
        <v>0</v>
      </c>
      <c r="F40" s="19">
        <v>39</v>
      </c>
      <c r="G40" s="19">
        <v>48</v>
      </c>
      <c r="H40" s="52">
        <f t="shared" si="0"/>
        <v>1.4713139753370994E-4</v>
      </c>
      <c r="I40" s="10">
        <v>326239</v>
      </c>
    </row>
    <row r="41" spans="1:9">
      <c r="A41" s="17" t="s">
        <v>80</v>
      </c>
      <c r="B41" s="18" t="s">
        <v>81</v>
      </c>
      <c r="C41" s="19">
        <v>31931</v>
      </c>
      <c r="D41" s="19">
        <v>4</v>
      </c>
      <c r="E41" s="19">
        <v>0</v>
      </c>
      <c r="F41" s="19">
        <v>39</v>
      </c>
      <c r="G41" s="19">
        <v>43</v>
      </c>
      <c r="H41" s="52">
        <f t="shared" si="0"/>
        <v>1.2690467688003377E-4</v>
      </c>
      <c r="I41" s="10">
        <v>338837</v>
      </c>
    </row>
    <row r="42" spans="1:9">
      <c r="A42" s="17" t="s">
        <v>82</v>
      </c>
      <c r="B42" s="18" t="s">
        <v>83</v>
      </c>
      <c r="C42" s="19">
        <v>16359</v>
      </c>
      <c r="D42" s="19">
        <v>1</v>
      </c>
      <c r="E42" s="19">
        <v>0</v>
      </c>
      <c r="F42" s="19">
        <v>39</v>
      </c>
      <c r="G42" s="19">
        <v>40</v>
      </c>
      <c r="H42" s="52">
        <f t="shared" si="0"/>
        <v>1.3030122385424505E-4</v>
      </c>
      <c r="I42" s="10">
        <v>306981</v>
      </c>
    </row>
    <row r="43" spans="1:9">
      <c r="A43" s="17" t="s">
        <v>84</v>
      </c>
      <c r="B43" s="18" t="s">
        <v>85</v>
      </c>
      <c r="C43" s="19">
        <v>11147</v>
      </c>
      <c r="D43" s="19">
        <v>2</v>
      </c>
      <c r="E43" s="19">
        <v>0</v>
      </c>
      <c r="F43" s="19">
        <v>39</v>
      </c>
      <c r="G43" s="19">
        <v>41</v>
      </c>
      <c r="H43" s="52">
        <f t="shared" si="0"/>
        <v>1.5256438403060218E-4</v>
      </c>
      <c r="I43" s="10">
        <v>268739</v>
      </c>
    </row>
    <row r="44" spans="1:9">
      <c r="A44" s="17" t="s">
        <v>86</v>
      </c>
      <c r="B44" s="18" t="s">
        <v>87</v>
      </c>
      <c r="C44" s="19">
        <v>9631</v>
      </c>
      <c r="D44" s="19">
        <v>0</v>
      </c>
      <c r="E44" s="19">
        <v>0</v>
      </c>
      <c r="F44" s="19">
        <v>39</v>
      </c>
      <c r="G44" s="19">
        <v>39</v>
      </c>
      <c r="H44" s="52">
        <f t="shared" si="0"/>
        <v>1.434683284468266E-4</v>
      </c>
      <c r="I44" s="10">
        <v>271837</v>
      </c>
    </row>
    <row r="45" spans="1:9">
      <c r="A45" s="17" t="s">
        <v>88</v>
      </c>
      <c r="B45" s="18" t="s">
        <v>87</v>
      </c>
      <c r="C45" s="19">
        <v>73192</v>
      </c>
      <c r="D45" s="19">
        <v>12</v>
      </c>
      <c r="E45" s="19">
        <v>0</v>
      </c>
      <c r="F45" s="19">
        <v>39</v>
      </c>
      <c r="G45" s="19">
        <v>51</v>
      </c>
      <c r="H45" s="52">
        <f t="shared" si="0"/>
        <v>1.2344931921331318E-4</v>
      </c>
      <c r="I45" s="10">
        <v>413125</v>
      </c>
    </row>
    <row r="46" spans="1:9">
      <c r="A46" s="17" t="s">
        <v>89</v>
      </c>
      <c r="B46" s="18" t="s">
        <v>90</v>
      </c>
      <c r="C46" s="19">
        <v>6528</v>
      </c>
      <c r="D46" s="19">
        <v>4</v>
      </c>
      <c r="E46" s="19">
        <v>0</v>
      </c>
      <c r="F46" s="19">
        <v>39</v>
      </c>
      <c r="G46" s="19">
        <v>43</v>
      </c>
      <c r="H46" s="52">
        <f t="shared" si="0"/>
        <v>1.5307775281858863E-4</v>
      </c>
      <c r="I46" s="10">
        <v>280903</v>
      </c>
    </row>
    <row r="47" spans="1:9">
      <c r="A47" s="17" t="s">
        <v>91</v>
      </c>
      <c r="B47" s="18" t="s">
        <v>92</v>
      </c>
      <c r="C47" s="19">
        <v>31012</v>
      </c>
      <c r="D47" s="19">
        <v>1</v>
      </c>
      <c r="E47" s="19">
        <v>0</v>
      </c>
      <c r="F47" s="19">
        <v>39</v>
      </c>
      <c r="G47" s="19">
        <v>40</v>
      </c>
      <c r="H47" s="52">
        <f t="shared" si="0"/>
        <v>1.2578181257881017E-4</v>
      </c>
      <c r="I47" s="10">
        <v>318011</v>
      </c>
    </row>
    <row r="48" spans="1:9">
      <c r="A48" s="17" t="s">
        <v>93</v>
      </c>
      <c r="B48" s="18" t="s">
        <v>94</v>
      </c>
      <c r="C48" s="19">
        <v>23359</v>
      </c>
      <c r="D48" s="19">
        <v>4</v>
      </c>
      <c r="E48" s="19">
        <v>0</v>
      </c>
      <c r="F48" s="19">
        <v>39</v>
      </c>
      <c r="G48" s="19">
        <v>43</v>
      </c>
      <c r="H48" s="52">
        <f t="shared" si="0"/>
        <v>1.2356534882785336E-4</v>
      </c>
      <c r="I48" s="10">
        <v>347994</v>
      </c>
    </row>
    <row r="49" spans="1:9">
      <c r="A49" s="17" t="s">
        <v>95</v>
      </c>
      <c r="B49" s="18" t="s">
        <v>96</v>
      </c>
      <c r="C49" s="19">
        <v>43240</v>
      </c>
      <c r="D49" s="19">
        <v>4</v>
      </c>
      <c r="E49" s="19">
        <v>0</v>
      </c>
      <c r="F49" s="19">
        <v>39</v>
      </c>
      <c r="G49" s="19">
        <v>43</v>
      </c>
      <c r="H49" s="52">
        <f t="shared" si="0"/>
        <v>1.2042422935494622E-4</v>
      </c>
      <c r="I49" s="10">
        <v>357071</v>
      </c>
    </row>
    <row r="50" spans="1:9">
      <c r="A50" s="21"/>
      <c r="B50" s="22"/>
      <c r="C50" s="22"/>
      <c r="D50" s="22"/>
      <c r="E50" s="22"/>
      <c r="F50" s="22"/>
      <c r="G50" s="22"/>
      <c r="H50" s="23"/>
    </row>
    <row r="51" spans="1:9">
      <c r="A51" s="4" t="s">
        <v>97</v>
      </c>
      <c r="B51" s="4"/>
      <c r="C51" s="6"/>
      <c r="D51" s="5">
        <f>SUM(D2:D49)</f>
        <v>187</v>
      </c>
      <c r="E51" s="5">
        <f>SUM(E2:E49)</f>
        <v>5</v>
      </c>
      <c r="F51" s="5">
        <v>39</v>
      </c>
      <c r="G51" s="5">
        <f>SUM(D51+E51+F51)</f>
        <v>231</v>
      </c>
      <c r="H51" s="49"/>
      <c r="I51" s="50"/>
    </row>
    <row r="52" spans="1:9">
      <c r="A52" s="4" t="s">
        <v>98</v>
      </c>
      <c r="B52" s="4"/>
      <c r="C52" s="6"/>
      <c r="D52" s="5">
        <f>AVERAGE(D2:D49)</f>
        <v>3.8958333333333335</v>
      </c>
      <c r="E52" s="5">
        <f>AVERAGE(E2:E49)</f>
        <v>0.10416666666666667</v>
      </c>
      <c r="F52" s="5">
        <f>AVERAGE(F2:F49)</f>
        <v>39</v>
      </c>
      <c r="G52" s="5">
        <f>AVERAGE(G2:G49)</f>
        <v>43</v>
      </c>
      <c r="H52" s="51">
        <f>AVERAGE(H2:H49)</f>
        <v>1.3521947579161144E-4</v>
      </c>
      <c r="I52" s="50"/>
    </row>
    <row r="53" spans="1:9">
      <c r="A53" s="4" t="s">
        <v>99</v>
      </c>
      <c r="B53" s="4"/>
      <c r="C53" s="6"/>
      <c r="D53" s="5">
        <f>MEDIAN(D2:D49)</f>
        <v>3</v>
      </c>
      <c r="E53" s="5">
        <f>MEDIAN(E2:E49)</f>
        <v>0</v>
      </c>
      <c r="F53" s="5">
        <f>MEDIAN(F2:F49)</f>
        <v>39</v>
      </c>
      <c r="G53" s="5">
        <f>MEDIAN(G2:G49)</f>
        <v>42.5</v>
      </c>
      <c r="H53" s="51">
        <f>MEDIAN(H2:H49)</f>
        <v>1.401227542678528E-4</v>
      </c>
      <c r="I53" s="50"/>
    </row>
  </sheetData>
  <sheetProtection sheet="1" objects="1" scenarios="1" sort="0" autoFilter="0"/>
  <autoFilter ref="A1:I49" xr:uid="{0E3BE8DF-7999-4472-AAE1-887F1FA80622}"/>
  <sortState xmlns:xlrd2="http://schemas.microsoft.com/office/spreadsheetml/2017/richdata2" ref="A2:I53">
    <sortCondition ref="B2:B53"/>
  </sortState>
  <conditionalFormatting sqref="A2:H49">
    <cfRule type="expression" dxfId="3" priority="1">
      <formula>MOD(ROW(),2)=0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7004E-127C-4AB4-A697-E20582476759}">
  <sheetPr codeName="Sheet9">
    <tabColor theme="7" tint="0.39997558519241921"/>
  </sheetPr>
  <dimension ref="A1:R54"/>
  <sheetViews>
    <sheetView showGridLines="0" showRowColHeaders="0" workbookViewId="0">
      <pane xSplit="1" ySplit="2" topLeftCell="B3" activePane="bottomRight" state="frozen"/>
      <selection pane="topRight" activeCell="D8" sqref="D8"/>
      <selection pane="bottomLeft" activeCell="D8" sqref="D8"/>
      <selection pane="bottomRight" sqref="A1:A2"/>
    </sheetView>
  </sheetViews>
  <sheetFormatPr defaultColWidth="9.140625" defaultRowHeight="12.75"/>
  <cols>
    <col min="1" max="1" width="38.7109375" style="9" bestFit="1" customWidth="1"/>
    <col min="2" max="3" width="15.28515625" style="9" customWidth="1"/>
    <col min="4" max="4" width="13" style="9" customWidth="1"/>
    <col min="5" max="5" width="13.42578125" style="9" customWidth="1"/>
    <col min="6" max="6" width="14.140625" style="9" customWidth="1"/>
    <col min="7" max="7" width="14.28515625" style="9" customWidth="1"/>
    <col min="8" max="8" width="13.42578125" style="9" customWidth="1"/>
    <col min="9" max="9" width="14.5703125" style="9" customWidth="1"/>
    <col min="10" max="11" width="12.28515625" style="9" customWidth="1"/>
    <col min="12" max="12" width="12.42578125" style="9" customWidth="1"/>
    <col min="13" max="13" width="13.5703125" style="9" customWidth="1"/>
    <col min="14" max="14" width="12.5703125" style="9" customWidth="1"/>
    <col min="15" max="15" width="14.7109375" style="9" customWidth="1"/>
    <col min="16" max="16" width="15.28515625" style="9" customWidth="1"/>
    <col min="17" max="17" width="14.140625" style="9" customWidth="1"/>
    <col min="18" max="18" width="16" style="9" customWidth="1"/>
    <col min="19" max="16384" width="9.140625" style="9"/>
  </cols>
  <sheetData>
    <row r="1" spans="1:18">
      <c r="A1" s="120" t="s">
        <v>0</v>
      </c>
      <c r="B1" s="122" t="s">
        <v>270</v>
      </c>
      <c r="C1" s="120" t="s">
        <v>268</v>
      </c>
      <c r="D1" s="124" t="s">
        <v>137</v>
      </c>
      <c r="E1" s="124"/>
      <c r="F1" s="124"/>
      <c r="G1" s="124"/>
      <c r="H1" s="124"/>
      <c r="I1" s="124"/>
      <c r="J1" s="125" t="s">
        <v>138</v>
      </c>
      <c r="K1" s="125"/>
      <c r="L1" s="125"/>
      <c r="M1" s="125"/>
      <c r="N1" s="125"/>
      <c r="O1" s="125"/>
      <c r="P1" s="119" t="s">
        <v>139</v>
      </c>
      <c r="Q1" s="119"/>
      <c r="R1" s="119"/>
    </row>
    <row r="2" spans="1:18" ht="45.75" customHeight="1">
      <c r="A2" s="121"/>
      <c r="B2" s="123"/>
      <c r="C2" s="121"/>
      <c r="D2" s="1" t="s">
        <v>115</v>
      </c>
      <c r="E2" s="53" t="s">
        <v>140</v>
      </c>
      <c r="F2" s="1" t="s">
        <v>141</v>
      </c>
      <c r="G2" s="53" t="s">
        <v>142</v>
      </c>
      <c r="H2" s="53" t="s">
        <v>143</v>
      </c>
      <c r="I2" s="60" t="s">
        <v>144</v>
      </c>
      <c r="J2" s="54" t="s">
        <v>116</v>
      </c>
      <c r="K2" s="55" t="s">
        <v>145</v>
      </c>
      <c r="L2" s="54" t="s">
        <v>146</v>
      </c>
      <c r="M2" s="55" t="s">
        <v>147</v>
      </c>
      <c r="N2" s="55" t="s">
        <v>148</v>
      </c>
      <c r="O2" s="56" t="s">
        <v>149</v>
      </c>
      <c r="P2" s="57" t="s">
        <v>1</v>
      </c>
      <c r="Q2" s="57" t="s">
        <v>150</v>
      </c>
      <c r="R2" s="57" t="s">
        <v>5</v>
      </c>
    </row>
    <row r="3" spans="1:18">
      <c r="A3" s="17" t="s">
        <v>10</v>
      </c>
      <c r="B3" s="18" t="s">
        <v>11</v>
      </c>
      <c r="C3" s="19">
        <v>17153</v>
      </c>
      <c r="D3" s="61">
        <v>2483</v>
      </c>
      <c r="E3" s="71">
        <f>D3/P3</f>
        <v>2.2725608639941424E-2</v>
      </c>
      <c r="F3" s="19">
        <v>64991</v>
      </c>
      <c r="G3" s="30">
        <f>F3/Q3</f>
        <v>0.25846593146125058</v>
      </c>
      <c r="H3" s="19">
        <f>D3+F3</f>
        <v>67474</v>
      </c>
      <c r="I3" s="30">
        <f>H3/R3</f>
        <v>0.18703500426881328</v>
      </c>
      <c r="J3" s="61">
        <v>6484</v>
      </c>
      <c r="K3" s="30">
        <f>J3/P3</f>
        <v>5.9344682408932821E-2</v>
      </c>
      <c r="L3" s="19">
        <v>0</v>
      </c>
      <c r="M3" s="30">
        <f>L3/Q3</f>
        <v>0</v>
      </c>
      <c r="N3" s="19">
        <f>J3+L3</f>
        <v>6484</v>
      </c>
      <c r="O3" s="69">
        <f>N3/R3</f>
        <v>1.7973367040326427E-2</v>
      </c>
      <c r="P3" s="61">
        <v>109260</v>
      </c>
      <c r="Q3" s="19">
        <v>251449</v>
      </c>
      <c r="R3" s="45">
        <v>360756</v>
      </c>
    </row>
    <row r="4" spans="1:18">
      <c r="A4" s="17" t="s">
        <v>12</v>
      </c>
      <c r="B4" s="18" t="s">
        <v>13</v>
      </c>
      <c r="C4" s="19">
        <v>22493</v>
      </c>
      <c r="D4" s="61">
        <v>1789</v>
      </c>
      <c r="E4" s="30">
        <f t="shared" ref="E4:E50" si="0">D4/P4</f>
        <v>2.5872790906198477E-2</v>
      </c>
      <c r="F4" s="19">
        <v>65020</v>
      </c>
      <c r="G4" s="30">
        <f t="shared" ref="G4:G50" si="1">F4/Q4</f>
        <v>0.25849079857038926</v>
      </c>
      <c r="H4" s="19">
        <f t="shared" ref="H4:H50" si="2">D4+F4</f>
        <v>66809</v>
      </c>
      <c r="I4" s="30">
        <f t="shared" ref="I4:I50" si="3">H4/R4</f>
        <v>0.20830423287022026</v>
      </c>
      <c r="J4" s="61">
        <v>6777</v>
      </c>
      <c r="K4" s="30">
        <f t="shared" ref="K4:K50" si="4">J4/P4</f>
        <v>9.8010007809562372E-2</v>
      </c>
      <c r="L4" s="19">
        <v>0</v>
      </c>
      <c r="M4" s="30">
        <f t="shared" ref="M4:M50" si="5">L4/Q4</f>
        <v>0</v>
      </c>
      <c r="N4" s="19">
        <f t="shared" ref="N4:N50" si="6">J4+L4</f>
        <v>6777</v>
      </c>
      <c r="O4" s="71">
        <f t="shared" ref="O4:O50" si="7">N4/R4</f>
        <v>2.1130054126861392E-2</v>
      </c>
      <c r="P4" s="61">
        <v>69146</v>
      </c>
      <c r="Q4" s="19">
        <v>251537</v>
      </c>
      <c r="R4" s="45">
        <v>320728</v>
      </c>
    </row>
    <row r="5" spans="1:18">
      <c r="A5" s="17" t="s">
        <v>14</v>
      </c>
      <c r="B5" s="18" t="s">
        <v>15</v>
      </c>
      <c r="C5" s="19">
        <v>12330</v>
      </c>
      <c r="D5" s="61">
        <v>1782</v>
      </c>
      <c r="E5" s="30">
        <f t="shared" si="0"/>
        <v>2.7085771610098647E-2</v>
      </c>
      <c r="F5" s="19">
        <v>64973</v>
      </c>
      <c r="G5" s="30">
        <f t="shared" si="1"/>
        <v>0.25845807460210751</v>
      </c>
      <c r="H5" s="19">
        <f t="shared" si="2"/>
        <v>66755</v>
      </c>
      <c r="I5" s="30">
        <f t="shared" si="3"/>
        <v>0.21043821460883491</v>
      </c>
      <c r="J5" s="61">
        <v>3893</v>
      </c>
      <c r="K5" s="30">
        <f t="shared" si="4"/>
        <v>5.917222720432886E-2</v>
      </c>
      <c r="L5" s="19">
        <v>0</v>
      </c>
      <c r="M5" s="30">
        <f t="shared" si="5"/>
        <v>0</v>
      </c>
      <c r="N5" s="19">
        <f t="shared" si="6"/>
        <v>3893</v>
      </c>
      <c r="O5" s="69">
        <f t="shared" si="7"/>
        <v>1.2272278772709075E-2</v>
      </c>
      <c r="P5" s="61">
        <v>65791</v>
      </c>
      <c r="Q5" s="19">
        <v>251387</v>
      </c>
      <c r="R5" s="45">
        <v>317219</v>
      </c>
    </row>
    <row r="6" spans="1:18">
      <c r="A6" s="17" t="s">
        <v>16</v>
      </c>
      <c r="B6" s="18" t="s">
        <v>15</v>
      </c>
      <c r="C6" s="19">
        <v>3828</v>
      </c>
      <c r="D6" s="61">
        <v>109</v>
      </c>
      <c r="E6" s="69">
        <f t="shared" si="0"/>
        <v>7.6874250652373228E-3</v>
      </c>
      <c r="F6" s="19">
        <v>64973</v>
      </c>
      <c r="G6" s="30">
        <f t="shared" si="1"/>
        <v>0.25845807460210751</v>
      </c>
      <c r="H6" s="19">
        <f t="shared" si="2"/>
        <v>65082</v>
      </c>
      <c r="I6" s="30">
        <f t="shared" si="3"/>
        <v>0.24503303778166827</v>
      </c>
      <c r="J6" s="61">
        <v>1292</v>
      </c>
      <c r="K6" s="30">
        <f t="shared" si="4"/>
        <v>9.1120671415473586E-2</v>
      </c>
      <c r="L6" s="19">
        <v>0</v>
      </c>
      <c r="M6" s="30">
        <f t="shared" si="5"/>
        <v>0</v>
      </c>
      <c r="N6" s="19">
        <f t="shared" si="6"/>
        <v>1292</v>
      </c>
      <c r="O6" s="69">
        <f t="shared" si="7"/>
        <v>4.8643662581653209E-3</v>
      </c>
      <c r="P6" s="61">
        <v>14179</v>
      </c>
      <c r="Q6" s="19">
        <v>251387</v>
      </c>
      <c r="R6" s="45">
        <v>265605</v>
      </c>
    </row>
    <row r="7" spans="1:18">
      <c r="A7" s="17" t="s">
        <v>17</v>
      </c>
      <c r="B7" s="18" t="s">
        <v>18</v>
      </c>
      <c r="C7" s="19">
        <v>22583</v>
      </c>
      <c r="D7" s="61">
        <v>436</v>
      </c>
      <c r="E7" s="69">
        <f t="shared" si="0"/>
        <v>1.7471448607493487E-2</v>
      </c>
      <c r="F7" s="19">
        <v>64973</v>
      </c>
      <c r="G7" s="30">
        <f t="shared" si="1"/>
        <v>0.25845807460210751</v>
      </c>
      <c r="H7" s="19">
        <f t="shared" si="2"/>
        <v>65409</v>
      </c>
      <c r="I7" s="30">
        <f t="shared" si="3"/>
        <v>0.23666243338000803</v>
      </c>
      <c r="J7" s="61">
        <v>2186</v>
      </c>
      <c r="K7" s="30">
        <f t="shared" si="4"/>
        <v>8.7597675816469642E-2</v>
      </c>
      <c r="L7" s="19">
        <v>0</v>
      </c>
      <c r="M7" s="30">
        <f t="shared" si="5"/>
        <v>0</v>
      </c>
      <c r="N7" s="19">
        <f t="shared" si="6"/>
        <v>2186</v>
      </c>
      <c r="O7" s="69">
        <f t="shared" si="7"/>
        <v>7.909371483567974E-3</v>
      </c>
      <c r="P7" s="61">
        <v>24955</v>
      </c>
      <c r="Q7" s="19">
        <v>251387</v>
      </c>
      <c r="R7" s="45">
        <v>276381</v>
      </c>
    </row>
    <row r="8" spans="1:18">
      <c r="A8" s="17" t="s">
        <v>19</v>
      </c>
      <c r="B8" s="18" t="s">
        <v>20</v>
      </c>
      <c r="C8" s="19">
        <v>7997</v>
      </c>
      <c r="D8" s="61">
        <v>1681</v>
      </c>
      <c r="E8" s="30">
        <f t="shared" si="0"/>
        <v>5.4124541181016166E-2</v>
      </c>
      <c r="F8" s="19">
        <v>64973</v>
      </c>
      <c r="G8" s="30">
        <f t="shared" si="1"/>
        <v>0.25845807460210751</v>
      </c>
      <c r="H8" s="19">
        <f t="shared" si="2"/>
        <v>66654</v>
      </c>
      <c r="I8" s="30">
        <f t="shared" si="3"/>
        <v>0.23595422090220081</v>
      </c>
      <c r="J8" s="61">
        <v>6135</v>
      </c>
      <c r="K8" s="30">
        <f t="shared" si="4"/>
        <v>0.19753364672548135</v>
      </c>
      <c r="L8" s="19">
        <v>0</v>
      </c>
      <c r="M8" s="30">
        <f t="shared" si="5"/>
        <v>0</v>
      </c>
      <c r="N8" s="19">
        <f t="shared" si="6"/>
        <v>6135</v>
      </c>
      <c r="O8" s="71">
        <f t="shared" si="7"/>
        <v>2.1717813563102019E-2</v>
      </c>
      <c r="P8" s="61">
        <v>31058</v>
      </c>
      <c r="Q8" s="19">
        <v>251387</v>
      </c>
      <c r="R8" s="45">
        <v>282487</v>
      </c>
    </row>
    <row r="9" spans="1:18">
      <c r="A9" s="17" t="s">
        <v>21</v>
      </c>
      <c r="B9" s="18" t="s">
        <v>22</v>
      </c>
      <c r="C9" s="19">
        <v>35688</v>
      </c>
      <c r="D9" s="61">
        <v>5364</v>
      </c>
      <c r="E9" s="30">
        <f t="shared" si="0"/>
        <v>5.807960500671315E-2</v>
      </c>
      <c r="F9" s="19">
        <v>64973</v>
      </c>
      <c r="G9" s="30">
        <f t="shared" si="1"/>
        <v>0.25845807460210751</v>
      </c>
      <c r="H9" s="19">
        <f t="shared" si="2"/>
        <v>70337</v>
      </c>
      <c r="I9" s="30">
        <f t="shared" si="3"/>
        <v>0.20459351520845634</v>
      </c>
      <c r="J9" s="61">
        <v>8188</v>
      </c>
      <c r="K9" s="30">
        <f t="shared" si="4"/>
        <v>8.8656936203386896E-2</v>
      </c>
      <c r="L9" s="19">
        <v>0</v>
      </c>
      <c r="M9" s="30">
        <f t="shared" si="5"/>
        <v>0</v>
      </c>
      <c r="N9" s="19">
        <f t="shared" si="6"/>
        <v>8188</v>
      </c>
      <c r="O9" s="71">
        <f t="shared" si="7"/>
        <v>2.3816934224189838E-2</v>
      </c>
      <c r="P9" s="61">
        <v>92356</v>
      </c>
      <c r="Q9" s="19">
        <v>251387</v>
      </c>
      <c r="R9" s="45">
        <v>343789</v>
      </c>
    </row>
    <row r="10" spans="1:18">
      <c r="A10" s="17" t="s">
        <v>23</v>
      </c>
      <c r="B10" s="18" t="s">
        <v>24</v>
      </c>
      <c r="C10" s="19">
        <v>82934</v>
      </c>
      <c r="D10" s="61">
        <v>14976</v>
      </c>
      <c r="E10" s="30">
        <f t="shared" si="0"/>
        <v>5.9515246410446962E-2</v>
      </c>
      <c r="F10" s="19">
        <v>64973</v>
      </c>
      <c r="G10" s="30">
        <f t="shared" si="1"/>
        <v>0.25845807460210751</v>
      </c>
      <c r="H10" s="19">
        <f t="shared" si="2"/>
        <v>79949</v>
      </c>
      <c r="I10" s="30">
        <f t="shared" si="3"/>
        <v>0.15892348121320066</v>
      </c>
      <c r="J10" s="61">
        <v>25031</v>
      </c>
      <c r="K10" s="30">
        <f t="shared" si="4"/>
        <v>9.9474234301542327E-2</v>
      </c>
      <c r="L10" s="19">
        <v>0</v>
      </c>
      <c r="M10" s="30">
        <f t="shared" si="5"/>
        <v>0</v>
      </c>
      <c r="N10" s="19">
        <f t="shared" si="6"/>
        <v>25031</v>
      </c>
      <c r="O10" s="71">
        <f t="shared" si="7"/>
        <v>4.9756890745945859E-2</v>
      </c>
      <c r="P10" s="61">
        <v>251633</v>
      </c>
      <c r="Q10" s="19">
        <v>251387</v>
      </c>
      <c r="R10" s="45">
        <v>503066</v>
      </c>
    </row>
    <row r="11" spans="1:18">
      <c r="A11" s="17" t="s">
        <v>25</v>
      </c>
      <c r="B11" s="18" t="s">
        <v>26</v>
      </c>
      <c r="C11" s="19">
        <v>36405</v>
      </c>
      <c r="D11" s="61">
        <v>6234</v>
      </c>
      <c r="E11" s="30">
        <f t="shared" si="0"/>
        <v>5.8046854631457409E-2</v>
      </c>
      <c r="F11" s="19">
        <v>64973</v>
      </c>
      <c r="G11" s="30">
        <f t="shared" si="1"/>
        <v>0.25845807460210751</v>
      </c>
      <c r="H11" s="19">
        <f t="shared" si="2"/>
        <v>71207</v>
      </c>
      <c r="I11" s="30">
        <f t="shared" si="3"/>
        <v>0.19844437136662338</v>
      </c>
      <c r="J11" s="61">
        <v>12360</v>
      </c>
      <c r="K11" s="30">
        <f t="shared" si="4"/>
        <v>0.11508808521732652</v>
      </c>
      <c r="L11" s="19">
        <v>0</v>
      </c>
      <c r="M11" s="30">
        <f t="shared" si="5"/>
        <v>0</v>
      </c>
      <c r="N11" s="19">
        <f t="shared" si="6"/>
        <v>12360</v>
      </c>
      <c r="O11" s="71">
        <f t="shared" si="7"/>
        <v>3.4445664472474123E-2</v>
      </c>
      <c r="P11" s="61">
        <v>107396</v>
      </c>
      <c r="Q11" s="19">
        <v>251387</v>
      </c>
      <c r="R11" s="45">
        <v>358826</v>
      </c>
    </row>
    <row r="12" spans="1:18">
      <c r="A12" s="17" t="s">
        <v>27</v>
      </c>
      <c r="B12" s="18" t="s">
        <v>28</v>
      </c>
      <c r="C12" s="19">
        <v>14312</v>
      </c>
      <c r="D12" s="61">
        <v>1920</v>
      </c>
      <c r="E12" s="30">
        <f t="shared" si="0"/>
        <v>2.8654578016565929E-2</v>
      </c>
      <c r="F12" s="19">
        <v>64973</v>
      </c>
      <c r="G12" s="30">
        <f t="shared" si="1"/>
        <v>0.25830908194583591</v>
      </c>
      <c r="H12" s="19">
        <f t="shared" si="2"/>
        <v>66893</v>
      </c>
      <c r="I12" s="30">
        <f t="shared" si="3"/>
        <v>0.20997171833850731</v>
      </c>
      <c r="J12" s="61">
        <v>4741</v>
      </c>
      <c r="K12" s="30">
        <f t="shared" si="4"/>
        <v>7.0755913737780757E-2</v>
      </c>
      <c r="L12" s="19">
        <v>0</v>
      </c>
      <c r="M12" s="30">
        <f t="shared" si="5"/>
        <v>0</v>
      </c>
      <c r="N12" s="19">
        <f t="shared" si="6"/>
        <v>4741</v>
      </c>
      <c r="O12" s="69">
        <f t="shared" si="7"/>
        <v>1.4881615664462099E-2</v>
      </c>
      <c r="P12" s="61">
        <v>67005</v>
      </c>
      <c r="Q12" s="19">
        <v>251532</v>
      </c>
      <c r="R12" s="45">
        <v>318581</v>
      </c>
    </row>
    <row r="13" spans="1:18">
      <c r="A13" s="17" t="s">
        <v>29</v>
      </c>
      <c r="B13" s="18" t="s">
        <v>30</v>
      </c>
      <c r="C13" s="19">
        <v>47139</v>
      </c>
      <c r="D13" s="61">
        <v>1852</v>
      </c>
      <c r="E13" s="69">
        <f t="shared" si="0"/>
        <v>1.865111735500569E-2</v>
      </c>
      <c r="F13" s="19">
        <v>64998</v>
      </c>
      <c r="G13" s="30">
        <f t="shared" si="1"/>
        <v>0.25840436359010244</v>
      </c>
      <c r="H13" s="19">
        <f t="shared" si="2"/>
        <v>66850</v>
      </c>
      <c r="I13" s="30">
        <f t="shared" si="3"/>
        <v>0.19052314777870244</v>
      </c>
      <c r="J13" s="61">
        <v>11088</v>
      </c>
      <c r="K13" s="30">
        <f t="shared" si="4"/>
        <v>0.11166500498504486</v>
      </c>
      <c r="L13" s="19">
        <v>0</v>
      </c>
      <c r="M13" s="30">
        <f t="shared" si="5"/>
        <v>0</v>
      </c>
      <c r="N13" s="19">
        <f t="shared" si="6"/>
        <v>11088</v>
      </c>
      <c r="O13" s="71">
        <f t="shared" si="7"/>
        <v>3.1600907443085309E-2</v>
      </c>
      <c r="P13" s="61">
        <v>99297</v>
      </c>
      <c r="Q13" s="19">
        <v>251536</v>
      </c>
      <c r="R13" s="45">
        <v>350876</v>
      </c>
    </row>
    <row r="14" spans="1:18">
      <c r="A14" s="17" t="s">
        <v>31</v>
      </c>
      <c r="B14" s="18" t="s">
        <v>32</v>
      </c>
      <c r="C14" s="19">
        <v>6460</v>
      </c>
      <c r="D14" s="61">
        <v>828</v>
      </c>
      <c r="E14" s="30">
        <f t="shared" si="0"/>
        <v>3.1571722717913524E-2</v>
      </c>
      <c r="F14" s="19">
        <v>64973</v>
      </c>
      <c r="G14" s="30">
        <f t="shared" si="1"/>
        <v>0.25845704647795442</v>
      </c>
      <c r="H14" s="19">
        <f t="shared" si="2"/>
        <v>65801</v>
      </c>
      <c r="I14" s="30">
        <f t="shared" si="3"/>
        <v>0.23699005593312517</v>
      </c>
      <c r="J14" s="61">
        <v>2962</v>
      </c>
      <c r="K14" s="30">
        <f t="shared" si="4"/>
        <v>0.11294135590635247</v>
      </c>
      <c r="L14" s="19">
        <v>0</v>
      </c>
      <c r="M14" s="30">
        <f t="shared" si="5"/>
        <v>0</v>
      </c>
      <c r="N14" s="19">
        <f t="shared" si="6"/>
        <v>2962</v>
      </c>
      <c r="O14" s="69">
        <f t="shared" si="7"/>
        <v>1.0667992062034266E-2</v>
      </c>
      <c r="P14" s="61">
        <v>26226</v>
      </c>
      <c r="Q14" s="19">
        <v>251388</v>
      </c>
      <c r="R14" s="45">
        <v>277653</v>
      </c>
    </row>
    <row r="15" spans="1:18">
      <c r="A15" s="17" t="s">
        <v>33</v>
      </c>
      <c r="B15" s="18" t="s">
        <v>34</v>
      </c>
      <c r="C15" s="19">
        <v>4469</v>
      </c>
      <c r="D15" s="61">
        <v>1951</v>
      </c>
      <c r="E15" s="30">
        <f t="shared" si="0"/>
        <v>5.7692876363958957E-2</v>
      </c>
      <c r="F15" s="19">
        <v>64973</v>
      </c>
      <c r="G15" s="30">
        <f t="shared" si="1"/>
        <v>0.25845807460210751</v>
      </c>
      <c r="H15" s="19">
        <f t="shared" si="2"/>
        <v>66924</v>
      </c>
      <c r="I15" s="30">
        <f t="shared" si="3"/>
        <v>0.2346210073516265</v>
      </c>
      <c r="J15" s="61">
        <v>2893</v>
      </c>
      <c r="K15" s="30">
        <f t="shared" si="4"/>
        <v>8.5548688529437852E-2</v>
      </c>
      <c r="L15" s="19">
        <v>0</v>
      </c>
      <c r="M15" s="30">
        <f t="shared" si="5"/>
        <v>0</v>
      </c>
      <c r="N15" s="19">
        <f t="shared" si="6"/>
        <v>2893</v>
      </c>
      <c r="O15" s="69">
        <f t="shared" si="7"/>
        <v>1.0142229607737963E-2</v>
      </c>
      <c r="P15" s="61">
        <v>33817</v>
      </c>
      <c r="Q15" s="19">
        <v>251387</v>
      </c>
      <c r="R15" s="45">
        <v>285243</v>
      </c>
    </row>
    <row r="16" spans="1:18">
      <c r="A16" s="17" t="s">
        <v>35</v>
      </c>
      <c r="B16" s="18" t="s">
        <v>36</v>
      </c>
      <c r="C16" s="19">
        <v>4489</v>
      </c>
      <c r="D16" s="61">
        <v>563</v>
      </c>
      <c r="E16" s="71">
        <f t="shared" si="0"/>
        <v>2.4352264371296336E-2</v>
      </c>
      <c r="F16" s="19">
        <v>64973</v>
      </c>
      <c r="G16" s="30">
        <f t="shared" si="1"/>
        <v>0.25845807460210751</v>
      </c>
      <c r="H16" s="19">
        <f t="shared" si="2"/>
        <v>65536</v>
      </c>
      <c r="I16" s="30">
        <f t="shared" si="3"/>
        <v>0.23870767997960263</v>
      </c>
      <c r="J16" s="61">
        <v>2599</v>
      </c>
      <c r="K16" s="30">
        <f t="shared" si="4"/>
        <v>0.11241835719538042</v>
      </c>
      <c r="L16" s="19">
        <v>0</v>
      </c>
      <c r="M16" s="30">
        <f t="shared" si="5"/>
        <v>0</v>
      </c>
      <c r="N16" s="19">
        <f t="shared" si="6"/>
        <v>2599</v>
      </c>
      <c r="O16" s="69">
        <f t="shared" si="7"/>
        <v>9.4665719645231194E-3</v>
      </c>
      <c r="P16" s="61">
        <v>23119</v>
      </c>
      <c r="Q16" s="19">
        <v>251387</v>
      </c>
      <c r="R16" s="45">
        <v>274545</v>
      </c>
    </row>
    <row r="17" spans="1:18">
      <c r="A17" s="17" t="s">
        <v>37</v>
      </c>
      <c r="B17" s="18" t="s">
        <v>36</v>
      </c>
      <c r="C17" s="19">
        <v>5485</v>
      </c>
      <c r="D17" s="61">
        <v>1279</v>
      </c>
      <c r="E17" s="30">
        <f t="shared" si="0"/>
        <v>3.0594426504006698E-2</v>
      </c>
      <c r="F17" s="19">
        <v>64973</v>
      </c>
      <c r="G17" s="30">
        <f t="shared" si="1"/>
        <v>0.25845807460210751</v>
      </c>
      <c r="H17" s="19">
        <f t="shared" si="2"/>
        <v>66252</v>
      </c>
      <c r="I17" s="30">
        <f t="shared" si="3"/>
        <v>0.22593637141795092</v>
      </c>
      <c r="J17" s="61">
        <v>3134</v>
      </c>
      <c r="K17" s="30">
        <f t="shared" si="4"/>
        <v>7.4967109197464424E-2</v>
      </c>
      <c r="L17" s="19">
        <v>0</v>
      </c>
      <c r="M17" s="30">
        <f t="shared" si="5"/>
        <v>0</v>
      </c>
      <c r="N17" s="19">
        <f t="shared" si="6"/>
        <v>3134</v>
      </c>
      <c r="O17" s="69">
        <f t="shared" si="7"/>
        <v>1.0687746604236222E-2</v>
      </c>
      <c r="P17" s="61">
        <v>41805</v>
      </c>
      <c r="Q17" s="19">
        <v>251387</v>
      </c>
      <c r="R17" s="45">
        <v>293233</v>
      </c>
    </row>
    <row r="18" spans="1:18">
      <c r="A18" s="17" t="s">
        <v>38</v>
      </c>
      <c r="B18" s="18" t="s">
        <v>39</v>
      </c>
      <c r="C18" s="19">
        <v>3778</v>
      </c>
      <c r="D18" s="61">
        <v>557</v>
      </c>
      <c r="E18" s="30">
        <f t="shared" si="0"/>
        <v>3.0002693239967682E-2</v>
      </c>
      <c r="F18" s="19">
        <v>64973</v>
      </c>
      <c r="G18" s="30">
        <f t="shared" si="1"/>
        <v>0.25845807460210751</v>
      </c>
      <c r="H18" s="19">
        <f t="shared" si="2"/>
        <v>65530</v>
      </c>
      <c r="I18" s="30">
        <f t="shared" si="3"/>
        <v>0.24271179409684027</v>
      </c>
      <c r="J18" s="61">
        <v>2066</v>
      </c>
      <c r="K18" s="30">
        <f t="shared" si="4"/>
        <v>0.1112846754645839</v>
      </c>
      <c r="L18" s="19">
        <v>0</v>
      </c>
      <c r="M18" s="30">
        <f t="shared" si="5"/>
        <v>0</v>
      </c>
      <c r="N18" s="19">
        <f t="shared" si="6"/>
        <v>2066</v>
      </c>
      <c r="O18" s="69">
        <f t="shared" si="7"/>
        <v>7.6521069220825879E-3</v>
      </c>
      <c r="P18" s="61">
        <v>18565</v>
      </c>
      <c r="Q18" s="19">
        <v>251387</v>
      </c>
      <c r="R18" s="45">
        <v>269991</v>
      </c>
    </row>
    <row r="19" spans="1:18">
      <c r="A19" s="17" t="s">
        <v>40</v>
      </c>
      <c r="B19" s="18" t="s">
        <v>39</v>
      </c>
      <c r="C19" s="19">
        <v>4620</v>
      </c>
      <c r="D19" s="61">
        <v>937</v>
      </c>
      <c r="E19" s="30">
        <f t="shared" si="0"/>
        <v>4.4642431749964268E-2</v>
      </c>
      <c r="F19" s="19">
        <v>64973</v>
      </c>
      <c r="G19" s="30">
        <f t="shared" si="1"/>
        <v>0.25845807460210751</v>
      </c>
      <c r="H19" s="19">
        <f t="shared" si="2"/>
        <v>65910</v>
      </c>
      <c r="I19" s="30">
        <f t="shared" si="3"/>
        <v>0.24194702934860415</v>
      </c>
      <c r="J19" s="61">
        <v>1664</v>
      </c>
      <c r="K19" s="30">
        <f t="shared" si="4"/>
        <v>7.9279622659488305E-2</v>
      </c>
      <c r="L19" s="19">
        <v>0</v>
      </c>
      <c r="M19" s="30">
        <f t="shared" si="5"/>
        <v>0</v>
      </c>
      <c r="N19" s="19">
        <f t="shared" si="6"/>
        <v>1664</v>
      </c>
      <c r="O19" s="69">
        <f t="shared" si="7"/>
        <v>6.108327368169888E-3</v>
      </c>
      <c r="P19" s="61">
        <v>20989</v>
      </c>
      <c r="Q19" s="19">
        <v>251387</v>
      </c>
      <c r="R19" s="45">
        <v>272415</v>
      </c>
    </row>
    <row r="20" spans="1:18">
      <c r="A20" s="17" t="s">
        <v>41</v>
      </c>
      <c r="B20" s="18" t="s">
        <v>42</v>
      </c>
      <c r="C20" s="19">
        <v>5559</v>
      </c>
      <c r="D20" s="61">
        <v>1152</v>
      </c>
      <c r="E20" s="30">
        <f t="shared" si="0"/>
        <v>3.7128952202920035E-2</v>
      </c>
      <c r="F20" s="19">
        <v>65021</v>
      </c>
      <c r="G20" s="30">
        <f t="shared" si="1"/>
        <v>0.25845881099645429</v>
      </c>
      <c r="H20" s="19">
        <f t="shared" si="2"/>
        <v>66173</v>
      </c>
      <c r="I20" s="30">
        <f t="shared" si="3"/>
        <v>0.23411971158268646</v>
      </c>
      <c r="J20" s="61">
        <v>4180</v>
      </c>
      <c r="K20" s="30">
        <f t="shared" si="4"/>
        <v>0.13472137170851195</v>
      </c>
      <c r="L20" s="19">
        <v>0</v>
      </c>
      <c r="M20" s="30">
        <f t="shared" si="5"/>
        <v>0</v>
      </c>
      <c r="N20" s="19">
        <f t="shared" si="6"/>
        <v>4180</v>
      </c>
      <c r="O20" s="69">
        <f t="shared" si="7"/>
        <v>1.4788817106911118E-2</v>
      </c>
      <c r="P20" s="61">
        <v>31027</v>
      </c>
      <c r="Q20" s="19">
        <v>251572</v>
      </c>
      <c r="R20" s="45">
        <v>282646</v>
      </c>
    </row>
    <row r="21" spans="1:18">
      <c r="A21" s="17" t="s">
        <v>43</v>
      </c>
      <c r="B21" s="18" t="s">
        <v>44</v>
      </c>
      <c r="C21" s="19">
        <v>29568</v>
      </c>
      <c r="D21" s="61">
        <v>1290</v>
      </c>
      <c r="E21" s="30">
        <f t="shared" si="0"/>
        <v>2.602065515572051E-2</v>
      </c>
      <c r="F21" s="19">
        <v>64973</v>
      </c>
      <c r="G21" s="30">
        <f t="shared" si="1"/>
        <v>0.25845807460210751</v>
      </c>
      <c r="H21" s="19">
        <f t="shared" si="2"/>
        <v>66263</v>
      </c>
      <c r="I21" s="30">
        <f t="shared" si="3"/>
        <v>0.22014139440933947</v>
      </c>
      <c r="J21" s="61">
        <v>1794</v>
      </c>
      <c r="K21" s="30">
        <f t="shared" si="4"/>
        <v>3.6186864611908988E-2</v>
      </c>
      <c r="L21" s="19">
        <v>0</v>
      </c>
      <c r="M21" s="30">
        <f t="shared" si="5"/>
        <v>0</v>
      </c>
      <c r="N21" s="19">
        <f t="shared" si="6"/>
        <v>1794</v>
      </c>
      <c r="O21" s="69">
        <f t="shared" si="7"/>
        <v>5.9600932884166886E-3</v>
      </c>
      <c r="P21" s="61">
        <v>49576</v>
      </c>
      <c r="Q21" s="19">
        <v>251387</v>
      </c>
      <c r="R21" s="45">
        <v>301002</v>
      </c>
    </row>
    <row r="22" spans="1:18">
      <c r="A22" s="17" t="s">
        <v>45</v>
      </c>
      <c r="B22" s="18" t="s">
        <v>46</v>
      </c>
      <c r="C22" s="19">
        <v>22529</v>
      </c>
      <c r="D22" s="61">
        <v>6461</v>
      </c>
      <c r="E22" s="30">
        <f t="shared" si="0"/>
        <v>5.0601088616517208E-2</v>
      </c>
      <c r="F22" s="19">
        <v>65029</v>
      </c>
      <c r="G22" s="30">
        <f t="shared" si="1"/>
        <v>0.25321143070746877</v>
      </c>
      <c r="H22" s="19">
        <f t="shared" si="2"/>
        <v>71490</v>
      </c>
      <c r="I22" s="30">
        <f t="shared" si="3"/>
        <v>0.18590270337740147</v>
      </c>
      <c r="J22" s="61">
        <v>10219</v>
      </c>
      <c r="K22" s="30">
        <f t="shared" si="4"/>
        <v>8.0032893448721457E-2</v>
      </c>
      <c r="L22" s="19">
        <v>0</v>
      </c>
      <c r="M22" s="30">
        <f t="shared" si="5"/>
        <v>0</v>
      </c>
      <c r="N22" s="19">
        <f t="shared" si="6"/>
        <v>10219</v>
      </c>
      <c r="O22" s="71">
        <f t="shared" si="7"/>
        <v>2.6573502948855302E-2</v>
      </c>
      <c r="P22" s="61">
        <v>127685</v>
      </c>
      <c r="Q22" s="19">
        <v>256817</v>
      </c>
      <c r="R22" s="45">
        <v>384556</v>
      </c>
    </row>
    <row r="23" spans="1:18">
      <c r="A23" s="17" t="s">
        <v>47</v>
      </c>
      <c r="B23" s="18" t="s">
        <v>48</v>
      </c>
      <c r="C23" s="19">
        <v>3616</v>
      </c>
      <c r="D23" s="61">
        <v>911</v>
      </c>
      <c r="E23" s="30">
        <f t="shared" si="0"/>
        <v>3.782280162750145E-2</v>
      </c>
      <c r="F23" s="19">
        <v>64973</v>
      </c>
      <c r="G23" s="30">
        <f t="shared" si="1"/>
        <v>0.25845807460210751</v>
      </c>
      <c r="H23" s="19">
        <f t="shared" si="2"/>
        <v>65884</v>
      </c>
      <c r="I23" s="30">
        <f t="shared" si="3"/>
        <v>0.23913295972589216</v>
      </c>
      <c r="J23" s="61">
        <v>1527</v>
      </c>
      <c r="K23" s="30">
        <f t="shared" si="4"/>
        <v>6.3397824462343266E-2</v>
      </c>
      <c r="L23" s="19">
        <v>0</v>
      </c>
      <c r="M23" s="30">
        <f t="shared" si="5"/>
        <v>0</v>
      </c>
      <c r="N23" s="19">
        <f t="shared" si="6"/>
        <v>1527</v>
      </c>
      <c r="O23" s="69">
        <f t="shared" si="7"/>
        <v>5.5424083161531986E-3</v>
      </c>
      <c r="P23" s="61">
        <v>24086</v>
      </c>
      <c r="Q23" s="19">
        <v>251387</v>
      </c>
      <c r="R23" s="45">
        <v>275512</v>
      </c>
    </row>
    <row r="24" spans="1:18">
      <c r="A24" s="17" t="s">
        <v>49</v>
      </c>
      <c r="B24" s="18" t="s">
        <v>50</v>
      </c>
      <c r="C24" s="19">
        <v>17075</v>
      </c>
      <c r="D24" s="61">
        <v>2821</v>
      </c>
      <c r="E24" s="30">
        <f t="shared" si="0"/>
        <v>3.6503623188405797E-2</v>
      </c>
      <c r="F24" s="19">
        <v>64973</v>
      </c>
      <c r="G24" s="30">
        <f t="shared" si="1"/>
        <v>0.25845807460210751</v>
      </c>
      <c r="H24" s="19">
        <f t="shared" si="2"/>
        <v>67794</v>
      </c>
      <c r="I24" s="30">
        <f t="shared" si="3"/>
        <v>0.20624070237562858</v>
      </c>
      <c r="J24" s="61">
        <v>4972</v>
      </c>
      <c r="K24" s="30">
        <f t="shared" si="4"/>
        <v>6.433747412008281E-2</v>
      </c>
      <c r="L24" s="19">
        <v>0</v>
      </c>
      <c r="M24" s="30">
        <f t="shared" si="5"/>
        <v>0</v>
      </c>
      <c r="N24" s="19">
        <f t="shared" si="6"/>
        <v>4972</v>
      </c>
      <c r="O24" s="69">
        <f t="shared" si="7"/>
        <v>1.5125656727905498E-2</v>
      </c>
      <c r="P24" s="61">
        <v>77280</v>
      </c>
      <c r="Q24" s="19">
        <v>251387</v>
      </c>
      <c r="R24" s="45">
        <v>328713</v>
      </c>
    </row>
    <row r="25" spans="1:18">
      <c r="A25" s="17" t="s">
        <v>51</v>
      </c>
      <c r="B25" s="18" t="s">
        <v>52</v>
      </c>
      <c r="C25" s="19">
        <v>14532</v>
      </c>
      <c r="D25" s="61">
        <v>4134</v>
      </c>
      <c r="E25" s="30">
        <f t="shared" si="0"/>
        <v>6.5020446681346336E-2</v>
      </c>
      <c r="F25" s="19">
        <v>64973</v>
      </c>
      <c r="G25" s="30">
        <f t="shared" si="1"/>
        <v>0.25845807460210751</v>
      </c>
      <c r="H25" s="19">
        <f t="shared" si="2"/>
        <v>69107</v>
      </c>
      <c r="I25" s="30">
        <f t="shared" si="3"/>
        <v>0.21937894429418561</v>
      </c>
      <c r="J25" s="61">
        <v>7459</v>
      </c>
      <c r="K25" s="30">
        <f t="shared" si="4"/>
        <v>0.11731676627870399</v>
      </c>
      <c r="L25" s="19">
        <v>0</v>
      </c>
      <c r="M25" s="30">
        <f t="shared" si="5"/>
        <v>0</v>
      </c>
      <c r="N25" s="19">
        <f t="shared" si="6"/>
        <v>7459</v>
      </c>
      <c r="O25" s="71">
        <f t="shared" si="7"/>
        <v>2.367846304267774E-2</v>
      </c>
      <c r="P25" s="61">
        <v>63580</v>
      </c>
      <c r="Q25" s="19">
        <v>251387</v>
      </c>
      <c r="R25" s="45">
        <v>315012</v>
      </c>
    </row>
    <row r="26" spans="1:18">
      <c r="A26" s="17" t="s">
        <v>53</v>
      </c>
      <c r="B26" s="18" t="s">
        <v>54</v>
      </c>
      <c r="C26" s="19">
        <v>1410</v>
      </c>
      <c r="D26" s="61">
        <v>596</v>
      </c>
      <c r="E26" s="71">
        <f t="shared" si="0"/>
        <v>2.0978528687082013E-2</v>
      </c>
      <c r="F26" s="19">
        <v>65001</v>
      </c>
      <c r="G26" s="30">
        <f t="shared" si="1"/>
        <v>0.25840190816935005</v>
      </c>
      <c r="H26" s="19">
        <f t="shared" si="2"/>
        <v>65597</v>
      </c>
      <c r="I26" s="30">
        <f t="shared" si="3"/>
        <v>0.23427248993760783</v>
      </c>
      <c r="J26" s="61">
        <v>4534</v>
      </c>
      <c r="K26" s="30">
        <f t="shared" si="4"/>
        <v>0.15959169306582188</v>
      </c>
      <c r="L26" s="19">
        <v>47</v>
      </c>
      <c r="M26" s="73">
        <f t="shared" si="5"/>
        <v>1.8684158219041939E-4</v>
      </c>
      <c r="N26" s="19">
        <f t="shared" si="6"/>
        <v>4581</v>
      </c>
      <c r="O26" s="69">
        <f t="shared" si="7"/>
        <v>1.6360538994225061E-2</v>
      </c>
      <c r="P26" s="61">
        <v>28410</v>
      </c>
      <c r="Q26" s="19">
        <v>251550</v>
      </c>
      <c r="R26" s="45">
        <v>280003</v>
      </c>
    </row>
    <row r="27" spans="1:18">
      <c r="A27" s="17" t="s">
        <v>55</v>
      </c>
      <c r="B27" s="18" t="s">
        <v>56</v>
      </c>
      <c r="C27" s="19">
        <v>25163</v>
      </c>
      <c r="D27" s="61">
        <v>7231</v>
      </c>
      <c r="E27" s="30">
        <f t="shared" si="0"/>
        <v>5.4379051543910838E-2</v>
      </c>
      <c r="F27" s="19">
        <v>65327</v>
      </c>
      <c r="G27" s="30">
        <f t="shared" si="1"/>
        <v>0.25906758353756709</v>
      </c>
      <c r="H27" s="19">
        <f t="shared" si="2"/>
        <v>72558</v>
      </c>
      <c r="I27" s="30">
        <f t="shared" si="3"/>
        <v>0.18836888712353092</v>
      </c>
      <c r="J27" s="61">
        <v>10692</v>
      </c>
      <c r="K27" s="30">
        <f t="shared" si="4"/>
        <v>8.0406696045843551E-2</v>
      </c>
      <c r="L27" s="19">
        <v>0</v>
      </c>
      <c r="M27" s="30">
        <f t="shared" si="5"/>
        <v>0</v>
      </c>
      <c r="N27" s="19">
        <f t="shared" si="6"/>
        <v>10692</v>
      </c>
      <c r="O27" s="71">
        <f t="shared" si="7"/>
        <v>2.7757657889203018E-2</v>
      </c>
      <c r="P27" s="61">
        <v>132974</v>
      </c>
      <c r="Q27" s="19">
        <v>252162</v>
      </c>
      <c r="R27" s="45">
        <v>385191</v>
      </c>
    </row>
    <row r="28" spans="1:18">
      <c r="A28" s="17" t="s">
        <v>57</v>
      </c>
      <c r="B28" s="18" t="s">
        <v>58</v>
      </c>
      <c r="C28" s="19">
        <v>5991</v>
      </c>
      <c r="D28" s="61">
        <v>468</v>
      </c>
      <c r="E28" s="30">
        <f t="shared" si="0"/>
        <v>3.4948846240011947E-2</v>
      </c>
      <c r="F28" s="19">
        <v>64973</v>
      </c>
      <c r="G28" s="30">
        <f t="shared" si="1"/>
        <v>0.25845807460210751</v>
      </c>
      <c r="H28" s="19">
        <f t="shared" si="2"/>
        <v>65441</v>
      </c>
      <c r="I28" s="30">
        <f t="shared" si="3"/>
        <v>0.24711782098581284</v>
      </c>
      <c r="J28" s="61">
        <v>1810</v>
      </c>
      <c r="K28" s="30">
        <f t="shared" si="4"/>
        <v>0.13516540960346501</v>
      </c>
      <c r="L28" s="19">
        <v>0</v>
      </c>
      <c r="M28" s="30">
        <f t="shared" si="5"/>
        <v>0</v>
      </c>
      <c r="N28" s="19">
        <f t="shared" si="6"/>
        <v>1810</v>
      </c>
      <c r="O28" s="69">
        <f t="shared" si="7"/>
        <v>6.8349086350196547E-3</v>
      </c>
      <c r="P28" s="61">
        <v>13391</v>
      </c>
      <c r="Q28" s="19">
        <v>251387</v>
      </c>
      <c r="R28" s="45">
        <v>264817</v>
      </c>
    </row>
    <row r="29" spans="1:18">
      <c r="A29" s="17" t="s">
        <v>59</v>
      </c>
      <c r="B29" s="18" t="s">
        <v>58</v>
      </c>
      <c r="C29" s="19">
        <v>19821</v>
      </c>
      <c r="D29" s="61">
        <v>5429</v>
      </c>
      <c r="E29" s="30">
        <f t="shared" si="0"/>
        <v>4.9983888044929335E-2</v>
      </c>
      <c r="F29" s="19">
        <v>64973</v>
      </c>
      <c r="G29" s="30">
        <f t="shared" si="1"/>
        <v>0.25845807460210751</v>
      </c>
      <c r="H29" s="19">
        <f t="shared" si="2"/>
        <v>70402</v>
      </c>
      <c r="I29" s="30">
        <f t="shared" si="3"/>
        <v>0.19553286747469809</v>
      </c>
      <c r="J29" s="61">
        <v>8809</v>
      </c>
      <c r="K29" s="30">
        <f t="shared" si="4"/>
        <v>8.1102978409980209E-2</v>
      </c>
      <c r="L29" s="19">
        <v>0</v>
      </c>
      <c r="M29" s="30">
        <f t="shared" si="5"/>
        <v>0</v>
      </c>
      <c r="N29" s="19">
        <f t="shared" si="6"/>
        <v>8809</v>
      </c>
      <c r="O29" s="71">
        <f t="shared" si="7"/>
        <v>2.446591047959739E-2</v>
      </c>
      <c r="P29" s="61">
        <v>108615</v>
      </c>
      <c r="Q29" s="19">
        <v>251387</v>
      </c>
      <c r="R29" s="45">
        <v>360052</v>
      </c>
    </row>
    <row r="30" spans="1:18">
      <c r="A30" s="17" t="s">
        <v>60</v>
      </c>
      <c r="B30" s="18" t="s">
        <v>58</v>
      </c>
      <c r="C30" s="19">
        <v>1920</v>
      </c>
      <c r="D30" s="61">
        <v>283</v>
      </c>
      <c r="E30" s="30">
        <f t="shared" si="0"/>
        <v>2.9196327246466522E-2</v>
      </c>
      <c r="F30" s="19">
        <v>64973</v>
      </c>
      <c r="G30" s="30">
        <f t="shared" si="1"/>
        <v>0.25845807460210751</v>
      </c>
      <c r="H30" s="19">
        <f t="shared" si="2"/>
        <v>65256</v>
      </c>
      <c r="I30" s="30">
        <f t="shared" si="3"/>
        <v>0.24990904530118452</v>
      </c>
      <c r="J30" s="61">
        <v>700</v>
      </c>
      <c r="K30" s="30">
        <f t="shared" si="4"/>
        <v>7.2217063860517905E-2</v>
      </c>
      <c r="L30" s="19">
        <v>0</v>
      </c>
      <c r="M30" s="30">
        <f t="shared" si="5"/>
        <v>0</v>
      </c>
      <c r="N30" s="19">
        <f t="shared" si="6"/>
        <v>700</v>
      </c>
      <c r="O30" s="69">
        <f t="shared" si="7"/>
        <v>2.680770070351066E-3</v>
      </c>
      <c r="P30" s="61">
        <v>9693</v>
      </c>
      <c r="Q30" s="19">
        <v>251387</v>
      </c>
      <c r="R30" s="45">
        <v>261119</v>
      </c>
    </row>
    <row r="31" spans="1:18">
      <c r="A31" s="17" t="s">
        <v>61</v>
      </c>
      <c r="B31" s="18" t="s">
        <v>62</v>
      </c>
      <c r="C31" s="19">
        <v>34114</v>
      </c>
      <c r="D31" s="61">
        <v>6258</v>
      </c>
      <c r="E31" s="30">
        <f t="shared" si="0"/>
        <v>5.2971499674112695E-2</v>
      </c>
      <c r="F31" s="19">
        <v>65186</v>
      </c>
      <c r="G31" s="30">
        <f t="shared" si="1"/>
        <v>0.25857096957171927</v>
      </c>
      <c r="H31" s="19">
        <f t="shared" si="2"/>
        <v>71444</v>
      </c>
      <c r="I31" s="30">
        <f t="shared" si="3"/>
        <v>0.19294483663802184</v>
      </c>
      <c r="J31" s="61">
        <v>9190</v>
      </c>
      <c r="K31" s="30">
        <f t="shared" si="4"/>
        <v>7.778972227630164E-2</v>
      </c>
      <c r="L31" s="19">
        <v>82</v>
      </c>
      <c r="M31" s="73">
        <f t="shared" si="5"/>
        <v>3.252664606645749E-4</v>
      </c>
      <c r="N31" s="19">
        <f t="shared" si="6"/>
        <v>9272</v>
      </c>
      <c r="O31" s="71">
        <f t="shared" si="7"/>
        <v>2.5040374633387527E-2</v>
      </c>
      <c r="P31" s="61">
        <v>118139</v>
      </c>
      <c r="Q31" s="19">
        <v>252101</v>
      </c>
      <c r="R31" s="45">
        <v>370282</v>
      </c>
    </row>
    <row r="32" spans="1:18">
      <c r="A32" s="17" t="s">
        <v>63</v>
      </c>
      <c r="B32" s="18" t="s">
        <v>64</v>
      </c>
      <c r="C32" s="19">
        <v>12588</v>
      </c>
      <c r="D32" s="61">
        <v>2011</v>
      </c>
      <c r="E32" s="30">
        <f t="shared" si="0"/>
        <v>3.6335712349805767E-2</v>
      </c>
      <c r="F32" s="19">
        <v>64973</v>
      </c>
      <c r="G32" s="30">
        <f t="shared" si="1"/>
        <v>0.25845807460210751</v>
      </c>
      <c r="H32" s="19">
        <f t="shared" si="2"/>
        <v>66984</v>
      </c>
      <c r="I32" s="30">
        <f t="shared" si="3"/>
        <v>0.21835179987678105</v>
      </c>
      <c r="J32" s="61">
        <v>4194</v>
      </c>
      <c r="K32" s="30">
        <f t="shared" si="4"/>
        <v>7.5779203180052393E-2</v>
      </c>
      <c r="L32" s="19">
        <v>0</v>
      </c>
      <c r="M32" s="30">
        <f t="shared" si="5"/>
        <v>0</v>
      </c>
      <c r="N32" s="19">
        <f t="shared" si="6"/>
        <v>4194</v>
      </c>
      <c r="O32" s="69">
        <f t="shared" si="7"/>
        <v>1.3671435696333747E-2</v>
      </c>
      <c r="P32" s="61">
        <v>55345</v>
      </c>
      <c r="Q32" s="19">
        <v>251387</v>
      </c>
      <c r="R32" s="45">
        <v>306771</v>
      </c>
    </row>
    <row r="33" spans="1:18">
      <c r="A33" s="17" t="s">
        <v>65</v>
      </c>
      <c r="B33" s="18" t="s">
        <v>66</v>
      </c>
      <c r="C33" s="19">
        <v>75604</v>
      </c>
      <c r="D33" s="61">
        <v>1208</v>
      </c>
      <c r="E33" s="69">
        <f t="shared" si="0"/>
        <v>1.2904604208952035E-2</v>
      </c>
      <c r="F33" s="19">
        <v>64973</v>
      </c>
      <c r="G33" s="30">
        <f t="shared" si="1"/>
        <v>0.25845807460210751</v>
      </c>
      <c r="H33" s="19">
        <f t="shared" si="2"/>
        <v>66181</v>
      </c>
      <c r="I33" s="30">
        <f t="shared" si="3"/>
        <v>0.19180563525599781</v>
      </c>
      <c r="J33" s="61">
        <v>6805</v>
      </c>
      <c r="K33" s="30">
        <f t="shared" si="4"/>
        <v>7.2695224869137917E-2</v>
      </c>
      <c r="L33" s="19">
        <v>0</v>
      </c>
      <c r="M33" s="30">
        <f t="shared" si="5"/>
        <v>0</v>
      </c>
      <c r="N33" s="19">
        <f t="shared" si="6"/>
        <v>6805</v>
      </c>
      <c r="O33" s="71">
        <f t="shared" si="7"/>
        <v>1.9722236713211726E-2</v>
      </c>
      <c r="P33" s="61">
        <v>93610</v>
      </c>
      <c r="Q33" s="19">
        <v>251387</v>
      </c>
      <c r="R33" s="45">
        <v>345042</v>
      </c>
    </row>
    <row r="34" spans="1:18">
      <c r="A34" s="17" t="s">
        <v>67</v>
      </c>
      <c r="B34" s="18" t="s">
        <v>68</v>
      </c>
      <c r="C34" s="19">
        <v>17871</v>
      </c>
      <c r="D34" s="61">
        <v>1837</v>
      </c>
      <c r="E34" s="30">
        <f t="shared" si="0"/>
        <v>3.1608107643070996E-2</v>
      </c>
      <c r="F34" s="19">
        <v>64973</v>
      </c>
      <c r="G34" s="30">
        <f t="shared" si="1"/>
        <v>0.25837790547392281</v>
      </c>
      <c r="H34" s="19">
        <f t="shared" si="2"/>
        <v>66810</v>
      </c>
      <c r="I34" s="30">
        <f t="shared" si="3"/>
        <v>0.21577575599027216</v>
      </c>
      <c r="J34" s="61">
        <v>3191</v>
      </c>
      <c r="K34" s="30">
        <f t="shared" si="4"/>
        <v>5.4905537010908841E-2</v>
      </c>
      <c r="L34" s="19">
        <v>0</v>
      </c>
      <c r="M34" s="30">
        <f t="shared" si="5"/>
        <v>0</v>
      </c>
      <c r="N34" s="19">
        <f t="shared" si="6"/>
        <v>3191</v>
      </c>
      <c r="O34" s="69">
        <f t="shared" si="7"/>
        <v>1.0305948770617549E-2</v>
      </c>
      <c r="P34" s="61">
        <v>58118</v>
      </c>
      <c r="Q34" s="19">
        <v>251465</v>
      </c>
      <c r="R34" s="45">
        <v>309627</v>
      </c>
    </row>
    <row r="35" spans="1:18">
      <c r="A35" s="17" t="s">
        <v>69</v>
      </c>
      <c r="B35" s="18" t="s">
        <v>70</v>
      </c>
      <c r="C35" s="19">
        <v>131744</v>
      </c>
      <c r="D35" s="61">
        <v>5262</v>
      </c>
      <c r="E35" s="71">
        <f t="shared" si="0"/>
        <v>2.342925584729575E-2</v>
      </c>
      <c r="F35" s="19">
        <v>64973</v>
      </c>
      <c r="G35" s="30">
        <f t="shared" si="1"/>
        <v>0.25845807460210751</v>
      </c>
      <c r="H35" s="19">
        <f t="shared" si="2"/>
        <v>70235</v>
      </c>
      <c r="I35" s="30">
        <f t="shared" si="3"/>
        <v>0.14754663154201828</v>
      </c>
      <c r="J35" s="61">
        <v>23100</v>
      </c>
      <c r="K35" s="30">
        <f t="shared" si="4"/>
        <v>0.10285363171275785</v>
      </c>
      <c r="L35" s="19">
        <v>0</v>
      </c>
      <c r="M35" s="30">
        <f t="shared" si="5"/>
        <v>0</v>
      </c>
      <c r="N35" s="19">
        <f t="shared" si="6"/>
        <v>23100</v>
      </c>
      <c r="O35" s="71">
        <f t="shared" si="7"/>
        <v>4.8527474743655187E-2</v>
      </c>
      <c r="P35" s="61">
        <v>224591</v>
      </c>
      <c r="Q35" s="19">
        <v>251387</v>
      </c>
      <c r="R35" s="45">
        <v>476019</v>
      </c>
    </row>
    <row r="36" spans="1:18">
      <c r="A36" s="17" t="s">
        <v>71</v>
      </c>
      <c r="B36" s="18" t="s">
        <v>70</v>
      </c>
      <c r="C36" s="19">
        <v>59190</v>
      </c>
      <c r="D36" s="61">
        <v>8667</v>
      </c>
      <c r="E36" s="30">
        <f t="shared" si="0"/>
        <v>2.6849691911634867E-2</v>
      </c>
      <c r="F36" s="19">
        <v>64973</v>
      </c>
      <c r="G36" s="30">
        <f t="shared" si="1"/>
        <v>0.25845807460210751</v>
      </c>
      <c r="H36" s="19">
        <f t="shared" si="2"/>
        <v>73640</v>
      </c>
      <c r="I36" s="30">
        <f t="shared" si="3"/>
        <v>0.12824085038799649</v>
      </c>
      <c r="J36" s="61">
        <v>9728</v>
      </c>
      <c r="K36" s="30">
        <f t="shared" si="4"/>
        <v>3.0136587390836966E-2</v>
      </c>
      <c r="L36" s="19">
        <v>0</v>
      </c>
      <c r="M36" s="30">
        <f t="shared" si="5"/>
        <v>0</v>
      </c>
      <c r="N36" s="19">
        <f t="shared" si="6"/>
        <v>9728</v>
      </c>
      <c r="O36" s="69">
        <f t="shared" si="7"/>
        <v>1.694088800345505E-2</v>
      </c>
      <c r="P36" s="61">
        <v>322797</v>
      </c>
      <c r="Q36" s="19">
        <v>251387</v>
      </c>
      <c r="R36" s="45">
        <v>574232</v>
      </c>
    </row>
    <row r="37" spans="1:18">
      <c r="A37" s="17" t="s">
        <v>72</v>
      </c>
      <c r="B37" s="18" t="s">
        <v>73</v>
      </c>
      <c r="C37" s="19">
        <v>8020</v>
      </c>
      <c r="D37" s="61">
        <v>639</v>
      </c>
      <c r="E37" s="30">
        <f t="shared" si="0"/>
        <v>2.6756553052508167E-2</v>
      </c>
      <c r="F37" s="19">
        <v>64973</v>
      </c>
      <c r="G37" s="30">
        <f t="shared" si="1"/>
        <v>0.25845807460210751</v>
      </c>
      <c r="H37" s="19">
        <f t="shared" si="2"/>
        <v>65612</v>
      </c>
      <c r="I37" s="30">
        <f t="shared" si="3"/>
        <v>0.23832217007860287</v>
      </c>
      <c r="J37" s="61">
        <v>1892</v>
      </c>
      <c r="K37" s="30">
        <f t="shared" si="4"/>
        <v>7.9222845657817606E-2</v>
      </c>
      <c r="L37" s="19">
        <v>0</v>
      </c>
      <c r="M37" s="30">
        <f t="shared" si="5"/>
        <v>0</v>
      </c>
      <c r="N37" s="19">
        <f t="shared" si="6"/>
        <v>1892</v>
      </c>
      <c r="O37" s="69">
        <f t="shared" si="7"/>
        <v>6.872303020616909E-3</v>
      </c>
      <c r="P37" s="61">
        <v>23882</v>
      </c>
      <c r="Q37" s="19">
        <v>251387</v>
      </c>
      <c r="R37" s="45">
        <v>275308</v>
      </c>
    </row>
    <row r="38" spans="1:18">
      <c r="A38" s="17" t="s">
        <v>74</v>
      </c>
      <c r="B38" s="18" t="s">
        <v>75</v>
      </c>
      <c r="C38" s="19">
        <v>4230</v>
      </c>
      <c r="D38" s="61">
        <v>864</v>
      </c>
      <c r="E38" s="71">
        <f t="shared" si="0"/>
        <v>2.4963162000520067E-2</v>
      </c>
      <c r="F38" s="19">
        <v>64973</v>
      </c>
      <c r="G38" s="30">
        <f t="shared" si="1"/>
        <v>0.25845807460210751</v>
      </c>
      <c r="H38" s="19">
        <f t="shared" si="2"/>
        <v>65837</v>
      </c>
      <c r="I38" s="30">
        <f t="shared" si="3"/>
        <v>0.23016791416555085</v>
      </c>
      <c r="J38" s="61">
        <v>4162</v>
      </c>
      <c r="K38" s="30">
        <f t="shared" si="4"/>
        <v>0.12025078732194967</v>
      </c>
      <c r="L38" s="19">
        <v>0</v>
      </c>
      <c r="M38" s="30">
        <f t="shared" si="5"/>
        <v>0</v>
      </c>
      <c r="N38" s="19">
        <f t="shared" si="6"/>
        <v>4162</v>
      </c>
      <c r="O38" s="69">
        <f t="shared" si="7"/>
        <v>1.4550463398347778E-2</v>
      </c>
      <c r="P38" s="61">
        <v>34611</v>
      </c>
      <c r="Q38" s="19">
        <v>251387</v>
      </c>
      <c r="R38" s="45">
        <v>286039</v>
      </c>
    </row>
    <row r="39" spans="1:18">
      <c r="A39" s="17" t="s">
        <v>76</v>
      </c>
      <c r="B39" s="18" t="s">
        <v>75</v>
      </c>
      <c r="C39" s="19">
        <v>6154</v>
      </c>
      <c r="D39" s="61">
        <v>1336</v>
      </c>
      <c r="E39" s="30">
        <f t="shared" si="0"/>
        <v>3.460512342321341E-2</v>
      </c>
      <c r="F39" s="19">
        <v>64973</v>
      </c>
      <c r="G39" s="30">
        <f t="shared" si="1"/>
        <v>0.25845807460210751</v>
      </c>
      <c r="H39" s="19">
        <f t="shared" si="2"/>
        <v>66309</v>
      </c>
      <c r="I39" s="30">
        <f t="shared" si="3"/>
        <v>0.22862491983698463</v>
      </c>
      <c r="J39" s="61">
        <v>2845</v>
      </c>
      <c r="K39" s="30">
        <f t="shared" si="4"/>
        <v>7.3691299505271063E-2</v>
      </c>
      <c r="L39" s="19">
        <v>0</v>
      </c>
      <c r="M39" s="30">
        <f t="shared" si="5"/>
        <v>0</v>
      </c>
      <c r="N39" s="19">
        <f t="shared" si="6"/>
        <v>2845</v>
      </c>
      <c r="O39" s="69">
        <f t="shared" si="7"/>
        <v>9.8091947840598E-3</v>
      </c>
      <c r="P39" s="61">
        <v>38607</v>
      </c>
      <c r="Q39" s="19">
        <v>251387</v>
      </c>
      <c r="R39" s="45">
        <v>290034</v>
      </c>
    </row>
    <row r="40" spans="1:18">
      <c r="A40" s="17" t="s">
        <v>77</v>
      </c>
      <c r="B40" s="18" t="s">
        <v>78</v>
      </c>
      <c r="C40" s="19">
        <v>9476</v>
      </c>
      <c r="D40" s="61">
        <v>1638</v>
      </c>
      <c r="E40" s="30">
        <f t="shared" si="0"/>
        <v>3.3906725454884185E-2</v>
      </c>
      <c r="F40" s="19">
        <v>64973</v>
      </c>
      <c r="G40" s="30">
        <f t="shared" si="1"/>
        <v>0.25845807460210751</v>
      </c>
      <c r="H40" s="19">
        <f t="shared" si="2"/>
        <v>66611</v>
      </c>
      <c r="I40" s="30">
        <f t="shared" si="3"/>
        <v>0.2222270411652649</v>
      </c>
      <c r="J40" s="61">
        <v>5560</v>
      </c>
      <c r="K40" s="30">
        <f t="shared" si="4"/>
        <v>0.11509242584197561</v>
      </c>
      <c r="L40" s="19">
        <v>0</v>
      </c>
      <c r="M40" s="30">
        <f t="shared" si="5"/>
        <v>0</v>
      </c>
      <c r="N40" s="19">
        <f t="shared" si="6"/>
        <v>5560</v>
      </c>
      <c r="O40" s="69">
        <f t="shared" si="7"/>
        <v>1.854922383508539E-2</v>
      </c>
      <c r="P40" s="61">
        <v>48309</v>
      </c>
      <c r="Q40" s="19">
        <v>251387</v>
      </c>
      <c r="R40" s="45">
        <v>299743</v>
      </c>
    </row>
    <row r="41" spans="1:18">
      <c r="A41" s="17" t="s">
        <v>79</v>
      </c>
      <c r="B41" s="18" t="s">
        <v>78</v>
      </c>
      <c r="C41" s="19">
        <v>12642</v>
      </c>
      <c r="D41" s="61">
        <v>2165</v>
      </c>
      <c r="E41" s="30">
        <f t="shared" si="0"/>
        <v>3.0779948249879154E-2</v>
      </c>
      <c r="F41" s="19">
        <v>67243</v>
      </c>
      <c r="G41" s="30">
        <f t="shared" si="1"/>
        <v>0.26281888428120836</v>
      </c>
      <c r="H41" s="19">
        <f t="shared" si="2"/>
        <v>69408</v>
      </c>
      <c r="I41" s="30">
        <f t="shared" si="3"/>
        <v>0.2127520008337446</v>
      </c>
      <c r="J41" s="61">
        <v>7381</v>
      </c>
      <c r="K41" s="30">
        <f t="shared" si="4"/>
        <v>0.10493616537291364</v>
      </c>
      <c r="L41" s="19">
        <v>706</v>
      </c>
      <c r="M41" s="73">
        <f t="shared" si="5"/>
        <v>2.7593969974946553E-3</v>
      </c>
      <c r="N41" s="19">
        <f t="shared" si="6"/>
        <v>8087</v>
      </c>
      <c r="O41" s="71">
        <f t="shared" si="7"/>
        <v>2.4788575246981508E-2</v>
      </c>
      <c r="P41" s="61">
        <v>70338</v>
      </c>
      <c r="Q41" s="19">
        <v>255853</v>
      </c>
      <c r="R41" s="45">
        <v>326239</v>
      </c>
    </row>
    <row r="42" spans="1:18">
      <c r="A42" s="17" t="s">
        <v>80</v>
      </c>
      <c r="B42" s="18" t="s">
        <v>81</v>
      </c>
      <c r="C42" s="19">
        <v>31931</v>
      </c>
      <c r="D42" s="61">
        <v>4633</v>
      </c>
      <c r="E42" s="30">
        <f t="shared" si="0"/>
        <v>5.3004908073724072E-2</v>
      </c>
      <c r="F42" s="19">
        <v>64973</v>
      </c>
      <c r="G42" s="30">
        <f t="shared" si="1"/>
        <v>0.25845807460210751</v>
      </c>
      <c r="H42" s="19">
        <f t="shared" si="2"/>
        <v>69606</v>
      </c>
      <c r="I42" s="30">
        <f t="shared" si="3"/>
        <v>0.20542620788166582</v>
      </c>
      <c r="J42" s="61">
        <v>4855</v>
      </c>
      <c r="K42" s="30">
        <f t="shared" si="4"/>
        <v>5.5544750420446876E-2</v>
      </c>
      <c r="L42" s="19">
        <v>0</v>
      </c>
      <c r="M42" s="30">
        <f t="shared" si="5"/>
        <v>0</v>
      </c>
      <c r="N42" s="19">
        <f t="shared" si="6"/>
        <v>4855</v>
      </c>
      <c r="O42" s="69">
        <f t="shared" si="7"/>
        <v>1.4328423401222416E-2</v>
      </c>
      <c r="P42" s="61">
        <v>87407</v>
      </c>
      <c r="Q42" s="19">
        <v>251387</v>
      </c>
      <c r="R42" s="45">
        <v>338837</v>
      </c>
    </row>
    <row r="43" spans="1:18">
      <c r="A43" s="17" t="s">
        <v>82</v>
      </c>
      <c r="B43" s="18" t="s">
        <v>83</v>
      </c>
      <c r="C43" s="19">
        <v>16359</v>
      </c>
      <c r="D43" s="61">
        <v>3298</v>
      </c>
      <c r="E43" s="30">
        <f t="shared" si="0"/>
        <v>5.9365662238542678E-2</v>
      </c>
      <c r="F43" s="19">
        <v>64973</v>
      </c>
      <c r="G43" s="30">
        <f t="shared" si="1"/>
        <v>0.25845807460210751</v>
      </c>
      <c r="H43" s="19">
        <f t="shared" si="2"/>
        <v>68271</v>
      </c>
      <c r="I43" s="30">
        <f t="shared" si="3"/>
        <v>0.2223948713438291</v>
      </c>
      <c r="J43" s="61">
        <v>4654</v>
      </c>
      <c r="K43" s="30">
        <f t="shared" si="4"/>
        <v>8.3774345681679088E-2</v>
      </c>
      <c r="L43" s="19">
        <v>0</v>
      </c>
      <c r="M43" s="30">
        <f t="shared" si="5"/>
        <v>0</v>
      </c>
      <c r="N43" s="19">
        <f t="shared" si="6"/>
        <v>4654</v>
      </c>
      <c r="O43" s="69">
        <f t="shared" si="7"/>
        <v>1.5160547395441412E-2</v>
      </c>
      <c r="P43" s="61">
        <v>55554</v>
      </c>
      <c r="Q43" s="19">
        <v>251387</v>
      </c>
      <c r="R43" s="45">
        <v>306981</v>
      </c>
    </row>
    <row r="44" spans="1:18">
      <c r="A44" s="17" t="s">
        <v>84</v>
      </c>
      <c r="B44" s="18" t="s">
        <v>85</v>
      </c>
      <c r="C44" s="19">
        <v>11147</v>
      </c>
      <c r="D44" s="61">
        <v>727</v>
      </c>
      <c r="E44" s="30">
        <f t="shared" si="0"/>
        <v>4.1996418462249434E-2</v>
      </c>
      <c r="F44" s="19">
        <v>64973</v>
      </c>
      <c r="G44" s="30">
        <f t="shared" si="1"/>
        <v>0.25845807460210751</v>
      </c>
      <c r="H44" s="19">
        <f t="shared" si="2"/>
        <v>65700</v>
      </c>
      <c r="I44" s="30">
        <f t="shared" si="3"/>
        <v>0.24447512270269667</v>
      </c>
      <c r="J44" s="61">
        <v>2324</v>
      </c>
      <c r="K44" s="30">
        <f t="shared" si="4"/>
        <v>0.13424989890820865</v>
      </c>
      <c r="L44" s="19">
        <v>0</v>
      </c>
      <c r="M44" s="30">
        <f t="shared" si="5"/>
        <v>0</v>
      </c>
      <c r="N44" s="19">
        <f t="shared" si="6"/>
        <v>2324</v>
      </c>
      <c r="O44" s="69">
        <f t="shared" si="7"/>
        <v>8.6477958167590109E-3</v>
      </c>
      <c r="P44" s="61">
        <v>17311</v>
      </c>
      <c r="Q44" s="19">
        <v>251387</v>
      </c>
      <c r="R44" s="45">
        <v>268739</v>
      </c>
    </row>
    <row r="45" spans="1:18">
      <c r="A45" s="17" t="s">
        <v>86</v>
      </c>
      <c r="B45" s="18" t="s">
        <v>87</v>
      </c>
      <c r="C45" s="19">
        <v>9631</v>
      </c>
      <c r="D45" s="61">
        <v>912</v>
      </c>
      <c r="E45" s="30">
        <f t="shared" si="0"/>
        <v>4.4681789231296849E-2</v>
      </c>
      <c r="F45" s="19">
        <v>64973</v>
      </c>
      <c r="G45" s="30">
        <f t="shared" si="1"/>
        <v>0.25845807460210751</v>
      </c>
      <c r="H45" s="19">
        <f t="shared" si="2"/>
        <v>65885</v>
      </c>
      <c r="I45" s="30">
        <f t="shared" si="3"/>
        <v>0.24236950819792744</v>
      </c>
      <c r="J45" s="61">
        <v>2040</v>
      </c>
      <c r="K45" s="30">
        <f t="shared" si="4"/>
        <v>9.9946107491058742E-2</v>
      </c>
      <c r="L45" s="19">
        <v>0</v>
      </c>
      <c r="M45" s="30">
        <f t="shared" si="5"/>
        <v>0</v>
      </c>
      <c r="N45" s="19">
        <f t="shared" si="6"/>
        <v>2040</v>
      </c>
      <c r="O45" s="69">
        <f t="shared" si="7"/>
        <v>7.5044971802955447E-3</v>
      </c>
      <c r="P45" s="61">
        <v>20411</v>
      </c>
      <c r="Q45" s="19">
        <v>251387</v>
      </c>
      <c r="R45" s="45">
        <v>271837</v>
      </c>
    </row>
    <row r="46" spans="1:18">
      <c r="A46" s="17" t="s">
        <v>88</v>
      </c>
      <c r="B46" s="18" t="s">
        <v>87</v>
      </c>
      <c r="C46" s="19">
        <v>73192</v>
      </c>
      <c r="D46" s="61">
        <v>4934</v>
      </c>
      <c r="E46" s="30">
        <f t="shared" si="0"/>
        <v>3.166331893702632E-2</v>
      </c>
      <c r="F46" s="19">
        <v>67279</v>
      </c>
      <c r="G46" s="30">
        <f t="shared" si="1"/>
        <v>0.26153463402877392</v>
      </c>
      <c r="H46" s="19">
        <f t="shared" si="2"/>
        <v>72213</v>
      </c>
      <c r="I46" s="30">
        <f t="shared" si="3"/>
        <v>0.17479697428139182</v>
      </c>
      <c r="J46" s="61">
        <v>13104</v>
      </c>
      <c r="K46" s="30">
        <f t="shared" si="4"/>
        <v>8.4093257266070712E-2</v>
      </c>
      <c r="L46" s="19">
        <v>0</v>
      </c>
      <c r="M46" s="30">
        <f t="shared" si="5"/>
        <v>0</v>
      </c>
      <c r="N46" s="19">
        <f t="shared" si="6"/>
        <v>13104</v>
      </c>
      <c r="O46" s="71">
        <f t="shared" si="7"/>
        <v>3.1719213313161874E-2</v>
      </c>
      <c r="P46" s="61">
        <v>155827</v>
      </c>
      <c r="Q46" s="19">
        <v>257247</v>
      </c>
      <c r="R46" s="45">
        <v>413125</v>
      </c>
    </row>
    <row r="47" spans="1:18">
      <c r="A47" s="17" t="s">
        <v>89</v>
      </c>
      <c r="B47" s="18" t="s">
        <v>90</v>
      </c>
      <c r="C47" s="19">
        <v>6528</v>
      </c>
      <c r="D47" s="61">
        <v>706</v>
      </c>
      <c r="E47" s="71">
        <f t="shared" si="0"/>
        <v>2.40217761143246E-2</v>
      </c>
      <c r="F47" s="19">
        <v>64975</v>
      </c>
      <c r="G47" s="30">
        <f t="shared" si="1"/>
        <v>0.25838072135841256</v>
      </c>
      <c r="H47" s="19">
        <f t="shared" si="2"/>
        <v>65681</v>
      </c>
      <c r="I47" s="30">
        <f t="shared" si="3"/>
        <v>0.23382092750878417</v>
      </c>
      <c r="J47" s="61">
        <v>4716</v>
      </c>
      <c r="K47" s="30">
        <f t="shared" si="4"/>
        <v>0.16046274242939776</v>
      </c>
      <c r="L47" s="19">
        <v>0</v>
      </c>
      <c r="M47" s="30">
        <f t="shared" si="5"/>
        <v>0</v>
      </c>
      <c r="N47" s="19">
        <f t="shared" si="6"/>
        <v>4716</v>
      </c>
      <c r="O47" s="69">
        <f t="shared" si="7"/>
        <v>1.6788713541685207E-2</v>
      </c>
      <c r="P47" s="61">
        <v>29390</v>
      </c>
      <c r="Q47" s="19">
        <v>251470</v>
      </c>
      <c r="R47" s="45">
        <v>280903</v>
      </c>
    </row>
    <row r="48" spans="1:18">
      <c r="A48" s="17" t="s">
        <v>91</v>
      </c>
      <c r="B48" s="18" t="s">
        <v>92</v>
      </c>
      <c r="C48" s="19">
        <v>31012</v>
      </c>
      <c r="D48" s="61">
        <v>2018</v>
      </c>
      <c r="E48" s="30">
        <f t="shared" si="0"/>
        <v>3.0307581400937162E-2</v>
      </c>
      <c r="F48" s="19">
        <v>64973</v>
      </c>
      <c r="G48" s="30">
        <f t="shared" si="1"/>
        <v>0.25845807460210751</v>
      </c>
      <c r="H48" s="19">
        <f t="shared" si="2"/>
        <v>66991</v>
      </c>
      <c r="I48" s="30">
        <f t="shared" si="3"/>
        <v>0.21065623516167681</v>
      </c>
      <c r="J48" s="61">
        <v>5595</v>
      </c>
      <c r="K48" s="30">
        <f t="shared" si="4"/>
        <v>8.4029196203292078E-2</v>
      </c>
      <c r="L48" s="19">
        <v>0</v>
      </c>
      <c r="M48" s="30">
        <f t="shared" si="5"/>
        <v>0</v>
      </c>
      <c r="N48" s="19">
        <f t="shared" si="6"/>
        <v>5595</v>
      </c>
      <c r="O48" s="69">
        <f t="shared" si="7"/>
        <v>1.7593731034461071E-2</v>
      </c>
      <c r="P48" s="61">
        <v>66584</v>
      </c>
      <c r="Q48" s="19">
        <v>251387</v>
      </c>
      <c r="R48" s="45">
        <v>318011</v>
      </c>
    </row>
    <row r="49" spans="1:18">
      <c r="A49" s="17" t="s">
        <v>93</v>
      </c>
      <c r="B49" s="18" t="s">
        <v>94</v>
      </c>
      <c r="C49" s="19">
        <v>23359</v>
      </c>
      <c r="D49" s="61">
        <v>5240</v>
      </c>
      <c r="E49" s="30">
        <f t="shared" si="0"/>
        <v>5.4343880609398175E-2</v>
      </c>
      <c r="F49" s="19">
        <v>65015</v>
      </c>
      <c r="G49" s="30">
        <f t="shared" si="1"/>
        <v>0.25848016920581407</v>
      </c>
      <c r="H49" s="19">
        <f t="shared" si="2"/>
        <v>70255</v>
      </c>
      <c r="I49" s="30">
        <f t="shared" si="3"/>
        <v>0.20188566469536831</v>
      </c>
      <c r="J49" s="61">
        <v>7751</v>
      </c>
      <c r="K49" s="30">
        <f t="shared" si="4"/>
        <v>8.0385385229665124E-2</v>
      </c>
      <c r="L49" s="19">
        <v>0</v>
      </c>
      <c r="M49" s="30">
        <f t="shared" si="5"/>
        <v>0</v>
      </c>
      <c r="N49" s="19">
        <f t="shared" si="6"/>
        <v>7751</v>
      </c>
      <c r="O49" s="71">
        <f t="shared" si="7"/>
        <v>2.2273372529411428E-2</v>
      </c>
      <c r="P49" s="61">
        <v>96423</v>
      </c>
      <c r="Q49" s="19">
        <v>251528</v>
      </c>
      <c r="R49" s="45">
        <v>347994</v>
      </c>
    </row>
    <row r="50" spans="1:18">
      <c r="A50" s="17" t="s">
        <v>95</v>
      </c>
      <c r="B50" s="18" t="s">
        <v>96</v>
      </c>
      <c r="C50" s="19">
        <v>43240</v>
      </c>
      <c r="D50" s="61">
        <v>4106</v>
      </c>
      <c r="E50" s="30">
        <f t="shared" si="0"/>
        <v>3.886748516201096E-2</v>
      </c>
      <c r="F50" s="19">
        <v>64973</v>
      </c>
      <c r="G50" s="30">
        <f t="shared" si="1"/>
        <v>0.25845807460210751</v>
      </c>
      <c r="H50" s="19">
        <f t="shared" si="2"/>
        <v>69079</v>
      </c>
      <c r="I50" s="30">
        <f t="shared" si="3"/>
        <v>0.19346012417698441</v>
      </c>
      <c r="J50" s="61">
        <v>5215</v>
      </c>
      <c r="K50" s="30">
        <f t="shared" si="4"/>
        <v>4.9365303244005641E-2</v>
      </c>
      <c r="L50" s="19">
        <v>0</v>
      </c>
      <c r="M50" s="30">
        <f t="shared" si="5"/>
        <v>0</v>
      </c>
      <c r="N50" s="19">
        <f t="shared" si="6"/>
        <v>5215</v>
      </c>
      <c r="O50" s="69">
        <f t="shared" si="7"/>
        <v>1.4604938513628943E-2</v>
      </c>
      <c r="P50" s="61">
        <v>105641</v>
      </c>
      <c r="Q50" s="19">
        <v>251387</v>
      </c>
      <c r="R50" s="45">
        <v>357071</v>
      </c>
    </row>
    <row r="51" spans="1:18">
      <c r="A51" s="21"/>
      <c r="B51" s="22"/>
      <c r="C51" s="22"/>
      <c r="D51" s="22"/>
      <c r="E51" s="58"/>
      <c r="F51" s="22"/>
      <c r="G51" s="58"/>
      <c r="H51" s="59"/>
      <c r="I51" s="58"/>
      <c r="J51" s="22"/>
      <c r="K51" s="58"/>
      <c r="L51" s="22"/>
      <c r="M51" s="58"/>
      <c r="N51" s="22"/>
      <c r="O51" s="58"/>
      <c r="P51" s="22"/>
      <c r="Q51" s="22"/>
      <c r="R51" s="23"/>
    </row>
    <row r="52" spans="1:18">
      <c r="A52" s="4" t="s">
        <v>97</v>
      </c>
      <c r="B52" s="4"/>
      <c r="C52" s="5">
        <f>SUM(C3:C50)</f>
        <v>1097379</v>
      </c>
      <c r="D52" s="5">
        <f>SUM(D3:D50)</f>
        <v>133976</v>
      </c>
      <c r="E52" s="28">
        <f>D52/P52</f>
        <v>3.8434693352389644E-2</v>
      </c>
      <c r="F52" s="5">
        <f>'All Data'!M49+'All Data'!L50</f>
        <v>70382</v>
      </c>
      <c r="G52" s="28">
        <f>F52/Q52</f>
        <v>0.26087794535729775</v>
      </c>
      <c r="H52" s="5">
        <f>D52+F52</f>
        <v>204358</v>
      </c>
      <c r="I52" s="28">
        <f>H52/R52</f>
        <v>5.4410890378662077E-2</v>
      </c>
      <c r="J52" s="5">
        <f t="shared" ref="J52:P52" si="8">SUM(J3:J50)</f>
        <v>288491</v>
      </c>
      <c r="K52" s="28">
        <f t="shared" ref="K52" si="9">J52/P52</f>
        <v>8.2761562667375069E-2</v>
      </c>
      <c r="L52" s="5">
        <f>SUM(L3:L50)</f>
        <v>835</v>
      </c>
      <c r="M52" s="51">
        <f>L52/Q52</f>
        <v>3.0950112865980452E-3</v>
      </c>
      <c r="N52" s="5">
        <f>J52+L52</f>
        <v>289326</v>
      </c>
      <c r="O52" s="28">
        <f t="shared" ref="O52" si="10">N52/R52</f>
        <v>7.7033858570238423E-2</v>
      </c>
      <c r="P52" s="5">
        <f t="shared" si="8"/>
        <v>3485809</v>
      </c>
      <c r="Q52" s="5">
        <f>'All Data'!U50+'All Data'!V49</f>
        <v>269789</v>
      </c>
      <c r="R52" s="5">
        <f>Summary!H51</f>
        <v>3755829</v>
      </c>
    </row>
    <row r="53" spans="1:18">
      <c r="A53" s="4" t="s">
        <v>98</v>
      </c>
      <c r="B53" s="4"/>
      <c r="C53" s="6"/>
      <c r="D53" s="5">
        <f>AVERAGE(D3:D50)</f>
        <v>2791.1666666666665</v>
      </c>
      <c r="E53" s="28">
        <f t="shared" ref="E53:R53" si="11">AVERAGE(E3:E50)</f>
        <v>3.6514975326197539E-2</v>
      </c>
      <c r="F53" s="5">
        <f t="shared" si="11"/>
        <v>65085.6875</v>
      </c>
      <c r="G53" s="28">
        <f t="shared" ref="G53" si="12">AVERAGE(G3:G50)</f>
        <v>0.25851138960928671</v>
      </c>
      <c r="H53" s="5">
        <f t="shared" si="11"/>
        <v>67876.854166666672</v>
      </c>
      <c r="I53" s="28">
        <f t="shared" si="11"/>
        <v>0.21422833404488573</v>
      </c>
      <c r="J53" s="5">
        <f t="shared" si="11"/>
        <v>6010.229166666667</v>
      </c>
      <c r="K53" s="28">
        <f t="shared" si="11"/>
        <v>9.2052923904326803E-2</v>
      </c>
      <c r="L53" s="5">
        <f t="shared" si="11"/>
        <v>17.395833333333332</v>
      </c>
      <c r="M53" s="51">
        <f t="shared" si="11"/>
        <v>6.8156355007284369E-5</v>
      </c>
      <c r="N53" s="5">
        <f t="shared" si="11"/>
        <v>6027.625</v>
      </c>
      <c r="O53" s="28">
        <f t="shared" si="11"/>
        <v>1.7130464945725173E-2</v>
      </c>
      <c r="P53" s="5">
        <f t="shared" si="11"/>
        <v>72621.020833333328</v>
      </c>
      <c r="Q53" s="5">
        <f t="shared" si="11"/>
        <v>251770.375</v>
      </c>
      <c r="R53" s="5">
        <f t="shared" si="11"/>
        <v>324434.39583333331</v>
      </c>
    </row>
    <row r="54" spans="1:18">
      <c r="A54" s="4" t="s">
        <v>99</v>
      </c>
      <c r="B54" s="4"/>
      <c r="C54" s="6"/>
      <c r="D54" s="5">
        <f>MEDIAN(D3:D50)</f>
        <v>1813</v>
      </c>
      <c r="E54" s="28">
        <f t="shared" ref="E54:R54" si="13">MEDIAN(E3:E50)</f>
        <v>3.2785022195955249E-2</v>
      </c>
      <c r="F54" s="5">
        <f t="shared" si="13"/>
        <v>64973</v>
      </c>
      <c r="G54" s="28">
        <f t="shared" ref="G54" si="14">MEDIAN(G3:G50)</f>
        <v>0.25845807460210751</v>
      </c>
      <c r="H54" s="5">
        <f t="shared" si="13"/>
        <v>66809.5</v>
      </c>
      <c r="I54" s="28">
        <f t="shared" si="13"/>
        <v>0.21886537208548335</v>
      </c>
      <c r="J54" s="5">
        <f t="shared" si="13"/>
        <v>4728.5</v>
      </c>
      <c r="K54" s="28">
        <f t="shared" si="13"/>
        <v>8.4061226734681388E-2</v>
      </c>
      <c r="L54" s="5">
        <f t="shared" si="13"/>
        <v>0</v>
      </c>
      <c r="M54" s="51">
        <f t="shared" si="13"/>
        <v>0</v>
      </c>
      <c r="N54" s="5">
        <f t="shared" si="13"/>
        <v>4728.5</v>
      </c>
      <c r="O54" s="28">
        <f t="shared" si="13"/>
        <v>1.5003636196183799E-2</v>
      </c>
      <c r="P54" s="5">
        <f t="shared" si="13"/>
        <v>56836</v>
      </c>
      <c r="Q54" s="5">
        <f t="shared" si="13"/>
        <v>251387</v>
      </c>
      <c r="R54" s="5">
        <f t="shared" si="13"/>
        <v>308304</v>
      </c>
    </row>
  </sheetData>
  <sheetProtection sheet="1" objects="1" scenarios="1" sort="0" autoFilter="0"/>
  <autoFilter ref="A2:R2" xr:uid="{3337004E-127C-4AB4-A697-E20582476759}"/>
  <sortState xmlns:xlrd2="http://schemas.microsoft.com/office/spreadsheetml/2017/richdata2" ref="A4:R50">
    <sortCondition ref="B3:B50"/>
  </sortState>
  <mergeCells count="6">
    <mergeCell ref="P1:R1"/>
    <mergeCell ref="A1:A2"/>
    <mergeCell ref="B1:B2"/>
    <mergeCell ref="C1:C2"/>
    <mergeCell ref="D1:I1"/>
    <mergeCell ref="J1:O1"/>
  </mergeCells>
  <conditionalFormatting sqref="A3:R50">
    <cfRule type="expression" dxfId="2" priority="1">
      <formula>MOD(ROW(),2)=0</formula>
    </cfRule>
  </conditionalFormatting>
  <pageMargins left="0.7" right="0.7" top="0.75" bottom="0.75" header="0.3" footer="0.3"/>
  <pageSetup orientation="portrait" r:id="rId1"/>
  <ignoredErrors>
    <ignoredError sqref="K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SharedWithUsers xmlns="794e957f-80ce-4eda-9e02-31455ab5eee7">
      <UserInfo>
        <DisplayName>Metzger, Kelly (OLIS)</DisplayName>
        <AccountId>24</AccountId>
        <AccountType/>
      </UserInfo>
    </SharedWithUsers>
    <lcf76f155ced4ddcb4097134ff3c332f xmlns="0ee27866-b6d5-4252-8d64-3ae05954dadf">
      <Terms xmlns="http://schemas.microsoft.com/office/infopath/2007/PartnerControls"/>
    </lcf76f155ced4ddcb4097134ff3c332f>
    <TaxCatchAll xmlns="794e957f-80ce-4eda-9e02-31455ab5eee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5" ma:contentTypeDescription="Create a new document." ma:contentTypeScope="" ma:versionID="df1391c2a8775f0eda15eea11a40f755">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e07407a6e5bb9973262108dc651e413f"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AF3CAD-DF97-4AC9-BB53-C91D0AA7E882}">
  <ds:schemaRefs>
    <ds:schemaRef ds:uri="http://purl.org/dc/elements/1.1/"/>
    <ds:schemaRef ds:uri="http://purl.org/dc/terms/"/>
    <ds:schemaRef ds:uri="http://www.w3.org/XML/1998/namespace"/>
    <ds:schemaRef ds:uri="794e957f-80ce-4eda-9e02-31455ab5eee7"/>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0ee27866-b6d5-4252-8d64-3ae05954dadf"/>
  </ds:schemaRefs>
</ds:datastoreItem>
</file>

<file path=customXml/itemProps2.xml><?xml version="1.0" encoding="utf-8"?>
<ds:datastoreItem xmlns:ds="http://schemas.openxmlformats.org/officeDocument/2006/customXml" ds:itemID="{701FDE47-30DC-4C74-A60D-1885D3BF6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78EA1-EF0B-4EB4-90F1-63194E0989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Summary</vt:lpstr>
      <vt:lpstr>Print</vt:lpstr>
      <vt:lpstr>Print by pop</vt:lpstr>
      <vt:lpstr>Other Physical Materials</vt:lpstr>
      <vt:lpstr>Physical - audience</vt:lpstr>
      <vt:lpstr>Phys-audience chart</vt:lpstr>
      <vt:lpstr>E-Collections</vt:lpstr>
      <vt:lpstr>AV</vt:lpstr>
      <vt:lpstr>E-Materials</vt:lpstr>
      <vt:lpstr>Electronic - audience</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2023-01-23T15:05:35Z</dcterms:created>
  <dcterms:modified xsi:type="dcterms:W3CDTF">2024-01-08T16:04:42Z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