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hidePivotFieldList="1" defaultThemeVersion="166925"/>
  <mc:AlternateContent xmlns:mc="http://schemas.openxmlformats.org/markup-compatibility/2006">
    <mc:Choice Requires="x15">
      <x15ac:absPath xmlns:x15ac="http://schemas.microsoft.com/office/spreadsheetml/2010/11/ac" url="https://rigov.sharepoint.com/sites/olis/Data-Statistics/AnnSvy-CompStats/RI PLAS/CompStats 2020/Published/"/>
    </mc:Choice>
  </mc:AlternateContent>
  <xr:revisionPtr revIDLastSave="2206" documentId="8_{72516A53-5E1B-4D18-9C48-747585EA3CA7}" xr6:coauthVersionLast="44" xr6:coauthVersionMax="44" xr10:uidLastSave="{4766C281-1210-456F-875C-959610DC3699}"/>
  <bookViews>
    <workbookView xWindow="-120" yWindow="-120" windowWidth="20730" windowHeight="11160" tabRatio="704" xr2:uid="{24E3F0E2-855B-4B75-AB4E-A8A046AC87F8}"/>
  </bookViews>
  <sheets>
    <sheet name="Intro" sheetId="9" r:id="rId1"/>
    <sheet name="Operating Rev" sheetId="2" r:id="rId2"/>
    <sheet name="Municipal Breakdown" sheetId="7" r:id="rId3"/>
    <sheet name="% Rev to % Pop" sheetId="8" r:id="rId4"/>
    <sheet name="Operating Expend" sheetId="3" r:id="rId5"/>
    <sheet name="Collection Expend" sheetId="4" r:id="rId6"/>
    <sheet name="Other Operating Expend" sheetId="5" r:id="rId7"/>
    <sheet name="Capital Rev &amp; Expend" sheetId="6" r:id="rId8"/>
    <sheet name="All Data" sheetId="1" r:id="rId9"/>
  </sheets>
  <definedNames>
    <definedName name="_xlnm._FilterDatabase" localSheetId="8" hidden="1">'All Data'!$A$1:$A$40</definedName>
    <definedName name="_xlnm._FilterDatabase" localSheetId="7" hidden="1">'Capital Rev &amp; Expend'!$A$2:$S$2</definedName>
    <definedName name="_xlnm._FilterDatabase" localSheetId="5" hidden="1">'Collection Expend'!$A$2:$W$2</definedName>
    <definedName name="_xlnm._FilterDatabase" localSheetId="2" hidden="1">'Municipal Breakdown'!$A$1:$G$1</definedName>
    <definedName name="_xlnm._FilterDatabase" localSheetId="4" hidden="1">'Operating Expend'!$A$2:$AB$41</definedName>
    <definedName name="_xlnm._FilterDatabase" localSheetId="1" hidden="1">'Operating Rev'!$A$2:$P$41</definedName>
    <definedName name="_xlnm._FilterDatabase" localSheetId="6" hidden="1">'Other Operating Expend'!$A$2:$V$2</definedName>
    <definedName name="_xlnm.Print_Titles" localSheetId="2">'Municipal Breakdown'!$B:$B,'Municipal Breakdown'!$1:$1</definedName>
    <definedName name="Slicer_City">#N/A</definedName>
  </definedNames>
  <calcPr calcId="191029"/>
  <pivotCaches>
    <pivotCache cacheId="0" r:id="rId10"/>
  </pivotCaches>
  <extLst>
    <ext xmlns:x14="http://schemas.microsoft.com/office/spreadsheetml/2009/9/main" uri="{BBE1A952-AA13-448e-AADC-164F8A28A991}">
      <x14:slicerCaches>
        <x14:slicerCache r:id="rId11"/>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45" i="6" l="1"/>
  <c r="Q44" i="6"/>
  <c r="Q43" i="6"/>
  <c r="M15" i="6"/>
  <c r="Q4" i="6"/>
  <c r="Q5" i="6"/>
  <c r="Q6" i="6"/>
  <c r="Q7" i="6"/>
  <c r="Q8" i="6"/>
  <c r="Q9" i="6"/>
  <c r="Q10" i="6"/>
  <c r="Q11" i="6"/>
  <c r="Q12" i="6"/>
  <c r="Q13" i="6"/>
  <c r="Q14" i="6"/>
  <c r="Q17" i="6"/>
  <c r="Q18" i="6"/>
  <c r="Q19" i="6"/>
  <c r="Q20" i="6"/>
  <c r="Q21" i="6"/>
  <c r="Q22" i="6"/>
  <c r="Q23" i="6"/>
  <c r="Q24" i="6"/>
  <c r="Q26" i="6"/>
  <c r="Q27" i="6"/>
  <c r="Q28" i="6"/>
  <c r="Q29" i="6"/>
  <c r="Q31" i="6"/>
  <c r="Q34" i="6"/>
  <c r="Q35" i="6"/>
  <c r="Q36" i="6"/>
  <c r="Q38" i="6"/>
  <c r="Q39" i="6"/>
  <c r="Q40" i="6"/>
  <c r="Q41" i="6"/>
  <c r="Q3" i="6"/>
  <c r="F3" i="7" l="1"/>
  <c r="F4" i="7"/>
  <c r="F5" i="7"/>
  <c r="F6" i="7"/>
  <c r="F7" i="7"/>
  <c r="F8" i="7"/>
  <c r="F9" i="7"/>
  <c r="F10" i="7"/>
  <c r="F11" i="7"/>
  <c r="F12" i="7"/>
  <c r="F13" i="7"/>
  <c r="F14" i="7"/>
  <c r="F15" i="7"/>
  <c r="F16" i="7"/>
  <c r="F17" i="7"/>
  <c r="F18" i="7"/>
  <c r="F2" i="7"/>
  <c r="B45" i="2" l="1"/>
  <c r="B44" i="2"/>
  <c r="D45" i="6" l="1"/>
  <c r="F45" i="6"/>
  <c r="H45" i="6"/>
  <c r="I45" i="6"/>
  <c r="L45" i="6"/>
  <c r="O45" i="6"/>
  <c r="R45" i="6"/>
  <c r="S45" i="6"/>
  <c r="D44" i="6"/>
  <c r="F44" i="6"/>
  <c r="H44" i="6"/>
  <c r="I44" i="6"/>
  <c r="L44" i="6"/>
  <c r="O44" i="6"/>
  <c r="R44" i="6"/>
  <c r="S44" i="6"/>
  <c r="D43" i="6"/>
  <c r="F43" i="6"/>
  <c r="H43" i="6"/>
  <c r="I43" i="6"/>
  <c r="L43" i="6"/>
  <c r="N43" i="6" s="1"/>
  <c r="O43" i="6"/>
  <c r="R43" i="6"/>
  <c r="S43" i="6"/>
  <c r="B45" i="6"/>
  <c r="B44" i="6"/>
  <c r="B43" i="6"/>
  <c r="P4" i="6"/>
  <c r="P6" i="6"/>
  <c r="P7" i="6"/>
  <c r="P8" i="6"/>
  <c r="P9" i="6"/>
  <c r="P10" i="6"/>
  <c r="P11" i="6"/>
  <c r="P12" i="6"/>
  <c r="P13" i="6"/>
  <c r="P14" i="6"/>
  <c r="P17" i="6"/>
  <c r="P18" i="6"/>
  <c r="P19" i="6"/>
  <c r="P20" i="6"/>
  <c r="P21" i="6"/>
  <c r="P22" i="6"/>
  <c r="P23" i="6"/>
  <c r="P24" i="6"/>
  <c r="P26" i="6"/>
  <c r="P27" i="6"/>
  <c r="P28" i="6"/>
  <c r="P29" i="6"/>
  <c r="P31" i="6"/>
  <c r="P34" i="6"/>
  <c r="P35" i="6"/>
  <c r="P36" i="6"/>
  <c r="P38" i="6"/>
  <c r="P39" i="6"/>
  <c r="P40" i="6"/>
  <c r="P41" i="6"/>
  <c r="P3" i="6"/>
  <c r="N3" i="6"/>
  <c r="N20" i="6"/>
  <c r="N31" i="6"/>
  <c r="N8" i="6"/>
  <c r="N9" i="6"/>
  <c r="N7" i="6"/>
  <c r="N10" i="6"/>
  <c r="N11" i="6"/>
  <c r="N12" i="6"/>
  <c r="N13" i="6"/>
  <c r="N36" i="6"/>
  <c r="N23" i="6"/>
  <c r="N17" i="6"/>
  <c r="N14" i="6"/>
  <c r="N19" i="6"/>
  <c r="N38" i="6"/>
  <c r="N18" i="6"/>
  <c r="N22" i="6"/>
  <c r="N26" i="6"/>
  <c r="N21" i="6"/>
  <c r="N24" i="6"/>
  <c r="N27" i="6"/>
  <c r="N28" i="6"/>
  <c r="N29" i="6"/>
  <c r="N4" i="6"/>
  <c r="N34" i="6"/>
  <c r="N35" i="6"/>
  <c r="N39" i="6"/>
  <c r="N40" i="6"/>
  <c r="N41" i="6"/>
  <c r="N6" i="6"/>
  <c r="F4" i="3"/>
  <c r="F6" i="3"/>
  <c r="F7" i="3"/>
  <c r="F8" i="3"/>
  <c r="F9" i="3"/>
  <c r="F10" i="3"/>
  <c r="F11" i="3"/>
  <c r="F12" i="3"/>
  <c r="F13" i="3"/>
  <c r="F14" i="3"/>
  <c r="F17" i="3"/>
  <c r="F18" i="3"/>
  <c r="F19" i="3"/>
  <c r="F20" i="3"/>
  <c r="F21" i="3"/>
  <c r="F22" i="3"/>
  <c r="F23" i="3"/>
  <c r="F24" i="3"/>
  <c r="F26" i="3"/>
  <c r="F27" i="3"/>
  <c r="F28" i="3"/>
  <c r="F29" i="3"/>
  <c r="F31" i="3"/>
  <c r="F34" i="3"/>
  <c r="F35" i="3"/>
  <c r="F36" i="3"/>
  <c r="F38" i="3"/>
  <c r="F39" i="3"/>
  <c r="F40" i="3"/>
  <c r="F41" i="3"/>
  <c r="F3" i="3"/>
  <c r="P43" i="6" l="1"/>
  <c r="G43" i="6"/>
  <c r="E43" i="6"/>
  <c r="C43" i="6"/>
  <c r="N44" i="6"/>
  <c r="N45" i="6"/>
  <c r="P45" i="6"/>
  <c r="M43" i="6"/>
  <c r="P44" i="6"/>
  <c r="F44" i="3"/>
  <c r="F45" i="3"/>
  <c r="M3" i="6"/>
  <c r="M20" i="6"/>
  <c r="M31" i="6"/>
  <c r="M8" i="6"/>
  <c r="M9" i="6"/>
  <c r="M7" i="6"/>
  <c r="M10" i="6"/>
  <c r="M11" i="6"/>
  <c r="M12" i="6"/>
  <c r="M13" i="6"/>
  <c r="M36" i="6"/>
  <c r="M23" i="6"/>
  <c r="M17" i="6"/>
  <c r="M14" i="6"/>
  <c r="M19" i="6"/>
  <c r="M38" i="6"/>
  <c r="M18" i="6"/>
  <c r="M22" i="6"/>
  <c r="M26" i="6"/>
  <c r="M21" i="6"/>
  <c r="M24" i="6"/>
  <c r="M27" i="6"/>
  <c r="M28" i="6"/>
  <c r="M29" i="6"/>
  <c r="M4" i="6"/>
  <c r="M34" i="6"/>
  <c r="M35" i="6"/>
  <c r="M39" i="6"/>
  <c r="M40" i="6"/>
  <c r="M41" i="6"/>
  <c r="M6" i="6"/>
  <c r="J3" i="6"/>
  <c r="J20" i="6"/>
  <c r="J31" i="6"/>
  <c r="J8" i="6"/>
  <c r="J9" i="6"/>
  <c r="K9" i="6" s="1"/>
  <c r="J7" i="6"/>
  <c r="J10" i="6"/>
  <c r="K10" i="6" s="1"/>
  <c r="J11" i="6"/>
  <c r="K11" i="6" s="1"/>
  <c r="J12" i="6"/>
  <c r="K12" i="6" s="1"/>
  <c r="J13" i="6"/>
  <c r="J36" i="6"/>
  <c r="K36" i="6" s="1"/>
  <c r="J23" i="6"/>
  <c r="K23" i="6" s="1"/>
  <c r="J17" i="6"/>
  <c r="K17" i="6" s="1"/>
  <c r="J14" i="6"/>
  <c r="J19" i="6"/>
  <c r="K19" i="6" s="1"/>
  <c r="J38" i="6"/>
  <c r="J18" i="6"/>
  <c r="J22" i="6"/>
  <c r="J26" i="6"/>
  <c r="J21" i="6"/>
  <c r="K21" i="6" s="1"/>
  <c r="J24" i="6"/>
  <c r="J27" i="6"/>
  <c r="K27" i="6" s="1"/>
  <c r="J28" i="6"/>
  <c r="K28" i="6" s="1"/>
  <c r="J29" i="6"/>
  <c r="J4" i="6"/>
  <c r="K4" i="6" s="1"/>
  <c r="J34" i="6"/>
  <c r="K34" i="6" s="1"/>
  <c r="J35" i="6"/>
  <c r="J39" i="6"/>
  <c r="K39" i="6" s="1"/>
  <c r="J40" i="6"/>
  <c r="J41" i="6"/>
  <c r="K41" i="6" s="1"/>
  <c r="J6" i="6"/>
  <c r="E39" i="6"/>
  <c r="E4" i="6"/>
  <c r="E11" i="6"/>
  <c r="C41" i="6"/>
  <c r="C34" i="6"/>
  <c r="C28" i="6"/>
  <c r="C21" i="6"/>
  <c r="C23" i="6"/>
  <c r="C36" i="6"/>
  <c r="C10" i="6"/>
  <c r="C9" i="6"/>
  <c r="P4" i="5"/>
  <c r="R4" i="5" s="1"/>
  <c r="P6" i="5"/>
  <c r="R6" i="5" s="1"/>
  <c r="P7" i="5"/>
  <c r="R7" i="5" s="1"/>
  <c r="P8" i="5"/>
  <c r="R8" i="5" s="1"/>
  <c r="P9" i="5"/>
  <c r="R9" i="5" s="1"/>
  <c r="P10" i="5"/>
  <c r="R10" i="5" s="1"/>
  <c r="P11" i="5"/>
  <c r="R11" i="5" s="1"/>
  <c r="P12" i="5"/>
  <c r="R12" i="5" s="1"/>
  <c r="P13" i="5"/>
  <c r="R13" i="5" s="1"/>
  <c r="P14" i="5"/>
  <c r="R14" i="5" s="1"/>
  <c r="P17" i="5"/>
  <c r="R17" i="5" s="1"/>
  <c r="P18" i="5"/>
  <c r="R18" i="5" s="1"/>
  <c r="P19" i="5"/>
  <c r="R19" i="5" s="1"/>
  <c r="P20" i="5"/>
  <c r="R20" i="5" s="1"/>
  <c r="P21" i="5"/>
  <c r="R21" i="5" s="1"/>
  <c r="P22" i="5"/>
  <c r="R22" i="5" s="1"/>
  <c r="P23" i="5"/>
  <c r="Q23" i="5" s="1"/>
  <c r="P24" i="5"/>
  <c r="R24" i="5" s="1"/>
  <c r="P26" i="5"/>
  <c r="R26" i="5" s="1"/>
  <c r="P27" i="5"/>
  <c r="R27" i="5" s="1"/>
  <c r="P28" i="5"/>
  <c r="R28" i="5" s="1"/>
  <c r="P29" i="5"/>
  <c r="Q29" i="5" s="1"/>
  <c r="P31" i="5"/>
  <c r="R31" i="5" s="1"/>
  <c r="P34" i="5"/>
  <c r="R34" i="5" s="1"/>
  <c r="P35" i="5"/>
  <c r="R35" i="5" s="1"/>
  <c r="P36" i="5"/>
  <c r="R36" i="5" s="1"/>
  <c r="P38" i="5"/>
  <c r="R38" i="5" s="1"/>
  <c r="P39" i="5"/>
  <c r="R39" i="5" s="1"/>
  <c r="P40" i="5"/>
  <c r="R40" i="5" s="1"/>
  <c r="P41" i="5"/>
  <c r="R41" i="5" s="1"/>
  <c r="P3" i="5"/>
  <c r="R3" i="5" s="1"/>
  <c r="C45" i="5"/>
  <c r="D45" i="5"/>
  <c r="H45" i="5"/>
  <c r="K45" i="5"/>
  <c r="N45" i="5"/>
  <c r="O45" i="5"/>
  <c r="S45" i="5"/>
  <c r="V45" i="5"/>
  <c r="C44" i="5"/>
  <c r="D44" i="5"/>
  <c r="H44" i="5"/>
  <c r="K44" i="5"/>
  <c r="N44" i="5"/>
  <c r="O44" i="5"/>
  <c r="S44" i="5"/>
  <c r="V44" i="5"/>
  <c r="C43" i="5"/>
  <c r="D43" i="5"/>
  <c r="H43" i="5"/>
  <c r="K43" i="5"/>
  <c r="N43" i="5"/>
  <c r="O43" i="5"/>
  <c r="S43" i="5"/>
  <c r="V43" i="5"/>
  <c r="B45" i="5"/>
  <c r="B44" i="5"/>
  <c r="B43" i="5"/>
  <c r="U4" i="5"/>
  <c r="U6" i="5"/>
  <c r="U7" i="5"/>
  <c r="U8" i="5"/>
  <c r="U9" i="5"/>
  <c r="U10" i="5"/>
  <c r="U11" i="5"/>
  <c r="U12" i="5"/>
  <c r="U13" i="5"/>
  <c r="U14" i="5"/>
  <c r="U17" i="5"/>
  <c r="U18" i="5"/>
  <c r="U19" i="5"/>
  <c r="U20" i="5"/>
  <c r="U21" i="5"/>
  <c r="U22" i="5"/>
  <c r="U23" i="5"/>
  <c r="U24" i="5"/>
  <c r="U26" i="5"/>
  <c r="U27" i="5"/>
  <c r="U28" i="5"/>
  <c r="U29" i="5"/>
  <c r="U31" i="5"/>
  <c r="U34" i="5"/>
  <c r="U35" i="5"/>
  <c r="U36" i="5"/>
  <c r="U38" i="5"/>
  <c r="U39" i="5"/>
  <c r="U40" i="5"/>
  <c r="U41" i="5"/>
  <c r="U3" i="5"/>
  <c r="T4" i="5"/>
  <c r="T6" i="5"/>
  <c r="T7" i="5"/>
  <c r="T8" i="5"/>
  <c r="T9" i="5"/>
  <c r="T10" i="5"/>
  <c r="T11" i="5"/>
  <c r="T12" i="5"/>
  <c r="T13" i="5"/>
  <c r="T14" i="5"/>
  <c r="T17" i="5"/>
  <c r="T18" i="5"/>
  <c r="T19" i="5"/>
  <c r="T20" i="5"/>
  <c r="T21" i="5"/>
  <c r="T22" i="5"/>
  <c r="T23" i="5"/>
  <c r="T24" i="5"/>
  <c r="T26" i="5"/>
  <c r="T27" i="5"/>
  <c r="T28" i="5"/>
  <c r="T29" i="5"/>
  <c r="T31" i="5"/>
  <c r="T34" i="5"/>
  <c r="T35" i="5"/>
  <c r="T36" i="5"/>
  <c r="T38" i="5"/>
  <c r="T39" i="5"/>
  <c r="T40" i="5"/>
  <c r="T41" i="5"/>
  <c r="T3" i="5"/>
  <c r="M4" i="5"/>
  <c r="M6" i="5"/>
  <c r="M7" i="5"/>
  <c r="M8" i="5"/>
  <c r="M9" i="5"/>
  <c r="M10" i="5"/>
  <c r="M11" i="5"/>
  <c r="M12" i="5"/>
  <c r="M13" i="5"/>
  <c r="M14" i="5"/>
  <c r="M17" i="5"/>
  <c r="M18" i="5"/>
  <c r="M19" i="5"/>
  <c r="M20" i="5"/>
  <c r="M21" i="5"/>
  <c r="M22" i="5"/>
  <c r="M23" i="5"/>
  <c r="M24" i="5"/>
  <c r="M26" i="5"/>
  <c r="M27" i="5"/>
  <c r="M28" i="5"/>
  <c r="M29" i="5"/>
  <c r="M31" i="5"/>
  <c r="M34" i="5"/>
  <c r="M35" i="5"/>
  <c r="M36" i="5"/>
  <c r="M38" i="5"/>
  <c r="M39" i="5"/>
  <c r="M40" i="5"/>
  <c r="M41" i="5"/>
  <c r="M3" i="5"/>
  <c r="L4" i="5"/>
  <c r="L6" i="5"/>
  <c r="L7" i="5"/>
  <c r="L8" i="5"/>
  <c r="L9" i="5"/>
  <c r="L10" i="5"/>
  <c r="L11" i="5"/>
  <c r="L12" i="5"/>
  <c r="L13" i="5"/>
  <c r="L14" i="5"/>
  <c r="L17" i="5"/>
  <c r="L18" i="5"/>
  <c r="L19" i="5"/>
  <c r="L20" i="5"/>
  <c r="L21" i="5"/>
  <c r="L22" i="5"/>
  <c r="L23" i="5"/>
  <c r="L24" i="5"/>
  <c r="L26" i="5"/>
  <c r="L27" i="5"/>
  <c r="L28" i="5"/>
  <c r="L29" i="5"/>
  <c r="L31" i="5"/>
  <c r="L34" i="5"/>
  <c r="L35" i="5"/>
  <c r="L36" i="5"/>
  <c r="L38" i="5"/>
  <c r="L39" i="5"/>
  <c r="L40" i="5"/>
  <c r="L41" i="5"/>
  <c r="L3" i="5"/>
  <c r="J4" i="5"/>
  <c r="J6" i="5"/>
  <c r="J7" i="5"/>
  <c r="J8" i="5"/>
  <c r="J9" i="5"/>
  <c r="J10" i="5"/>
  <c r="J11" i="5"/>
  <c r="J12" i="5"/>
  <c r="J13" i="5"/>
  <c r="J14" i="5"/>
  <c r="J17" i="5"/>
  <c r="J18" i="5"/>
  <c r="J19" i="5"/>
  <c r="J20" i="5"/>
  <c r="J21" i="5"/>
  <c r="J22" i="5"/>
  <c r="J23" i="5"/>
  <c r="J24" i="5"/>
  <c r="J26" i="5"/>
  <c r="J27" i="5"/>
  <c r="J28" i="5"/>
  <c r="J29" i="5"/>
  <c r="J31" i="5"/>
  <c r="J34" i="5"/>
  <c r="J35" i="5"/>
  <c r="J36" i="5"/>
  <c r="J38" i="5"/>
  <c r="J39" i="5"/>
  <c r="J40" i="5"/>
  <c r="J41" i="5"/>
  <c r="J3" i="5"/>
  <c r="I4" i="5"/>
  <c r="I6" i="5"/>
  <c r="I7" i="5"/>
  <c r="I8" i="5"/>
  <c r="I9" i="5"/>
  <c r="I10" i="5"/>
  <c r="I11" i="5"/>
  <c r="I12" i="5"/>
  <c r="I13" i="5"/>
  <c r="I14" i="5"/>
  <c r="I17" i="5"/>
  <c r="I18" i="5"/>
  <c r="I19" i="5"/>
  <c r="I20" i="5"/>
  <c r="I21" i="5"/>
  <c r="I22" i="5"/>
  <c r="I23" i="5"/>
  <c r="I24" i="5"/>
  <c r="I26" i="5"/>
  <c r="I27" i="5"/>
  <c r="I28" i="5"/>
  <c r="I29" i="5"/>
  <c r="I31" i="5"/>
  <c r="I34" i="5"/>
  <c r="I35" i="5"/>
  <c r="I36" i="5"/>
  <c r="I38" i="5"/>
  <c r="I39" i="5"/>
  <c r="I40" i="5"/>
  <c r="I41" i="5"/>
  <c r="I3" i="5"/>
  <c r="E4" i="5"/>
  <c r="G4" i="5" s="1"/>
  <c r="E6" i="5"/>
  <c r="G6" i="5" s="1"/>
  <c r="E7" i="5"/>
  <c r="G7" i="5" s="1"/>
  <c r="E8" i="5"/>
  <c r="G8" i="5" s="1"/>
  <c r="E9" i="5"/>
  <c r="E10" i="5"/>
  <c r="G10" i="5" s="1"/>
  <c r="E11" i="5"/>
  <c r="G11" i="5" s="1"/>
  <c r="E12" i="5"/>
  <c r="G12" i="5" s="1"/>
  <c r="E13" i="5"/>
  <c r="G13" i="5" s="1"/>
  <c r="E14" i="5"/>
  <c r="G14" i="5" s="1"/>
  <c r="E17" i="5"/>
  <c r="G17" i="5" s="1"/>
  <c r="E18" i="5"/>
  <c r="G18" i="5" s="1"/>
  <c r="E19" i="5"/>
  <c r="G19" i="5" s="1"/>
  <c r="E20" i="5"/>
  <c r="G20" i="5" s="1"/>
  <c r="E21" i="5"/>
  <c r="F21" i="5" s="1"/>
  <c r="E22" i="5"/>
  <c r="G22" i="5" s="1"/>
  <c r="E23" i="5"/>
  <c r="F23" i="5" s="1"/>
  <c r="E24" i="5"/>
  <c r="G24" i="5" s="1"/>
  <c r="E26" i="5"/>
  <c r="G26" i="5" s="1"/>
  <c r="E27" i="5"/>
  <c r="G27" i="5" s="1"/>
  <c r="E28" i="5"/>
  <c r="G28" i="5" s="1"/>
  <c r="E29" i="5"/>
  <c r="F29" i="5" s="1"/>
  <c r="E31" i="5"/>
  <c r="G31" i="5" s="1"/>
  <c r="E34" i="5"/>
  <c r="G34" i="5" s="1"/>
  <c r="E35" i="5"/>
  <c r="G35" i="5" s="1"/>
  <c r="E36" i="5"/>
  <c r="G36" i="5" s="1"/>
  <c r="E38" i="5"/>
  <c r="G38" i="5" s="1"/>
  <c r="E39" i="5"/>
  <c r="G39" i="5" s="1"/>
  <c r="E40" i="5"/>
  <c r="G40" i="5" s="1"/>
  <c r="E41" i="5"/>
  <c r="G41" i="5" s="1"/>
  <c r="E3" i="5"/>
  <c r="V4" i="4"/>
  <c r="V6" i="4"/>
  <c r="V7" i="4"/>
  <c r="V8" i="4"/>
  <c r="V9" i="4"/>
  <c r="V10" i="4"/>
  <c r="V11" i="4"/>
  <c r="V12" i="4"/>
  <c r="V13" i="4"/>
  <c r="V14" i="4"/>
  <c r="V17" i="4"/>
  <c r="V18" i="4"/>
  <c r="V19" i="4"/>
  <c r="V20" i="4"/>
  <c r="V21" i="4"/>
  <c r="V22" i="4"/>
  <c r="V23" i="4"/>
  <c r="V24" i="4"/>
  <c r="V26" i="4"/>
  <c r="V27" i="4"/>
  <c r="V28" i="4"/>
  <c r="V29" i="4"/>
  <c r="V31" i="4"/>
  <c r="V34" i="4"/>
  <c r="V35" i="4"/>
  <c r="V36" i="4"/>
  <c r="V38" i="4"/>
  <c r="V39" i="4"/>
  <c r="V40" i="4"/>
  <c r="V41" i="4"/>
  <c r="V3" i="4"/>
  <c r="S4" i="4"/>
  <c r="S6" i="4"/>
  <c r="S7" i="4"/>
  <c r="S8" i="4"/>
  <c r="S9" i="4"/>
  <c r="S10" i="4"/>
  <c r="S11" i="4"/>
  <c r="S12" i="4"/>
  <c r="S13" i="4"/>
  <c r="S14" i="4"/>
  <c r="S17" i="4"/>
  <c r="S18" i="4"/>
  <c r="S19" i="4"/>
  <c r="S20" i="4"/>
  <c r="S21" i="4"/>
  <c r="S22" i="4"/>
  <c r="S23" i="4"/>
  <c r="S24" i="4"/>
  <c r="S26" i="4"/>
  <c r="S27" i="4"/>
  <c r="S28" i="4"/>
  <c r="S29" i="4"/>
  <c r="S31" i="4"/>
  <c r="S34" i="4"/>
  <c r="S35" i="4"/>
  <c r="S36" i="4"/>
  <c r="S38" i="4"/>
  <c r="S39" i="4"/>
  <c r="S40" i="4"/>
  <c r="S41" i="4"/>
  <c r="S3" i="4"/>
  <c r="D4" i="4"/>
  <c r="D6" i="4"/>
  <c r="D7" i="4"/>
  <c r="D8" i="4"/>
  <c r="D9" i="4"/>
  <c r="D10" i="4"/>
  <c r="D11" i="4"/>
  <c r="D12" i="4"/>
  <c r="D13" i="4"/>
  <c r="D14" i="4"/>
  <c r="D17" i="4"/>
  <c r="D18" i="4"/>
  <c r="D19" i="4"/>
  <c r="D20" i="4"/>
  <c r="D21" i="4"/>
  <c r="D22" i="4"/>
  <c r="D23" i="4"/>
  <c r="D24" i="4"/>
  <c r="D26" i="4"/>
  <c r="D27" i="4"/>
  <c r="D28" i="4"/>
  <c r="D29" i="4"/>
  <c r="D31" i="4"/>
  <c r="D34" i="4"/>
  <c r="D35" i="4"/>
  <c r="D36" i="4"/>
  <c r="D38" i="4"/>
  <c r="D39" i="4"/>
  <c r="D40" i="4"/>
  <c r="D41" i="4"/>
  <c r="D3" i="4"/>
  <c r="G44" i="6" l="1"/>
  <c r="G45" i="6"/>
  <c r="M44" i="6"/>
  <c r="M45" i="6"/>
  <c r="K3" i="6"/>
  <c r="J43" i="6"/>
  <c r="K43" i="6" s="1"/>
  <c r="J45" i="6"/>
  <c r="J44" i="6"/>
  <c r="C44" i="6"/>
  <c r="C45" i="6"/>
  <c r="E44" i="6"/>
  <c r="E45" i="6"/>
  <c r="M43" i="5"/>
  <c r="L43" i="5"/>
  <c r="J43" i="5"/>
  <c r="I43" i="5"/>
  <c r="R29" i="5"/>
  <c r="U43" i="5"/>
  <c r="T43" i="5"/>
  <c r="Q34" i="5"/>
  <c r="Q21" i="5"/>
  <c r="R23" i="5"/>
  <c r="R44" i="5" s="1"/>
  <c r="Q28" i="5"/>
  <c r="Q9" i="5"/>
  <c r="Q41" i="5"/>
  <c r="Q27" i="5"/>
  <c r="Q8" i="5"/>
  <c r="Q40" i="5"/>
  <c r="Q7" i="5"/>
  <c r="Q39" i="5"/>
  <c r="Q22" i="5"/>
  <c r="Q38" i="5"/>
  <c r="Q26" i="5"/>
  <c r="Q20" i="5"/>
  <c r="Q14" i="5"/>
  <c r="Q6" i="5"/>
  <c r="P43" i="5"/>
  <c r="Q19" i="5"/>
  <c r="Q13" i="5"/>
  <c r="P44" i="5"/>
  <c r="Q31" i="5"/>
  <c r="Q18" i="5"/>
  <c r="Q12" i="5"/>
  <c r="P45" i="5"/>
  <c r="Q36" i="5"/>
  <c r="Q17" i="5"/>
  <c r="Q11" i="5"/>
  <c r="Q4" i="5"/>
  <c r="Q3" i="5"/>
  <c r="Q35" i="5"/>
  <c r="Q24" i="5"/>
  <c r="Q10" i="5"/>
  <c r="V44" i="4"/>
  <c r="S45" i="4"/>
  <c r="D44" i="4"/>
  <c r="V45" i="4"/>
  <c r="D45" i="4"/>
  <c r="S44" i="4"/>
  <c r="E45" i="5"/>
  <c r="F41" i="5"/>
  <c r="E44" i="5"/>
  <c r="I44" i="5"/>
  <c r="J45" i="5"/>
  <c r="L45" i="5"/>
  <c r="M45" i="5"/>
  <c r="T44" i="5"/>
  <c r="U45" i="5"/>
  <c r="M44" i="5"/>
  <c r="G23" i="5"/>
  <c r="F31" i="5"/>
  <c r="F18" i="5"/>
  <c r="F12" i="5"/>
  <c r="T45" i="5"/>
  <c r="I45" i="5"/>
  <c r="F36" i="5"/>
  <c r="F17" i="5"/>
  <c r="F11" i="5"/>
  <c r="F4" i="5"/>
  <c r="F34" i="5"/>
  <c r="F9" i="5"/>
  <c r="G9" i="5"/>
  <c r="F3" i="5"/>
  <c r="F35" i="5"/>
  <c r="F24" i="5"/>
  <c r="F10" i="5"/>
  <c r="G3" i="5"/>
  <c r="E43" i="5"/>
  <c r="G29" i="5"/>
  <c r="F40" i="5"/>
  <c r="F28" i="5"/>
  <c r="F22" i="5"/>
  <c r="F8" i="5"/>
  <c r="L44" i="5"/>
  <c r="F27" i="5"/>
  <c r="F7" i="5"/>
  <c r="G21" i="5"/>
  <c r="F39" i="5"/>
  <c r="F38" i="5"/>
  <c r="F26" i="5"/>
  <c r="F20" i="5"/>
  <c r="F14" i="5"/>
  <c r="F6" i="5"/>
  <c r="J44" i="5"/>
  <c r="U44" i="5"/>
  <c r="F19" i="5"/>
  <c r="F13" i="5"/>
  <c r="K45" i="6" l="1"/>
  <c r="K44" i="6"/>
  <c r="F43" i="5"/>
  <c r="G43" i="5"/>
  <c r="R45" i="5"/>
  <c r="Q45" i="5"/>
  <c r="Q44" i="5"/>
  <c r="Q43" i="5"/>
  <c r="R43" i="5"/>
  <c r="G45" i="5"/>
  <c r="G44" i="5"/>
  <c r="F45" i="5"/>
  <c r="F44" i="5"/>
  <c r="E45" i="4" l="1"/>
  <c r="F45" i="4"/>
  <c r="G45" i="4"/>
  <c r="L45" i="4"/>
  <c r="M45" i="4"/>
  <c r="Q45" i="4"/>
  <c r="T45" i="4"/>
  <c r="W45" i="4"/>
  <c r="E44" i="4"/>
  <c r="F44" i="4"/>
  <c r="G44" i="4"/>
  <c r="L44" i="4"/>
  <c r="M44" i="4"/>
  <c r="Q44" i="4"/>
  <c r="T44" i="4"/>
  <c r="W44" i="4"/>
  <c r="E43" i="4"/>
  <c r="F43" i="4"/>
  <c r="G43" i="4"/>
  <c r="L43" i="4"/>
  <c r="M43" i="4"/>
  <c r="Q43" i="4"/>
  <c r="S43" i="4" s="1"/>
  <c r="T43" i="4"/>
  <c r="V43" i="4" s="1"/>
  <c r="W43" i="4"/>
  <c r="B45" i="4"/>
  <c r="B44" i="4"/>
  <c r="B43" i="4"/>
  <c r="D43" i="4" s="1"/>
  <c r="U4" i="4"/>
  <c r="U6" i="4"/>
  <c r="U7" i="4"/>
  <c r="U8" i="4"/>
  <c r="U9" i="4"/>
  <c r="U10" i="4"/>
  <c r="U11" i="4"/>
  <c r="U12" i="4"/>
  <c r="U13" i="4"/>
  <c r="U14" i="4"/>
  <c r="U17" i="4"/>
  <c r="U18" i="4"/>
  <c r="U19" i="4"/>
  <c r="U20" i="4"/>
  <c r="U21" i="4"/>
  <c r="U22" i="4"/>
  <c r="U23" i="4"/>
  <c r="U24" i="4"/>
  <c r="U26" i="4"/>
  <c r="U27" i="4"/>
  <c r="U28" i="4"/>
  <c r="U29" i="4"/>
  <c r="U31" i="4"/>
  <c r="U34" i="4"/>
  <c r="U35" i="4"/>
  <c r="U36" i="4"/>
  <c r="U38" i="4"/>
  <c r="U39" i="4"/>
  <c r="U40" i="4"/>
  <c r="U41" i="4"/>
  <c r="U3" i="4"/>
  <c r="R4" i="4"/>
  <c r="R6" i="4"/>
  <c r="R7" i="4"/>
  <c r="R8" i="4"/>
  <c r="R9" i="4"/>
  <c r="R10" i="4"/>
  <c r="R11" i="4"/>
  <c r="R12" i="4"/>
  <c r="R13" i="4"/>
  <c r="R14" i="4"/>
  <c r="R17" i="4"/>
  <c r="R18" i="4"/>
  <c r="R19" i="4"/>
  <c r="R20" i="4"/>
  <c r="R21" i="4"/>
  <c r="R22" i="4"/>
  <c r="R23" i="4"/>
  <c r="R24" i="4"/>
  <c r="R26" i="4"/>
  <c r="R27" i="4"/>
  <c r="R28" i="4"/>
  <c r="R29" i="4"/>
  <c r="R31" i="4"/>
  <c r="R34" i="4"/>
  <c r="R35" i="4"/>
  <c r="R36" i="4"/>
  <c r="R38" i="4"/>
  <c r="R39" i="4"/>
  <c r="R40" i="4"/>
  <c r="R41" i="4"/>
  <c r="R3" i="4"/>
  <c r="H4" i="4"/>
  <c r="H6" i="4"/>
  <c r="H7" i="4"/>
  <c r="H8" i="4"/>
  <c r="H9" i="4"/>
  <c r="H10" i="4"/>
  <c r="H11" i="4"/>
  <c r="H12" i="4"/>
  <c r="H13" i="4"/>
  <c r="H14" i="4"/>
  <c r="H17" i="4"/>
  <c r="H18" i="4"/>
  <c r="H19" i="4"/>
  <c r="H20" i="4"/>
  <c r="H21" i="4"/>
  <c r="H22" i="4"/>
  <c r="H23" i="4"/>
  <c r="H24" i="4"/>
  <c r="H26" i="4"/>
  <c r="H27" i="4"/>
  <c r="H28" i="4"/>
  <c r="H29" i="4"/>
  <c r="H31" i="4"/>
  <c r="H34" i="4"/>
  <c r="H35" i="4"/>
  <c r="H36" i="4"/>
  <c r="H38" i="4"/>
  <c r="H39" i="4"/>
  <c r="H40" i="4"/>
  <c r="H41" i="4"/>
  <c r="H3" i="4"/>
  <c r="C4" i="4"/>
  <c r="C6" i="4"/>
  <c r="C7" i="4"/>
  <c r="C8" i="4"/>
  <c r="C9" i="4"/>
  <c r="C10" i="4"/>
  <c r="C11" i="4"/>
  <c r="C12" i="4"/>
  <c r="C13" i="4"/>
  <c r="C14" i="4"/>
  <c r="C17" i="4"/>
  <c r="C18" i="4"/>
  <c r="C19" i="4"/>
  <c r="C20" i="4"/>
  <c r="C21" i="4"/>
  <c r="C22" i="4"/>
  <c r="C23" i="4"/>
  <c r="C24" i="4"/>
  <c r="C26" i="4"/>
  <c r="C27" i="4"/>
  <c r="C28" i="4"/>
  <c r="C29" i="4"/>
  <c r="C31" i="4"/>
  <c r="C34" i="4"/>
  <c r="C35" i="4"/>
  <c r="C36" i="4"/>
  <c r="C38" i="4"/>
  <c r="C39" i="4"/>
  <c r="C40" i="4"/>
  <c r="C41" i="4"/>
  <c r="C3" i="4"/>
  <c r="K3" i="4" l="1"/>
  <c r="N28" i="4"/>
  <c r="J28" i="4" s="1"/>
  <c r="K28" i="4"/>
  <c r="N39" i="4"/>
  <c r="J39" i="4" s="1"/>
  <c r="K39" i="4"/>
  <c r="N27" i="4"/>
  <c r="J27" i="4" s="1"/>
  <c r="K27" i="4"/>
  <c r="I21" i="4"/>
  <c r="K21" i="4"/>
  <c r="N7" i="4"/>
  <c r="J7" i="4" s="1"/>
  <c r="K7" i="4"/>
  <c r="U43" i="4"/>
  <c r="N40" i="4"/>
  <c r="J40" i="4" s="1"/>
  <c r="K40" i="4"/>
  <c r="N22" i="4"/>
  <c r="J22" i="4" s="1"/>
  <c r="K22" i="4"/>
  <c r="N38" i="4"/>
  <c r="J38" i="4" s="1"/>
  <c r="K38" i="4"/>
  <c r="N6" i="4"/>
  <c r="J6" i="4" s="1"/>
  <c r="K6" i="4"/>
  <c r="N14" i="4"/>
  <c r="J14" i="4" s="1"/>
  <c r="K14" i="4"/>
  <c r="N31" i="4"/>
  <c r="J31" i="4" s="1"/>
  <c r="K31" i="4"/>
  <c r="N18" i="4"/>
  <c r="J18" i="4" s="1"/>
  <c r="K18" i="4"/>
  <c r="N12" i="4"/>
  <c r="J12" i="4" s="1"/>
  <c r="K12" i="4"/>
  <c r="N19" i="4"/>
  <c r="J19" i="4" s="1"/>
  <c r="K19" i="4"/>
  <c r="N36" i="4"/>
  <c r="J36" i="4" s="1"/>
  <c r="K36" i="4"/>
  <c r="N17" i="4"/>
  <c r="J17" i="4" s="1"/>
  <c r="K17" i="4"/>
  <c r="N11" i="4"/>
  <c r="J11" i="4" s="1"/>
  <c r="K11" i="4"/>
  <c r="N4" i="4"/>
  <c r="J4" i="4" s="1"/>
  <c r="K4" i="4"/>
  <c r="I20" i="4"/>
  <c r="K20" i="4"/>
  <c r="I35" i="4"/>
  <c r="K35" i="4"/>
  <c r="N24" i="4"/>
  <c r="J24" i="4" s="1"/>
  <c r="K24" i="4"/>
  <c r="N10" i="4"/>
  <c r="J10" i="4" s="1"/>
  <c r="K10" i="4"/>
  <c r="N8" i="4"/>
  <c r="J8" i="4" s="1"/>
  <c r="K8" i="4"/>
  <c r="N26" i="4"/>
  <c r="J26" i="4" s="1"/>
  <c r="K26" i="4"/>
  <c r="N13" i="4"/>
  <c r="J13" i="4" s="1"/>
  <c r="K13" i="4"/>
  <c r="I41" i="4"/>
  <c r="K41" i="4"/>
  <c r="I34" i="4"/>
  <c r="K34" i="4"/>
  <c r="N29" i="4"/>
  <c r="J29" i="4" s="1"/>
  <c r="K29" i="4"/>
  <c r="I23" i="4"/>
  <c r="K23" i="4"/>
  <c r="I9" i="4"/>
  <c r="K9" i="4"/>
  <c r="R43" i="4"/>
  <c r="C44" i="4"/>
  <c r="H44" i="4"/>
  <c r="R45" i="4"/>
  <c r="U44" i="4"/>
  <c r="C43" i="4"/>
  <c r="I29" i="4"/>
  <c r="N41" i="4"/>
  <c r="J41" i="4" s="1"/>
  <c r="N34" i="4"/>
  <c r="J34" i="4" s="1"/>
  <c r="N23" i="4"/>
  <c r="J23" i="4" s="1"/>
  <c r="N9" i="4"/>
  <c r="J9" i="4" s="1"/>
  <c r="N35" i="4"/>
  <c r="J35" i="4" s="1"/>
  <c r="H43" i="4"/>
  <c r="I40" i="4"/>
  <c r="I28" i="4"/>
  <c r="I22" i="4"/>
  <c r="I8" i="4"/>
  <c r="C45" i="4"/>
  <c r="I39" i="4"/>
  <c r="N21" i="4"/>
  <c r="J21" i="4" s="1"/>
  <c r="I3" i="4"/>
  <c r="N3" i="4"/>
  <c r="P3" i="4" s="1"/>
  <c r="I14" i="4"/>
  <c r="N20" i="4"/>
  <c r="J20" i="4" s="1"/>
  <c r="I24" i="4"/>
  <c r="I27" i="4"/>
  <c r="I7" i="4"/>
  <c r="I38" i="4"/>
  <c r="I26" i="4"/>
  <c r="I6" i="4"/>
  <c r="I19" i="4"/>
  <c r="I13" i="4"/>
  <c r="U45" i="4"/>
  <c r="I10" i="4"/>
  <c r="R44" i="4"/>
  <c r="H45" i="4"/>
  <c r="I31" i="4"/>
  <c r="I18" i="4"/>
  <c r="I12" i="4"/>
  <c r="I36" i="4"/>
  <c r="I17" i="4"/>
  <c r="I11" i="4"/>
  <c r="I4" i="4"/>
  <c r="X4" i="3"/>
  <c r="X6" i="3"/>
  <c r="X7" i="3"/>
  <c r="X8" i="3"/>
  <c r="X9" i="3"/>
  <c r="X10" i="3"/>
  <c r="X11" i="3"/>
  <c r="X12" i="3"/>
  <c r="X13" i="3"/>
  <c r="X14" i="3"/>
  <c r="X17" i="3"/>
  <c r="X18" i="3"/>
  <c r="X19" i="3"/>
  <c r="X20" i="3"/>
  <c r="X21" i="3"/>
  <c r="X22" i="3"/>
  <c r="X23" i="3"/>
  <c r="X24" i="3"/>
  <c r="X26" i="3"/>
  <c r="X27" i="3"/>
  <c r="X28" i="3"/>
  <c r="X29" i="3"/>
  <c r="X31" i="3"/>
  <c r="X34" i="3"/>
  <c r="X35" i="3"/>
  <c r="X36" i="3"/>
  <c r="X38" i="3"/>
  <c r="X39" i="3"/>
  <c r="X40" i="3"/>
  <c r="X41" i="3"/>
  <c r="X3" i="3"/>
  <c r="O4" i="3"/>
  <c r="O6" i="3"/>
  <c r="O7" i="3"/>
  <c r="O8" i="3"/>
  <c r="O9" i="3"/>
  <c r="O10" i="3"/>
  <c r="O11" i="3"/>
  <c r="O12" i="3"/>
  <c r="O13" i="3"/>
  <c r="O14" i="3"/>
  <c r="O17" i="3"/>
  <c r="O18" i="3"/>
  <c r="O19" i="3"/>
  <c r="O20" i="3"/>
  <c r="O21" i="3"/>
  <c r="O22" i="3"/>
  <c r="O23" i="3"/>
  <c r="O24" i="3"/>
  <c r="O26" i="3"/>
  <c r="O27" i="3"/>
  <c r="O28" i="3"/>
  <c r="O29" i="3"/>
  <c r="O31" i="3"/>
  <c r="O34" i="3"/>
  <c r="O35" i="3"/>
  <c r="O36" i="3"/>
  <c r="O38" i="3"/>
  <c r="O39" i="3"/>
  <c r="O40" i="3"/>
  <c r="O41" i="3"/>
  <c r="O3" i="3"/>
  <c r="AA43" i="3"/>
  <c r="AB43" i="3"/>
  <c r="C45" i="3"/>
  <c r="D45" i="3"/>
  <c r="G45" i="3"/>
  <c r="H45" i="3"/>
  <c r="I45" i="3"/>
  <c r="J45" i="3"/>
  <c r="K45" i="3"/>
  <c r="L45" i="3"/>
  <c r="M45" i="3"/>
  <c r="N45" i="3"/>
  <c r="P45" i="3"/>
  <c r="Q45" i="3"/>
  <c r="R45" i="3"/>
  <c r="S45" i="3"/>
  <c r="T45" i="3"/>
  <c r="U45" i="3"/>
  <c r="V45" i="3"/>
  <c r="W45" i="3"/>
  <c r="Y45" i="3"/>
  <c r="AA45" i="3"/>
  <c r="AB45" i="3"/>
  <c r="C44" i="3"/>
  <c r="D44" i="3"/>
  <c r="G44" i="3"/>
  <c r="H44" i="3"/>
  <c r="I44" i="3"/>
  <c r="J44" i="3"/>
  <c r="K44" i="3"/>
  <c r="L44" i="3"/>
  <c r="M44" i="3"/>
  <c r="N44" i="3"/>
  <c r="P44" i="3"/>
  <c r="Q44" i="3"/>
  <c r="R44" i="3"/>
  <c r="S44" i="3"/>
  <c r="T44" i="3"/>
  <c r="U44" i="3"/>
  <c r="V44" i="3"/>
  <c r="W44" i="3"/>
  <c r="Y44" i="3"/>
  <c r="C43" i="3"/>
  <c r="D43" i="3"/>
  <c r="F43" i="3" s="1"/>
  <c r="G43" i="3"/>
  <c r="H43" i="3"/>
  <c r="I43" i="3"/>
  <c r="J43" i="3"/>
  <c r="K43" i="3"/>
  <c r="L43" i="3"/>
  <c r="M43" i="3"/>
  <c r="N43" i="3"/>
  <c r="P43" i="3"/>
  <c r="Q43" i="3"/>
  <c r="R43" i="3"/>
  <c r="S43" i="3"/>
  <c r="T43" i="3"/>
  <c r="U43" i="3"/>
  <c r="V43" i="3"/>
  <c r="W43" i="3"/>
  <c r="Y43" i="3"/>
  <c r="B45" i="3"/>
  <c r="B44" i="3"/>
  <c r="B43" i="3"/>
  <c r="Z4" i="3"/>
  <c r="Z6" i="3"/>
  <c r="Z7" i="3"/>
  <c r="Z8" i="3"/>
  <c r="Z9" i="3"/>
  <c r="Z10" i="3"/>
  <c r="Z11" i="3"/>
  <c r="Z12" i="3"/>
  <c r="Z13" i="3"/>
  <c r="Z14" i="3"/>
  <c r="Z17" i="3"/>
  <c r="Z18" i="3"/>
  <c r="Z19" i="3"/>
  <c r="Z20" i="3"/>
  <c r="Z21" i="3"/>
  <c r="Z22" i="3"/>
  <c r="Z23" i="3"/>
  <c r="Z24" i="3"/>
  <c r="Z26" i="3"/>
  <c r="Z27" i="3"/>
  <c r="Z28" i="3"/>
  <c r="Z29" i="3"/>
  <c r="Z31" i="3"/>
  <c r="Z34" i="3"/>
  <c r="Z35" i="3"/>
  <c r="Z36" i="3"/>
  <c r="Z38" i="3"/>
  <c r="Z39" i="3"/>
  <c r="Z40" i="3"/>
  <c r="Z41" i="3"/>
  <c r="Z3" i="3"/>
  <c r="E4" i="3"/>
  <c r="E6" i="3"/>
  <c r="E7" i="3"/>
  <c r="E8" i="3"/>
  <c r="E9" i="3"/>
  <c r="E10" i="3"/>
  <c r="E11" i="3"/>
  <c r="E12" i="3"/>
  <c r="E13" i="3"/>
  <c r="E14" i="3"/>
  <c r="E17" i="3"/>
  <c r="E18" i="3"/>
  <c r="E19" i="3"/>
  <c r="E20" i="3"/>
  <c r="E21" i="3"/>
  <c r="E22" i="3"/>
  <c r="E23" i="3"/>
  <c r="E24" i="3"/>
  <c r="E26" i="3"/>
  <c r="E27" i="3"/>
  <c r="E28" i="3"/>
  <c r="E29" i="3"/>
  <c r="E31" i="3"/>
  <c r="E34" i="3"/>
  <c r="E35" i="3"/>
  <c r="E36" i="3"/>
  <c r="E38" i="3"/>
  <c r="E39" i="3"/>
  <c r="E40" i="3"/>
  <c r="E41" i="3"/>
  <c r="E3" i="3"/>
  <c r="J9" i="2"/>
  <c r="J3" i="4" l="1"/>
  <c r="K45" i="4"/>
  <c r="O28" i="4"/>
  <c r="P28" i="4"/>
  <c r="O20" i="4"/>
  <c r="P20" i="4"/>
  <c r="O26" i="4"/>
  <c r="P26" i="4"/>
  <c r="O24" i="4"/>
  <c r="P24" i="4"/>
  <c r="O11" i="4"/>
  <c r="P11" i="4"/>
  <c r="O36" i="4"/>
  <c r="P36" i="4"/>
  <c r="O18" i="4"/>
  <c r="P18" i="4"/>
  <c r="O40" i="4"/>
  <c r="P40" i="4"/>
  <c r="I43" i="4"/>
  <c r="K43" i="4"/>
  <c r="O27" i="4"/>
  <c r="P27" i="4"/>
  <c r="O19" i="4"/>
  <c r="P19" i="4"/>
  <c r="O14" i="4"/>
  <c r="P14" i="4"/>
  <c r="O6" i="4"/>
  <c r="P6" i="4"/>
  <c r="O7" i="4"/>
  <c r="P7" i="4"/>
  <c r="O23" i="4"/>
  <c r="P23" i="4"/>
  <c r="O13" i="4"/>
  <c r="P13" i="4"/>
  <c r="O10" i="4"/>
  <c r="P10" i="4"/>
  <c r="O31" i="4"/>
  <c r="P31" i="4"/>
  <c r="O38" i="4"/>
  <c r="P38" i="4"/>
  <c r="O8" i="4"/>
  <c r="P8" i="4"/>
  <c r="O21" i="4"/>
  <c r="P21" i="4"/>
  <c r="O34" i="4"/>
  <c r="P34" i="4"/>
  <c r="K44" i="4"/>
  <c r="O39" i="4"/>
  <c r="P39" i="4"/>
  <c r="O35" i="4"/>
  <c r="P35" i="4"/>
  <c r="O17" i="4"/>
  <c r="P17" i="4"/>
  <c r="O9" i="4"/>
  <c r="P9" i="4"/>
  <c r="O41" i="4"/>
  <c r="P41" i="4"/>
  <c r="O29" i="4"/>
  <c r="P29" i="4"/>
  <c r="O4" i="4"/>
  <c r="P4" i="4"/>
  <c r="O12" i="4"/>
  <c r="P12" i="4"/>
  <c r="O22" i="4"/>
  <c r="P22" i="4"/>
  <c r="O43" i="3"/>
  <c r="X43" i="3"/>
  <c r="E45" i="3"/>
  <c r="Z45" i="3"/>
  <c r="O45" i="3"/>
  <c r="X45" i="3"/>
  <c r="E43" i="3"/>
  <c r="Z44" i="3"/>
  <c r="O44" i="3"/>
  <c r="X44" i="3"/>
  <c r="E44" i="3"/>
  <c r="Z43" i="3"/>
  <c r="N43" i="4"/>
  <c r="J43" i="4" s="1"/>
  <c r="N44" i="4"/>
  <c r="O3" i="4"/>
  <c r="N45" i="4"/>
  <c r="I44" i="4"/>
  <c r="I45" i="4"/>
  <c r="E45" i="2"/>
  <c r="G45" i="2"/>
  <c r="I45" i="2"/>
  <c r="K45" i="2"/>
  <c r="M45" i="2"/>
  <c r="P45" i="2"/>
  <c r="E44" i="2"/>
  <c r="G44" i="2"/>
  <c r="I44" i="2"/>
  <c r="K44" i="2"/>
  <c r="M44" i="2"/>
  <c r="P44" i="2"/>
  <c r="E43" i="2"/>
  <c r="G43" i="2"/>
  <c r="I43" i="2"/>
  <c r="K43" i="2"/>
  <c r="M43" i="2"/>
  <c r="P43" i="2"/>
  <c r="C45" i="2"/>
  <c r="C44" i="2"/>
  <c r="C43" i="2"/>
  <c r="O4" i="2"/>
  <c r="O6" i="2"/>
  <c r="O7" i="2"/>
  <c r="O8" i="2"/>
  <c r="O9" i="2"/>
  <c r="O10" i="2"/>
  <c r="O11" i="2"/>
  <c r="O12" i="2"/>
  <c r="O13" i="2"/>
  <c r="O14" i="2"/>
  <c r="O17" i="2"/>
  <c r="O18" i="2"/>
  <c r="O19" i="2"/>
  <c r="O20" i="2"/>
  <c r="O21" i="2"/>
  <c r="O22" i="2"/>
  <c r="O23" i="2"/>
  <c r="O24" i="2"/>
  <c r="O26" i="2"/>
  <c r="O27" i="2"/>
  <c r="O28" i="2"/>
  <c r="O29" i="2"/>
  <c r="O31" i="2"/>
  <c r="O34" i="2"/>
  <c r="O35" i="2"/>
  <c r="O36" i="2"/>
  <c r="O38" i="2"/>
  <c r="O39" i="2"/>
  <c r="O40" i="2"/>
  <c r="O41" i="2"/>
  <c r="O3" i="2"/>
  <c r="N4" i="2"/>
  <c r="N6" i="2"/>
  <c r="N7" i="2"/>
  <c r="N8" i="2"/>
  <c r="N9" i="2"/>
  <c r="N10" i="2"/>
  <c r="N11" i="2"/>
  <c r="N12" i="2"/>
  <c r="N13" i="2"/>
  <c r="N14" i="2"/>
  <c r="N17" i="2"/>
  <c r="N18" i="2"/>
  <c r="N19" i="2"/>
  <c r="N20" i="2"/>
  <c r="N21" i="2"/>
  <c r="N22" i="2"/>
  <c r="N23" i="2"/>
  <c r="N24" i="2"/>
  <c r="N26" i="2"/>
  <c r="N27" i="2"/>
  <c r="N28" i="2"/>
  <c r="N29" i="2"/>
  <c r="N31" i="2"/>
  <c r="N34" i="2"/>
  <c r="N35" i="2"/>
  <c r="N36" i="2"/>
  <c r="N38" i="2"/>
  <c r="N39" i="2"/>
  <c r="N40" i="2"/>
  <c r="N41" i="2"/>
  <c r="N3" i="2"/>
  <c r="L4" i="2"/>
  <c r="L6" i="2"/>
  <c r="L7" i="2"/>
  <c r="L8" i="2"/>
  <c r="L9" i="2"/>
  <c r="L10" i="2"/>
  <c r="L11" i="2"/>
  <c r="L12" i="2"/>
  <c r="L13" i="2"/>
  <c r="L14" i="2"/>
  <c r="L17" i="2"/>
  <c r="L18" i="2"/>
  <c r="L19" i="2"/>
  <c r="L20" i="2"/>
  <c r="L21" i="2"/>
  <c r="L22" i="2"/>
  <c r="L23" i="2"/>
  <c r="L24" i="2"/>
  <c r="L26" i="2"/>
  <c r="L27" i="2"/>
  <c r="L28" i="2"/>
  <c r="L29" i="2"/>
  <c r="L31" i="2"/>
  <c r="L34" i="2"/>
  <c r="L35" i="2"/>
  <c r="L36" i="2"/>
  <c r="L38" i="2"/>
  <c r="L39" i="2"/>
  <c r="L40" i="2"/>
  <c r="L41" i="2"/>
  <c r="L3" i="2"/>
  <c r="J4" i="2"/>
  <c r="J6" i="2"/>
  <c r="J7" i="2"/>
  <c r="J8" i="2"/>
  <c r="J10" i="2"/>
  <c r="J11" i="2"/>
  <c r="J12" i="2"/>
  <c r="J13" i="2"/>
  <c r="J14" i="2"/>
  <c r="J17" i="2"/>
  <c r="J18" i="2"/>
  <c r="J19" i="2"/>
  <c r="J20" i="2"/>
  <c r="J21" i="2"/>
  <c r="J22" i="2"/>
  <c r="J23" i="2"/>
  <c r="J24" i="2"/>
  <c r="J26" i="2"/>
  <c r="J27" i="2"/>
  <c r="J28" i="2"/>
  <c r="J29" i="2"/>
  <c r="J31" i="2"/>
  <c r="J34" i="2"/>
  <c r="J35" i="2"/>
  <c r="J36" i="2"/>
  <c r="J38" i="2"/>
  <c r="J39" i="2"/>
  <c r="J40" i="2"/>
  <c r="J41" i="2"/>
  <c r="J3" i="2"/>
  <c r="H4" i="2"/>
  <c r="H6" i="2"/>
  <c r="H7" i="2"/>
  <c r="H8" i="2"/>
  <c r="H9" i="2"/>
  <c r="H10" i="2"/>
  <c r="H11" i="2"/>
  <c r="H12" i="2"/>
  <c r="H13" i="2"/>
  <c r="H14" i="2"/>
  <c r="H17" i="2"/>
  <c r="H18" i="2"/>
  <c r="H19" i="2"/>
  <c r="H20" i="2"/>
  <c r="H21" i="2"/>
  <c r="H22" i="2"/>
  <c r="H23" i="2"/>
  <c r="H24" i="2"/>
  <c r="H26" i="2"/>
  <c r="H27" i="2"/>
  <c r="H28" i="2"/>
  <c r="H29" i="2"/>
  <c r="H31" i="2"/>
  <c r="H34" i="2"/>
  <c r="H35" i="2"/>
  <c r="H36" i="2"/>
  <c r="H38" i="2"/>
  <c r="H39" i="2"/>
  <c r="H40" i="2"/>
  <c r="H41" i="2"/>
  <c r="H3" i="2"/>
  <c r="F4" i="2"/>
  <c r="F6" i="2"/>
  <c r="F7" i="2"/>
  <c r="F8" i="2"/>
  <c r="F9" i="2"/>
  <c r="F10" i="2"/>
  <c r="F11" i="2"/>
  <c r="F12" i="2"/>
  <c r="F13" i="2"/>
  <c r="F14" i="2"/>
  <c r="F17" i="2"/>
  <c r="F18" i="2"/>
  <c r="F19" i="2"/>
  <c r="F20" i="2"/>
  <c r="F21" i="2"/>
  <c r="F22" i="2"/>
  <c r="F23" i="2"/>
  <c r="F24" i="2"/>
  <c r="F26" i="2"/>
  <c r="F27" i="2"/>
  <c r="F28" i="2"/>
  <c r="F29" i="2"/>
  <c r="F31" i="2"/>
  <c r="F34" i="2"/>
  <c r="F35" i="2"/>
  <c r="F36" i="2"/>
  <c r="F38" i="2"/>
  <c r="F39" i="2"/>
  <c r="F40" i="2"/>
  <c r="F41" i="2"/>
  <c r="F3" i="2"/>
  <c r="D4" i="2"/>
  <c r="D6" i="2"/>
  <c r="D7" i="2"/>
  <c r="D8" i="2"/>
  <c r="D9" i="2"/>
  <c r="D10" i="2"/>
  <c r="D11" i="2"/>
  <c r="D12" i="2"/>
  <c r="D13" i="2"/>
  <c r="D14" i="2"/>
  <c r="D17" i="2"/>
  <c r="D18" i="2"/>
  <c r="D19" i="2"/>
  <c r="D20" i="2"/>
  <c r="D21" i="2"/>
  <c r="D22" i="2"/>
  <c r="D23" i="2"/>
  <c r="D24" i="2"/>
  <c r="D26" i="2"/>
  <c r="D27" i="2"/>
  <c r="D28" i="2"/>
  <c r="D29" i="2"/>
  <c r="D31" i="2"/>
  <c r="D34" i="2"/>
  <c r="D35" i="2"/>
  <c r="D36" i="2"/>
  <c r="D38" i="2"/>
  <c r="D39" i="2"/>
  <c r="D40" i="2"/>
  <c r="D41" i="2"/>
  <c r="D3" i="2"/>
  <c r="J44" i="4" l="1"/>
  <c r="J45" i="4"/>
  <c r="P44" i="4"/>
  <c r="P45" i="4"/>
  <c r="O43" i="4"/>
  <c r="P43" i="4"/>
  <c r="D43" i="2"/>
  <c r="N43" i="2"/>
  <c r="D45" i="2"/>
  <c r="F45" i="2"/>
  <c r="O44" i="2"/>
  <c r="H45" i="2"/>
  <c r="F44" i="2"/>
  <c r="N45" i="2"/>
  <c r="O44" i="4"/>
  <c r="O45" i="4"/>
  <c r="L45" i="2"/>
  <c r="N44" i="2"/>
  <c r="D44" i="2"/>
  <c r="L44" i="2"/>
  <c r="L43" i="2"/>
  <c r="O45" i="2"/>
  <c r="J45" i="2"/>
  <c r="J43" i="2"/>
  <c r="H43" i="2"/>
  <c r="H44" i="2"/>
  <c r="F43" i="2"/>
  <c r="J44" i="2"/>
  <c r="O43" i="2"/>
</calcChain>
</file>

<file path=xl/sharedStrings.xml><?xml version="1.0" encoding="utf-8"?>
<sst xmlns="http://schemas.openxmlformats.org/spreadsheetml/2006/main" count="518" uniqueCount="228">
  <si>
    <t>9.1 Local Government Revenue</t>
  </si>
  <si>
    <t>9.2 State Government Revenue</t>
  </si>
  <si>
    <t>9.3 Federal Government Revenue</t>
  </si>
  <si>
    <t>9.4 Non-Government Grant Revenue - Operating</t>
  </si>
  <si>
    <t>9.5 Other Operating Revenue</t>
  </si>
  <si>
    <t>9.7 Total Operating Revenue</t>
  </si>
  <si>
    <t>9.8 Local Government Capital Revenue</t>
  </si>
  <si>
    <t>9.9 State Government Capital Revenue</t>
  </si>
  <si>
    <t>9.10 Federal Government Capital Revenue</t>
  </si>
  <si>
    <t>9.11 Non-Government Grant Revenue - Capital</t>
  </si>
  <si>
    <t>9.12 Other Capital Revenue</t>
  </si>
  <si>
    <t>9.14 Total Capital Revenue</t>
  </si>
  <si>
    <t>9.15 Total Revenue</t>
  </si>
  <si>
    <t>9.16 Salaries and Wage Expenditures</t>
  </si>
  <si>
    <t>9.17 Employee Benefits Expenditures</t>
  </si>
  <si>
    <t>9.18 Total Staff Expenditures</t>
  </si>
  <si>
    <t>9.19 Print Materials Expenditures</t>
  </si>
  <si>
    <t>9.20a OSL eZone Fee</t>
  </si>
  <si>
    <t>9.20b Additional OverDrive Expenditures</t>
  </si>
  <si>
    <t>9.20c Other eBooks Expenditures</t>
  </si>
  <si>
    <t>9.21a OSL Database Fee</t>
  </si>
  <si>
    <t>9.21b Other Electronic Resources Expenditures</t>
  </si>
  <si>
    <t>9.22 Other Materials Expenditures</t>
  </si>
  <si>
    <t>9.24 Total Collection Expenditures</t>
  </si>
  <si>
    <t>9.25 Youth Programming Expenditures</t>
  </si>
  <si>
    <t>9.26 Adult Programming Expenditures</t>
  </si>
  <si>
    <t>9.27 Other Programming Expenditures</t>
  </si>
  <si>
    <t>9.28 Building Operations Expenditures</t>
  </si>
  <si>
    <t>9.29 Technology Expenditures</t>
  </si>
  <si>
    <t>9.30a OSL Basic Fee</t>
  </si>
  <si>
    <t>9.30b Other Operating Expenditures</t>
  </si>
  <si>
    <t>9.32 Total Other Operating Expenditures</t>
  </si>
  <si>
    <t>9.33 Total Operating Expenditures</t>
  </si>
  <si>
    <t>9.34 Total Capital Expenditures</t>
  </si>
  <si>
    <t>9.35 Total Expenditures</t>
  </si>
  <si>
    <t>Central Falls</t>
  </si>
  <si>
    <t>Ashaway Free Library</t>
  </si>
  <si>
    <t>Hopkinton</t>
  </si>
  <si>
    <t>Barrington</t>
  </si>
  <si>
    <t>Little Compton</t>
  </si>
  <si>
    <t>Richmond</t>
  </si>
  <si>
    <t>Coventry</t>
  </si>
  <si>
    <t>Cranston</t>
  </si>
  <si>
    <t>Charlestown</t>
  </si>
  <si>
    <t>Cumberland</t>
  </si>
  <si>
    <t>Davisville Free Library</t>
  </si>
  <si>
    <t>North Kingstown</t>
  </si>
  <si>
    <t>East Greenwich</t>
  </si>
  <si>
    <t>East Providence</t>
  </si>
  <si>
    <t>East Smithfield Public Library</t>
  </si>
  <si>
    <t>Smithfield</t>
  </si>
  <si>
    <t>Exeter</t>
  </si>
  <si>
    <t>Warren</t>
  </si>
  <si>
    <t>Glocester Manton Free Public Library</t>
  </si>
  <si>
    <t>Glocester</t>
  </si>
  <si>
    <t>Greenville Public Library</t>
  </si>
  <si>
    <t>Harmony Library</t>
  </si>
  <si>
    <t>Hope Library</t>
  </si>
  <si>
    <t>Scituate</t>
  </si>
  <si>
    <t>New Shoreham</t>
  </si>
  <si>
    <t>Jamestown</t>
  </si>
  <si>
    <t>Jesse M. Smith Memorial Library</t>
  </si>
  <si>
    <t>Burrillville</t>
  </si>
  <si>
    <t>Langworthy Public Library</t>
  </si>
  <si>
    <t>Foster</t>
  </si>
  <si>
    <t>Lincoln</t>
  </si>
  <si>
    <t>West Greenwich</t>
  </si>
  <si>
    <t>Johnston</t>
  </si>
  <si>
    <t>Narragansett</t>
  </si>
  <si>
    <t>North Providence</t>
  </si>
  <si>
    <t>Middletown</t>
  </si>
  <si>
    <t>Newport</t>
  </si>
  <si>
    <t>North Kingstown Free Library</t>
  </si>
  <si>
    <t>North Scituate Public Library</t>
  </si>
  <si>
    <t>North Smithfield</t>
  </si>
  <si>
    <t>Pascoag Free Public Library</t>
  </si>
  <si>
    <t>Pawtucket</t>
  </si>
  <si>
    <t>Pontiac Free Library</t>
  </si>
  <si>
    <t>Warwick</t>
  </si>
  <si>
    <t>Portsmouth</t>
  </si>
  <si>
    <t>Providence Community Library</t>
  </si>
  <si>
    <t>Providence</t>
  </si>
  <si>
    <t>Providence Public Library</t>
  </si>
  <si>
    <t>Bristol</t>
  </si>
  <si>
    <t>South Kingstown</t>
  </si>
  <si>
    <t>Tiverton</t>
  </si>
  <si>
    <t>Warwick Public Library</t>
  </si>
  <si>
    <t>West Warwick</t>
  </si>
  <si>
    <t>Westerly</t>
  </si>
  <si>
    <t>Willett Free Library</t>
  </si>
  <si>
    <t>Woonsocket</t>
  </si>
  <si>
    <t>City</t>
  </si>
  <si>
    <t xml:space="preserve"> Population</t>
  </si>
  <si>
    <t>Local Government Revenue</t>
  </si>
  <si>
    <t>State Government Revenue</t>
  </si>
  <si>
    <t>Federal Government Revenue</t>
  </si>
  <si>
    <t>Non-Government Grant Revenue - Operating</t>
  </si>
  <si>
    <t>Other Operating Revenue</t>
  </si>
  <si>
    <t>Total Operating Revenue</t>
  </si>
  <si>
    <t>Total Revenue</t>
  </si>
  <si>
    <t>Operating Revenue per Capita</t>
  </si>
  <si>
    <t>Operating % of Total Revenue</t>
  </si>
  <si>
    <t>Local % of Operating Revenue</t>
  </si>
  <si>
    <t>State % of Operating Revenue</t>
  </si>
  <si>
    <t>Federal % of Operating Revenue</t>
  </si>
  <si>
    <t>Non-Gov Grant % of Operating Revenue</t>
  </si>
  <si>
    <t>Other % of Operating Revenue</t>
  </si>
  <si>
    <t>Local</t>
  </si>
  <si>
    <t>State</t>
  </si>
  <si>
    <t>Federal</t>
  </si>
  <si>
    <t>Other Revenue</t>
  </si>
  <si>
    <t>Average</t>
  </si>
  <si>
    <t>Median</t>
  </si>
  <si>
    <t>Salaries and Wage Expenditures</t>
  </si>
  <si>
    <t>Employee Benefits Expenditures</t>
  </si>
  <si>
    <t>Total Staff Expenditures</t>
  </si>
  <si>
    <t>Print Materials Expenditures</t>
  </si>
  <si>
    <t>OSL eZone Fee</t>
  </si>
  <si>
    <t>Additional OverDrive Expenditures</t>
  </si>
  <si>
    <t>Other eBooks Expenditures</t>
  </si>
  <si>
    <t>OSL Database Fee</t>
  </si>
  <si>
    <t>Other Electronic Resources Expenditures</t>
  </si>
  <si>
    <t>Other Materials Expenditures</t>
  </si>
  <si>
    <t>Total Collection Expenditures</t>
  </si>
  <si>
    <t>Youth Programming Expenditures</t>
  </si>
  <si>
    <t>Adult Programming Expenditures</t>
  </si>
  <si>
    <t>Other Programming Expenditures</t>
  </si>
  <si>
    <t>Building Operations Expenditures</t>
  </si>
  <si>
    <t>Technology Expenditures</t>
  </si>
  <si>
    <t>OSL Basic Fee</t>
  </si>
  <si>
    <t>Other Operating Expenditures</t>
  </si>
  <si>
    <t>Total Other Operating Expenditures</t>
  </si>
  <si>
    <t>Total Operating Expenditures</t>
  </si>
  <si>
    <t>Total Expenditures</t>
  </si>
  <si>
    <t>Population</t>
  </si>
  <si>
    <t>Staff % of Total Operating Expenditures</t>
  </si>
  <si>
    <t>Total eBooks Expenditures</t>
  </si>
  <si>
    <t>Collection % of Total Operating Expenditures</t>
  </si>
  <si>
    <t>Other % of Total Operating Expenditures</t>
  </si>
  <si>
    <t>Print % of Collection Expenditures</t>
  </si>
  <si>
    <t>eBooks % of Collection Expenditures</t>
  </si>
  <si>
    <t>Other % of Collection Expenditures</t>
  </si>
  <si>
    <t>Operating % of Total Expenditures</t>
  </si>
  <si>
    <t>Staffing</t>
  </si>
  <si>
    <t>Collection</t>
  </si>
  <si>
    <t>Other Operating</t>
  </si>
  <si>
    <t>Total</t>
  </si>
  <si>
    <t>Print Expenditures per Capita</t>
  </si>
  <si>
    <t>eBooks Expenditures per Capita</t>
  </si>
  <si>
    <t>Electronic Resources % of Collection Expenditures</t>
  </si>
  <si>
    <t>Electronic Resources Expenditures per Capita</t>
  </si>
  <si>
    <t>Total Electronic Resources Expenditures (H + K + L)</t>
  </si>
  <si>
    <t>Other Materials Expenditures per Capita</t>
  </si>
  <si>
    <t>Collection Expenditures per Capita</t>
  </si>
  <si>
    <t>Print</t>
  </si>
  <si>
    <t>eBooks</t>
  </si>
  <si>
    <t>Electronic Resources</t>
  </si>
  <si>
    <t>Other Materials</t>
  </si>
  <si>
    <t>Total Programming Expenditures</t>
  </si>
  <si>
    <t>Programming Expenditures per Capita</t>
  </si>
  <si>
    <t>Building Expenditures per Capita</t>
  </si>
  <si>
    <t>Building % of Total Other Operating Expenditures</t>
  </si>
  <si>
    <t>Programming % of Total Other Operating Expenditures</t>
  </si>
  <si>
    <t>Technology Expenditures per Capita</t>
  </si>
  <si>
    <t>Technology % of Total Other Operating Expenditures</t>
  </si>
  <si>
    <t>Programming</t>
  </si>
  <si>
    <t>Building</t>
  </si>
  <si>
    <t>Technology</t>
  </si>
  <si>
    <t>Varied Operating Expenditures</t>
  </si>
  <si>
    <t>Total Varied Operating Expenditures (N+ O)</t>
  </si>
  <si>
    <t>Varied % of Other Operating Expenditures</t>
  </si>
  <si>
    <t>Varied Operating Expenditures per Capita</t>
  </si>
  <si>
    <t>Total Capital Expenditures</t>
  </si>
  <si>
    <t>Total Capital Revenue</t>
  </si>
  <si>
    <t>Other Capital Revenue</t>
  </si>
  <si>
    <t>Non-Government Grant Revenue - Capital</t>
  </si>
  <si>
    <t>Federal Government Capital Revenue</t>
  </si>
  <si>
    <t>State Government Capital Revenue</t>
  </si>
  <si>
    <t>Local Government Capital Revenue</t>
  </si>
  <si>
    <t>Local % of Capital Revenue</t>
  </si>
  <si>
    <t>State % of Capital Revenue</t>
  </si>
  <si>
    <t>Federal % of Capital Revenue</t>
  </si>
  <si>
    <t>Total Other Revenue (H + I)</t>
  </si>
  <si>
    <t>Other % of Capital Revenue</t>
  </si>
  <si>
    <t>Capital % of Total Revenue</t>
  </si>
  <si>
    <t>Capital Revenue per Capita</t>
  </si>
  <si>
    <t>Capital % of Total Expenditures</t>
  </si>
  <si>
    <t>Total Staff Expenditures per Capita</t>
  </si>
  <si>
    <t>Total Other Operating Expenditures per Capita</t>
  </si>
  <si>
    <t xml:space="preserve">State </t>
  </si>
  <si>
    <t>Grand Totals</t>
  </si>
  <si>
    <t>Expenditures</t>
  </si>
  <si>
    <t>Library</t>
  </si>
  <si>
    <t>Library % of Municipal Population</t>
  </si>
  <si>
    <t>Library % of Municipal Revenue</t>
  </si>
  <si>
    <t>Total Municipal Revenue</t>
  </si>
  <si>
    <t>Municipality</t>
  </si>
  <si>
    <t>% of Municipal Population</t>
  </si>
  <si>
    <t>% of Municipal Revenue</t>
  </si>
  <si>
    <t>eBooks % of Electronic Resources Expenditures</t>
  </si>
  <si>
    <t>Capital Expenditures per Capita</t>
  </si>
  <si>
    <t>The Office of Library and Information Services (OLIS) participates in the national Public Libraries Survey (PLS), which is administered annually by the Institute of Museum and Library Services (IMLS). Data submitted to the PLS goes through a vetting process to ensure accuracy. Preliminary data is returned to the states annually, but is not considered finalized until published by IMLS. The data made available by OLIS through this statistical report is preliminary data, with a few corrected data points from individual libraries.</t>
  </si>
  <si>
    <r>
      <t xml:space="preserve">The spreadsheets included in this file provide the total public library operating revenue and expenditures for Rhode Island’s 39 municipalities. It should be noted that Rhode Island has 48 library systems operating within those municipalities. The following municipalities have more than one independent library system: 
</t>
    </r>
    <r>
      <rPr>
        <b/>
        <sz val="10"/>
        <rFont val="Arial"/>
        <family val="2"/>
      </rPr>
      <t>Burillville</t>
    </r>
    <r>
      <rPr>
        <sz val="10"/>
        <rFont val="Arial"/>
        <family val="2"/>
      </rPr>
      <t xml:space="preserve">
- Jesse M. Smith Memorial Library 
- Pascoag Free Public Library
</t>
    </r>
    <r>
      <rPr>
        <b/>
        <sz val="10"/>
        <rFont val="Arial"/>
        <family val="2"/>
      </rPr>
      <t>Glocester</t>
    </r>
    <r>
      <rPr>
        <sz val="10"/>
        <rFont val="Arial"/>
        <family val="2"/>
      </rPr>
      <t xml:space="preserve">
- Glocester Manton Free Public Library
- Harmony Library
</t>
    </r>
    <r>
      <rPr>
        <b/>
        <sz val="10"/>
        <rFont val="Arial"/>
        <family val="2"/>
      </rPr>
      <t>Hopkinton</t>
    </r>
    <r>
      <rPr>
        <sz val="10"/>
        <rFont val="Arial"/>
        <family val="2"/>
      </rPr>
      <t xml:space="preserve">
- Ashaway Free Library
- Langworthy Free Library
</t>
    </r>
    <r>
      <rPr>
        <b/>
        <sz val="10"/>
        <rFont val="Arial"/>
        <family val="2"/>
      </rPr>
      <t>North Kingstown</t>
    </r>
    <r>
      <rPr>
        <sz val="10"/>
        <rFont val="Arial"/>
        <family val="2"/>
      </rPr>
      <t xml:space="preserve">
- Davisville Free Library 
- North Kingstown Free Library 
- Willett Free Library
</t>
    </r>
    <r>
      <rPr>
        <b/>
        <sz val="10"/>
        <rFont val="Arial"/>
        <family val="2"/>
      </rPr>
      <t>Providence</t>
    </r>
    <r>
      <rPr>
        <sz val="10"/>
        <rFont val="Arial"/>
        <family val="2"/>
      </rPr>
      <t xml:space="preserve">
- Providence Community Library
- Providence Public Library
</t>
    </r>
    <r>
      <rPr>
        <b/>
        <sz val="10"/>
        <rFont val="Arial"/>
        <family val="2"/>
      </rPr>
      <t>Scituate</t>
    </r>
    <r>
      <rPr>
        <sz val="10"/>
        <rFont val="Arial"/>
        <family val="2"/>
      </rPr>
      <t xml:space="preserve">
- Hope Library 
- North Scituate Public Library
</t>
    </r>
    <r>
      <rPr>
        <b/>
        <sz val="10"/>
        <rFont val="Arial"/>
        <family val="2"/>
      </rPr>
      <t>Smithfield</t>
    </r>
    <r>
      <rPr>
        <sz val="10"/>
        <rFont val="Arial"/>
        <family val="2"/>
      </rPr>
      <t xml:space="preserve">
- East Smithfield Public Library
- Greenville Public Library
</t>
    </r>
    <r>
      <rPr>
        <b/>
        <sz val="10"/>
        <rFont val="Arial"/>
        <family val="2"/>
      </rPr>
      <t>Warwick</t>
    </r>
    <r>
      <rPr>
        <sz val="10"/>
        <rFont val="Arial"/>
        <family val="2"/>
      </rPr>
      <t xml:space="preserve">
- Pontiac Free Library
- Warwick Public Library</t>
    </r>
  </si>
  <si>
    <t>For the municipalities above, the operating revenue and expenditures for all library systems operating in that municipality have been added together to provide the totals for that municipality.  To see the operating revenue and expenditures by library system please see the report Income and Expenditures by Library System FY2019 on the OLIS website.</t>
  </si>
  <si>
    <t>If you have questions about using the data, suggestions for improvements, or have developed analyses that would be helpful to the community, please contact Kelly Metzger (401-574-9305; email: kelly.metzger@olis.ri.gov).</t>
  </si>
  <si>
    <t>Click on one of the links below or one of the tabs to view individual sheets.</t>
  </si>
  <si>
    <t>Tab Title</t>
  </si>
  <si>
    <t>Worksheet description</t>
  </si>
  <si>
    <t>Operating Rev</t>
  </si>
  <si>
    <t>Operating revenue broken down by source</t>
  </si>
  <si>
    <t>Municipal Breakdown</t>
  </si>
  <si>
    <t>Local government funding for multi-library municipalities</t>
  </si>
  <si>
    <t>% Rev to % Pop</t>
  </si>
  <si>
    <t>Comparison chart for multi-library municipalities</t>
  </si>
  <si>
    <t>Operating Expend</t>
  </si>
  <si>
    <t>Operating expenditures broken down by category</t>
  </si>
  <si>
    <t>Collection Expend</t>
  </si>
  <si>
    <t>Collection expenditures broken down by format</t>
  </si>
  <si>
    <t>Capital Rev &amp; Expend</t>
  </si>
  <si>
    <t>Capital revenue and expenditures, with breakdowns</t>
  </si>
  <si>
    <t>All Data</t>
  </si>
  <si>
    <t>All financial data, as reported</t>
  </si>
  <si>
    <t>2020 Rhode Island Public Library Statistical Report:
Income and Expenditures by Municipality</t>
  </si>
  <si>
    <t>Release date: April 2021</t>
  </si>
  <si>
    <t xml:space="preserve">These data tables are part of a statistical report based on data collected in the 2020 Rhode Island Public Library Annual Survey. The full report is located on the Office of Library and Information Services website at http://www.olis.ri.gov/stats/pls/index.php. </t>
  </si>
  <si>
    <t>Data collected through the Annual Survey covers FY2020 (July 1, 2019 - June 30, 2020). The deadline for the report submission was October 2, 2020.</t>
  </si>
  <si>
    <t>Other Operating Expend</t>
  </si>
  <si>
    <t>Other Operating expenditures broken down by category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</si>
</sst>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44" formatCode="_(&quot;$&quot;* #,##0.00_);_(&quot;$&quot;* \(#,##0.00\);_(&quot;$&quot;* &quot;-&quot;??_);_(@_)"/>
    <numFmt numFmtId="164" formatCode="&quot;$&quot;#,##0"/>
    <numFmt numFmtId="165" formatCode="_(&quot;$&quot;* #,##0_);_(&quot;$&quot;* \(#,##0\);_(&quot;$&quot;* &quot;-&quot;??_);_(@_)"/>
    <numFmt numFmtId="166" formatCode="0.0%"/>
  </numFmts>
  <fonts count="10" x14ac:knownFonts="1">
    <font>
      <sz val="10"/>
      <name val="Arial"/>
    </font>
    <font>
      <sz val="11"/>
      <color theme="1"/>
      <name val="Calibri"/>
      <family val="2"/>
      <scheme val="minor"/>
    </font>
    <font>
      <sz val="11"/>
      <color theme="1"/>
      <name val="Calibri"/>
      <family val="2"/>
      <scheme val="minor"/>
    </font>
    <font>
      <sz val="10"/>
      <name val="Arial"/>
      <family val="2"/>
    </font>
    <font>
      <b/>
      <sz val="10"/>
      <color theme="0"/>
      <name val="Calibri"/>
      <family val="2"/>
      <scheme val="minor"/>
    </font>
    <font>
      <sz val="10"/>
      <name val="Calibri"/>
      <family val="2"/>
      <scheme val="minor"/>
    </font>
    <font>
      <b/>
      <sz val="10"/>
      <name val="Calibri"/>
      <family val="2"/>
      <scheme val="minor"/>
    </font>
    <font>
      <u/>
      <sz val="10"/>
      <color theme="10"/>
      <name val="Arial"/>
      <family val="2"/>
    </font>
    <font>
      <b/>
      <sz val="11"/>
      <name val="Calibri"/>
      <family val="2"/>
      <scheme val="minor"/>
    </font>
    <font>
      <b/>
      <sz val="10"/>
      <name val="Arial"/>
      <family val="2"/>
    </font>
  </fonts>
  <fills count="14">
    <fill>
      <patternFill patternType="none"/>
    </fill>
    <fill>
      <patternFill patternType="gray125"/>
    </fill>
    <fill>
      <patternFill patternType="solid">
        <fgColor theme="8" tint="-0.249977111117893"/>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8" tint="0.39997558519241921"/>
        <bgColor indexed="64"/>
      </patternFill>
    </fill>
    <fill>
      <patternFill patternType="solid">
        <fgColor rgb="FFE84E4F"/>
        <bgColor indexed="64"/>
      </patternFill>
    </fill>
    <fill>
      <patternFill patternType="solid">
        <fgColor rgb="FFFF7C80"/>
        <bgColor indexed="64"/>
      </patternFill>
    </fill>
    <fill>
      <patternFill patternType="solid">
        <fgColor rgb="FFFFC93C"/>
        <bgColor indexed="64"/>
      </patternFill>
    </fill>
    <fill>
      <patternFill patternType="solid">
        <fgColor theme="7" tint="0.59999389629810485"/>
        <bgColor indexed="64"/>
      </patternFill>
    </fill>
    <fill>
      <patternFill patternType="solid">
        <fgColor rgb="FF13768E"/>
        <bgColor indexed="64"/>
      </patternFill>
    </fill>
    <fill>
      <patternFill patternType="solid">
        <fgColor rgb="FF38C3E4"/>
        <bgColor indexed="64"/>
      </patternFill>
    </fill>
    <fill>
      <patternFill patternType="solid">
        <fgColor theme="7" tint="0.39997558519241921"/>
        <bgColor indexed="64"/>
      </patternFill>
    </fill>
    <fill>
      <patternFill patternType="solid">
        <fgColor theme="0"/>
        <bgColor indexed="64"/>
      </patternFill>
    </fill>
  </fills>
  <borders count="27">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style="thin">
        <color indexed="64"/>
      </bottom>
      <diagonal/>
    </border>
    <border>
      <left/>
      <right/>
      <top style="thin">
        <color theme="0"/>
      </top>
      <bottom/>
      <diagonal/>
    </border>
    <border>
      <left/>
      <right style="thin">
        <color indexed="64"/>
      </right>
      <top style="thin">
        <color theme="0"/>
      </top>
      <bottom/>
      <diagonal/>
    </border>
    <border>
      <left/>
      <right style="thin">
        <color indexed="64"/>
      </right>
      <top style="thin">
        <color indexed="64"/>
      </top>
      <bottom/>
      <diagonal/>
    </border>
    <border>
      <left style="thin">
        <color indexed="64"/>
      </left>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theme="0"/>
      </top>
      <bottom/>
      <diagonal/>
    </border>
    <border>
      <left style="thin">
        <color theme="8" tint="-0.249977111117893"/>
      </left>
      <right/>
      <top style="thin">
        <color theme="8" tint="-0.249977111117893"/>
      </top>
      <bottom/>
      <diagonal/>
    </border>
    <border>
      <left/>
      <right/>
      <top style="thin">
        <color theme="8" tint="-0.249977111117893"/>
      </top>
      <bottom/>
      <diagonal/>
    </border>
    <border>
      <left/>
      <right style="thin">
        <color theme="8" tint="-0.249977111117893"/>
      </right>
      <top style="thin">
        <color theme="8" tint="-0.249977111117893"/>
      </top>
      <bottom/>
      <diagonal/>
    </border>
    <border>
      <left style="thin">
        <color theme="8" tint="-0.249977111117893"/>
      </left>
      <right/>
      <top/>
      <bottom/>
      <diagonal/>
    </border>
    <border>
      <left/>
      <right style="thin">
        <color theme="8" tint="-0.249977111117893"/>
      </right>
      <top/>
      <bottom/>
      <diagonal/>
    </border>
    <border>
      <left style="thin">
        <color indexed="64"/>
      </left>
      <right/>
      <top/>
      <bottom style="thin">
        <color theme="8" tint="-0.24994659260841701"/>
      </bottom>
      <diagonal/>
    </border>
    <border>
      <left/>
      <right/>
      <top/>
      <bottom style="thin">
        <color theme="8" tint="-0.24994659260841701"/>
      </bottom>
      <diagonal/>
    </border>
    <border>
      <left/>
      <right style="thin">
        <color indexed="64"/>
      </right>
      <top/>
      <bottom style="thin">
        <color theme="8" tint="-0.24994659260841701"/>
      </bottom>
      <diagonal/>
    </border>
  </borders>
  <cellStyleXfs count="11">
    <xf numFmtId="0" fontId="0" fillId="0" borderId="0"/>
    <xf numFmtId="44" fontId="2" fillId="0" borderId="0" applyFont="0" applyFill="0" applyBorder="0" applyAlignment="0" applyProtection="0"/>
    <xf numFmtId="9" fontId="2" fillId="0" borderId="0" applyFont="0" applyFill="0" applyBorder="0" applyAlignment="0" applyProtection="0"/>
    <xf numFmtId="0" fontId="3" fillId="0" borderId="0" applyNumberFormat="0" applyFont="0" applyFill="0" applyBorder="0" applyProtection="0">
      <alignment horizontal="left" vertical="center"/>
    </xf>
    <xf numFmtId="3" fontId="3" fillId="0" borderId="0" applyFont="0" applyFill="0" applyBorder="0" applyAlignment="0" applyProtection="0"/>
    <xf numFmtId="14" fontId="3"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7" fillId="0" borderId="0" applyNumberFormat="0" applyFill="0" applyBorder="0" applyAlignment="0" applyProtection="0"/>
    <xf numFmtId="0" fontId="3" fillId="0" borderId="0"/>
    <xf numFmtId="0" fontId="7" fillId="0" borderId="0" applyNumberFormat="0" applyFill="0" applyBorder="0" applyAlignment="0" applyProtection="0"/>
  </cellStyleXfs>
  <cellXfs count="205">
    <xf numFmtId="0" fontId="0" fillId="0" borderId="0" xfId="0"/>
    <xf numFmtId="0" fontId="4" fillId="2" borderId="0" xfId="0" applyFont="1" applyFill="1" applyAlignment="1">
      <alignment horizontal="center" vertical="center" wrapText="1"/>
    </xf>
    <xf numFmtId="0" fontId="5" fillId="0" borderId="0" xfId="0" applyFont="1" applyAlignment="1">
      <alignment horizontal="center" vertical="center" wrapText="1"/>
    </xf>
    <xf numFmtId="0" fontId="5" fillId="0" borderId="0" xfId="0" applyFont="1"/>
    <xf numFmtId="0" fontId="5" fillId="0" borderId="0" xfId="3" applyFont="1">
      <alignment horizontal="left" vertical="center"/>
    </xf>
    <xf numFmtId="3" fontId="5" fillId="0" borderId="0" xfId="4" applyFont="1"/>
    <xf numFmtId="164" fontId="5" fillId="0" borderId="0" xfId="0" applyNumberFormat="1" applyFont="1"/>
    <xf numFmtId="14" fontId="5" fillId="0" borderId="0" xfId="5" applyFont="1"/>
    <xf numFmtId="0" fontId="5" fillId="0" borderId="0" xfId="0" applyFont="1" applyAlignment="1">
      <alignment horizontal="center"/>
    </xf>
    <xf numFmtId="3" fontId="5" fillId="0" borderId="0" xfId="4" applyFont="1" applyAlignment="1">
      <alignment horizontal="center"/>
    </xf>
    <xf numFmtId="0" fontId="5" fillId="0" borderId="0" xfId="3" applyFont="1" applyAlignment="1">
      <alignment horizontal="center" vertical="center"/>
    </xf>
    <xf numFmtId="0" fontId="6" fillId="0" borderId="2" xfId="0" applyFont="1" applyBorder="1"/>
    <xf numFmtId="0" fontId="6" fillId="0" borderId="2" xfId="0" applyFont="1" applyBorder="1" applyAlignment="1">
      <alignment horizontal="center"/>
    </xf>
    <xf numFmtId="9" fontId="6" fillId="0" borderId="2" xfId="2" applyFont="1" applyBorder="1" applyAlignment="1">
      <alignment horizontal="center" vertical="center"/>
    </xf>
    <xf numFmtId="0" fontId="6" fillId="5" borderId="0" xfId="0" applyFont="1" applyFill="1" applyBorder="1" applyAlignment="1">
      <alignment horizontal="center" vertical="center" wrapText="1"/>
    </xf>
    <xf numFmtId="0" fontId="6" fillId="4" borderId="0" xfId="0" applyFont="1" applyFill="1" applyBorder="1" applyAlignment="1">
      <alignment horizontal="center" vertical="center" wrapText="1"/>
    </xf>
    <xf numFmtId="0" fontId="6" fillId="7" borderId="0" xfId="0" applyFont="1" applyFill="1" applyBorder="1" applyAlignment="1">
      <alignment horizontal="center" vertical="center" wrapText="1"/>
    </xf>
    <xf numFmtId="0" fontId="6" fillId="9" borderId="0"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6" fillId="11" borderId="0" xfId="0" applyFont="1" applyFill="1" applyBorder="1" applyAlignment="1">
      <alignment horizontal="center" vertical="center" wrapText="1"/>
    </xf>
    <xf numFmtId="0" fontId="5" fillId="0" borderId="1" xfId="0" applyFont="1" applyBorder="1"/>
    <xf numFmtId="0" fontId="5" fillId="0" borderId="0" xfId="3" applyFont="1" applyBorder="1">
      <alignment horizontal="left" vertical="center"/>
    </xf>
    <xf numFmtId="3" fontId="5" fillId="0" borderId="0" xfId="4" applyFont="1" applyBorder="1" applyAlignment="1">
      <alignment horizontal="center"/>
    </xf>
    <xf numFmtId="9" fontId="5" fillId="0" borderId="0" xfId="2" applyFont="1" applyBorder="1" applyAlignment="1">
      <alignment horizontal="center"/>
    </xf>
    <xf numFmtId="10" fontId="5" fillId="0" borderId="0" xfId="2" applyNumberFormat="1" applyFont="1" applyBorder="1" applyAlignment="1">
      <alignment horizontal="center"/>
    </xf>
    <xf numFmtId="9" fontId="5" fillId="0" borderId="0" xfId="2" applyFont="1" applyBorder="1" applyAlignment="1">
      <alignment horizontal="center" vertical="center"/>
    </xf>
    <xf numFmtId="9" fontId="5" fillId="0" borderId="0" xfId="2" applyNumberFormat="1" applyFont="1" applyBorder="1" applyAlignment="1">
      <alignment horizontal="center"/>
    </xf>
    <xf numFmtId="10" fontId="5" fillId="0" borderId="0" xfId="2" applyNumberFormat="1" applyFont="1" applyBorder="1" applyAlignment="1">
      <alignment horizontal="center" vertical="center"/>
    </xf>
    <xf numFmtId="9" fontId="5" fillId="0" borderId="0" xfId="2" applyNumberFormat="1" applyFont="1" applyBorder="1" applyAlignment="1">
      <alignment horizontal="center" vertical="center"/>
    </xf>
    <xf numFmtId="165" fontId="5" fillId="0" borderId="0" xfId="1" applyNumberFormat="1" applyFont="1"/>
    <xf numFmtId="165" fontId="5" fillId="0" borderId="0" xfId="1" applyNumberFormat="1" applyFont="1" applyAlignment="1">
      <alignment horizontal="left" vertical="center"/>
    </xf>
    <xf numFmtId="165" fontId="6" fillId="8" borderId="1" xfId="1" applyNumberFormat="1" applyFont="1" applyFill="1" applyBorder="1" applyAlignment="1">
      <alignment horizontal="center" vertical="center" wrapText="1"/>
    </xf>
    <xf numFmtId="165" fontId="5" fillId="0" borderId="1" xfId="1" applyNumberFormat="1" applyFont="1" applyBorder="1"/>
    <xf numFmtId="165" fontId="4" fillId="3" borderId="1" xfId="1" applyNumberFormat="1" applyFont="1" applyFill="1" applyBorder="1" applyAlignment="1">
      <alignment horizontal="center" vertical="center" wrapText="1"/>
    </xf>
    <xf numFmtId="165" fontId="4" fillId="10" borderId="1" xfId="1" applyNumberFormat="1" applyFont="1" applyFill="1" applyBorder="1" applyAlignment="1">
      <alignment horizontal="center" vertical="center" wrapText="1"/>
    </xf>
    <xf numFmtId="165" fontId="4" fillId="10" borderId="0" xfId="1" applyNumberFormat="1" applyFont="1" applyFill="1" applyAlignment="1">
      <alignment horizontal="center" vertical="center" wrapText="1"/>
    </xf>
    <xf numFmtId="165" fontId="4" fillId="2" borderId="0" xfId="1" applyNumberFormat="1" applyFont="1" applyFill="1" applyBorder="1" applyAlignment="1">
      <alignment horizontal="center" vertical="center" wrapText="1"/>
    </xf>
    <xf numFmtId="165" fontId="5" fillId="0" borderId="0" xfId="1" applyNumberFormat="1" applyFont="1" applyBorder="1" applyAlignment="1">
      <alignment horizontal="center"/>
    </xf>
    <xf numFmtId="165" fontId="6" fillId="0" borderId="2" xfId="1" applyNumberFormat="1" applyFont="1" applyBorder="1" applyAlignment="1">
      <alignment horizontal="center" vertical="center"/>
    </xf>
    <xf numFmtId="165" fontId="5" fillId="0" borderId="0" xfId="1" applyNumberFormat="1" applyFont="1" applyAlignment="1">
      <alignment horizontal="center" vertical="center"/>
    </xf>
    <xf numFmtId="165" fontId="5" fillId="0" borderId="0" xfId="1" applyNumberFormat="1" applyFont="1" applyAlignment="1">
      <alignment horizontal="center"/>
    </xf>
    <xf numFmtId="165" fontId="5" fillId="0" borderId="1" xfId="1" applyNumberFormat="1" applyFont="1" applyBorder="1" applyAlignment="1">
      <alignment horizontal="center"/>
    </xf>
    <xf numFmtId="165" fontId="4" fillId="6" borderId="1" xfId="1" applyNumberFormat="1" applyFont="1" applyFill="1" applyBorder="1" applyAlignment="1">
      <alignment horizontal="center" vertical="center" wrapText="1"/>
    </xf>
    <xf numFmtId="44" fontId="5" fillId="0" borderId="0" xfId="1" applyNumberFormat="1" applyFont="1" applyBorder="1" applyAlignment="1">
      <alignment horizontal="center"/>
    </xf>
    <xf numFmtId="44" fontId="6" fillId="0" borderId="2" xfId="1" applyNumberFormat="1" applyFont="1" applyBorder="1" applyAlignment="1">
      <alignment horizontal="center" vertical="center"/>
    </xf>
    <xf numFmtId="44" fontId="5" fillId="0" borderId="0" xfId="1" applyNumberFormat="1" applyFont="1" applyAlignment="1">
      <alignment horizontal="center" vertical="center"/>
    </xf>
    <xf numFmtId="44" fontId="5" fillId="0" borderId="0" xfId="1" applyNumberFormat="1" applyFont="1" applyAlignment="1">
      <alignment horizontal="center"/>
    </xf>
    <xf numFmtId="165" fontId="5" fillId="0" borderId="6" xfId="1" applyNumberFormat="1" applyFont="1" applyBorder="1" applyAlignment="1">
      <alignment horizontal="center"/>
    </xf>
    <xf numFmtId="165" fontId="4" fillId="2" borderId="9" xfId="1" applyNumberFormat="1" applyFont="1" applyFill="1" applyBorder="1" applyAlignment="1">
      <alignment horizontal="center" vertical="center" wrapText="1"/>
    </xf>
    <xf numFmtId="0" fontId="6" fillId="5" borderId="10" xfId="0" applyFont="1" applyFill="1" applyBorder="1" applyAlignment="1">
      <alignment horizontal="center" vertical="center" wrapText="1"/>
    </xf>
    <xf numFmtId="165" fontId="6" fillId="8" borderId="0" xfId="1" applyNumberFormat="1" applyFont="1" applyFill="1" applyBorder="1" applyAlignment="1">
      <alignment horizontal="center" vertical="center" wrapText="1"/>
    </xf>
    <xf numFmtId="165" fontId="4" fillId="3" borderId="0" xfId="1" applyNumberFormat="1" applyFont="1" applyFill="1" applyBorder="1" applyAlignment="1">
      <alignment horizontal="center" vertical="center" wrapText="1"/>
    </xf>
    <xf numFmtId="165" fontId="5" fillId="0" borderId="0" xfId="1" applyNumberFormat="1" applyFont="1" applyBorder="1"/>
    <xf numFmtId="165" fontId="5" fillId="0" borderId="0" xfId="1" applyNumberFormat="1" applyFont="1" applyBorder="1" applyAlignment="1">
      <alignment horizontal="left" vertical="center"/>
    </xf>
    <xf numFmtId="0" fontId="6" fillId="11" borderId="7" xfId="0" applyFont="1" applyFill="1" applyBorder="1" applyAlignment="1">
      <alignment horizontal="center" vertical="center" wrapText="1"/>
    </xf>
    <xf numFmtId="9" fontId="5" fillId="0" borderId="7" xfId="2" applyFont="1" applyBorder="1" applyAlignment="1">
      <alignment horizontal="center"/>
    </xf>
    <xf numFmtId="165" fontId="5" fillId="0" borderId="16" xfId="1" applyNumberFormat="1" applyFont="1" applyBorder="1"/>
    <xf numFmtId="9" fontId="5" fillId="0" borderId="16" xfId="2" applyFont="1" applyBorder="1" applyAlignment="1">
      <alignment horizontal="center"/>
    </xf>
    <xf numFmtId="165" fontId="5" fillId="0" borderId="15" xfId="1" applyNumberFormat="1" applyFont="1" applyBorder="1"/>
    <xf numFmtId="9" fontId="5" fillId="0" borderId="17" xfId="2" applyFont="1" applyBorder="1" applyAlignment="1">
      <alignment horizontal="center"/>
    </xf>
    <xf numFmtId="165" fontId="5" fillId="0" borderId="8" xfId="1" applyNumberFormat="1" applyFont="1" applyBorder="1" applyAlignment="1">
      <alignment horizontal="left" vertical="center"/>
    </xf>
    <xf numFmtId="0" fontId="5" fillId="0" borderId="7" xfId="3" applyFont="1" applyBorder="1">
      <alignment horizontal="left" vertical="center"/>
    </xf>
    <xf numFmtId="165" fontId="6" fillId="0" borderId="2" xfId="1" applyNumberFormat="1" applyFont="1" applyBorder="1" applyAlignment="1">
      <alignment horizontal="left" vertical="center"/>
    </xf>
    <xf numFmtId="44" fontId="6" fillId="11" borderId="0" xfId="1" applyNumberFormat="1" applyFont="1" applyFill="1" applyBorder="1" applyAlignment="1">
      <alignment horizontal="center" vertical="center" wrapText="1"/>
    </xf>
    <xf numFmtId="44" fontId="6" fillId="0" borderId="2" xfId="2" applyNumberFormat="1" applyFont="1" applyBorder="1" applyAlignment="1">
      <alignment horizontal="center" vertical="center"/>
    </xf>
    <xf numFmtId="44" fontId="6" fillId="0" borderId="2" xfId="1" applyFont="1" applyBorder="1" applyAlignment="1">
      <alignment horizontal="center" vertical="center"/>
    </xf>
    <xf numFmtId="165" fontId="4" fillId="6" borderId="0" xfId="1" applyNumberFormat="1" applyFont="1" applyFill="1" applyBorder="1" applyAlignment="1">
      <alignment horizontal="center" vertical="center" wrapText="1"/>
    </xf>
    <xf numFmtId="44" fontId="5" fillId="0" borderId="0" xfId="1" applyFont="1" applyBorder="1" applyAlignment="1">
      <alignment horizontal="center"/>
    </xf>
    <xf numFmtId="44" fontId="5" fillId="0" borderId="0" xfId="1" applyFont="1" applyBorder="1" applyAlignment="1">
      <alignment horizontal="center" vertical="center"/>
    </xf>
    <xf numFmtId="0" fontId="5" fillId="4" borderId="1" xfId="0" applyFont="1" applyFill="1" applyBorder="1"/>
    <xf numFmtId="165" fontId="5" fillId="4" borderId="0" xfId="1" applyNumberFormat="1" applyFont="1" applyFill="1" applyBorder="1" applyAlignment="1">
      <alignment horizontal="center" vertical="center"/>
    </xf>
    <xf numFmtId="0" fontId="5" fillId="4" borderId="0" xfId="3" applyFont="1" applyFill="1" applyBorder="1" applyAlignment="1">
      <alignment horizontal="center" vertical="center"/>
    </xf>
    <xf numFmtId="165" fontId="5" fillId="4" borderId="7" xfId="1" applyNumberFormat="1" applyFont="1" applyFill="1" applyBorder="1" applyAlignment="1">
      <alignment horizontal="center" vertical="center"/>
    </xf>
    <xf numFmtId="165" fontId="6" fillId="0" borderId="2" xfId="1" applyNumberFormat="1" applyFont="1" applyFill="1" applyBorder="1" applyAlignment="1">
      <alignment horizontal="left" vertical="center"/>
    </xf>
    <xf numFmtId="9" fontId="6" fillId="0" borderId="2" xfId="2" applyFont="1" applyFill="1" applyBorder="1" applyAlignment="1">
      <alignment horizontal="center" vertical="center"/>
    </xf>
    <xf numFmtId="44" fontId="6" fillId="0" borderId="2" xfId="1" applyFont="1" applyFill="1" applyBorder="1" applyAlignment="1">
      <alignment horizontal="left" vertical="center"/>
    </xf>
    <xf numFmtId="165" fontId="4" fillId="10" borderId="0" xfId="1" applyNumberFormat="1" applyFont="1" applyFill="1" applyBorder="1" applyAlignment="1">
      <alignment horizontal="center" vertical="center" wrapText="1"/>
    </xf>
    <xf numFmtId="44" fontId="5" fillId="0" borderId="0" xfId="1" applyFont="1" applyBorder="1"/>
    <xf numFmtId="165" fontId="5" fillId="0" borderId="0" xfId="3" applyNumberFormat="1" applyFont="1" applyBorder="1">
      <alignment horizontal="left" vertical="center"/>
    </xf>
    <xf numFmtId="44" fontId="5" fillId="0" borderId="0" xfId="1" applyFont="1" applyBorder="1" applyAlignment="1">
      <alignment horizontal="left" vertical="center"/>
    </xf>
    <xf numFmtId="165" fontId="5" fillId="0" borderId="6" xfId="1" applyNumberFormat="1" applyFont="1" applyBorder="1"/>
    <xf numFmtId="165" fontId="5" fillId="4" borderId="0" xfId="1" applyNumberFormat="1" applyFont="1" applyFill="1" applyBorder="1" applyAlignment="1">
      <alignment horizontal="left" vertical="center"/>
    </xf>
    <xf numFmtId="0" fontId="5" fillId="4" borderId="0" xfId="3" applyFont="1" applyFill="1" applyBorder="1">
      <alignment horizontal="left" vertical="center"/>
    </xf>
    <xf numFmtId="165" fontId="5" fillId="4" borderId="7" xfId="1" applyNumberFormat="1" applyFont="1" applyFill="1" applyBorder="1" applyAlignment="1">
      <alignment horizontal="left" vertical="center"/>
    </xf>
    <xf numFmtId="0" fontId="6" fillId="5" borderId="9" xfId="0" applyFont="1" applyFill="1" applyBorder="1" applyAlignment="1">
      <alignment horizontal="center" vertical="center" wrapText="1"/>
    </xf>
    <xf numFmtId="165" fontId="6" fillId="8" borderId="18" xfId="1" applyNumberFormat="1" applyFont="1" applyFill="1" applyBorder="1" applyAlignment="1">
      <alignment horizontal="center" vertical="center" wrapText="1"/>
    </xf>
    <xf numFmtId="165" fontId="4" fillId="2" borderId="7" xfId="1" applyNumberFormat="1" applyFont="1" applyFill="1" applyBorder="1" applyAlignment="1">
      <alignment horizontal="center"/>
    </xf>
    <xf numFmtId="165" fontId="6" fillId="5" borderId="10" xfId="1" applyNumberFormat="1" applyFont="1" applyFill="1" applyBorder="1" applyAlignment="1">
      <alignment horizontal="center" vertical="center" wrapText="1"/>
    </xf>
    <xf numFmtId="165" fontId="4" fillId="2" borderId="18" xfId="1" applyNumberFormat="1" applyFont="1" applyFill="1" applyBorder="1" applyAlignment="1">
      <alignment horizontal="center" vertical="center" wrapText="1"/>
    </xf>
    <xf numFmtId="165" fontId="4" fillId="3" borderId="18" xfId="1" applyNumberFormat="1" applyFont="1" applyFill="1" applyBorder="1" applyAlignment="1">
      <alignment horizontal="center" vertical="center" wrapText="1"/>
    </xf>
    <xf numFmtId="44" fontId="6" fillId="0" borderId="2" xfId="1" applyFont="1" applyBorder="1" applyAlignment="1">
      <alignment horizontal="left" vertical="center"/>
    </xf>
    <xf numFmtId="165" fontId="6" fillId="9" borderId="0" xfId="1" applyNumberFormat="1" applyFont="1" applyFill="1" applyBorder="1" applyAlignment="1">
      <alignment horizontal="center" vertical="center" wrapText="1"/>
    </xf>
    <xf numFmtId="165" fontId="6" fillId="7" borderId="0" xfId="1" applyNumberFormat="1" applyFont="1" applyFill="1" applyBorder="1" applyAlignment="1">
      <alignment horizontal="center" vertical="center" wrapText="1"/>
    </xf>
    <xf numFmtId="165" fontId="6" fillId="5" borderId="0" xfId="1" applyNumberFormat="1" applyFont="1" applyFill="1" applyBorder="1" applyAlignment="1">
      <alignment horizontal="center" vertical="center" wrapText="1"/>
    </xf>
    <xf numFmtId="165" fontId="4" fillId="3" borderId="10" xfId="1" applyNumberFormat="1" applyFont="1" applyFill="1" applyBorder="1" applyAlignment="1">
      <alignment horizontal="center" vertical="center" wrapText="1"/>
    </xf>
    <xf numFmtId="165" fontId="5" fillId="0" borderId="7" xfId="1" applyNumberFormat="1" applyFont="1" applyBorder="1"/>
    <xf numFmtId="165" fontId="5" fillId="4" borderId="0" xfId="3" applyNumberFormat="1" applyFont="1" applyFill="1" applyBorder="1">
      <alignment horizontal="left" vertical="center"/>
    </xf>
    <xf numFmtId="44" fontId="5" fillId="0" borderId="17" xfId="1" applyFont="1" applyBorder="1" applyAlignment="1">
      <alignment horizontal="center"/>
    </xf>
    <xf numFmtId="3" fontId="5" fillId="0" borderId="0" xfId="0" applyNumberFormat="1" applyFont="1" applyAlignment="1">
      <alignment horizontal="center"/>
    </xf>
    <xf numFmtId="166" fontId="5" fillId="0" borderId="0" xfId="2" applyNumberFormat="1" applyFont="1" applyBorder="1" applyAlignment="1">
      <alignment horizontal="center"/>
    </xf>
    <xf numFmtId="0" fontId="5" fillId="0" borderId="1" xfId="3" applyFont="1" applyBorder="1">
      <alignment horizontal="left" vertical="center"/>
    </xf>
    <xf numFmtId="44" fontId="5" fillId="0" borderId="1" xfId="1" applyFont="1" applyBorder="1" applyAlignment="1">
      <alignment horizontal="center"/>
    </xf>
    <xf numFmtId="0" fontId="5" fillId="4" borderId="0" xfId="0" applyFont="1" applyFill="1" applyBorder="1" applyAlignment="1">
      <alignment horizontal="center"/>
    </xf>
    <xf numFmtId="44" fontId="5" fillId="4" borderId="0" xfId="1" applyNumberFormat="1" applyFont="1" applyFill="1" applyBorder="1" applyAlignment="1">
      <alignment horizontal="center" vertical="center"/>
    </xf>
    <xf numFmtId="3" fontId="6" fillId="0" borderId="2" xfId="0" applyNumberFormat="1" applyFont="1" applyBorder="1" applyAlignment="1">
      <alignment horizontal="center"/>
    </xf>
    <xf numFmtId="0" fontId="4" fillId="2" borderId="0" xfId="0" applyFont="1" applyFill="1" applyAlignment="1">
      <alignment horizontal="center" vertical="center"/>
    </xf>
    <xf numFmtId="3" fontId="4" fillId="2" borderId="0" xfId="0" applyNumberFormat="1" applyFont="1" applyFill="1" applyAlignment="1">
      <alignment horizontal="center" vertical="center" wrapText="1"/>
    </xf>
    <xf numFmtId="3" fontId="6" fillId="12" borderId="0" xfId="0" applyNumberFormat="1" applyFont="1" applyFill="1" applyAlignment="1">
      <alignment horizontal="center" vertical="center" wrapText="1"/>
    </xf>
    <xf numFmtId="165" fontId="4" fillId="2" borderId="0" xfId="6" applyNumberFormat="1" applyFont="1" applyFill="1" applyAlignment="1">
      <alignment horizontal="center" vertical="center" wrapText="1"/>
    </xf>
    <xf numFmtId="165" fontId="6" fillId="12" borderId="0" xfId="6" applyNumberFormat="1" applyFont="1" applyFill="1" applyAlignment="1">
      <alignment horizontal="center" vertical="center" wrapText="1"/>
    </xf>
    <xf numFmtId="9" fontId="5" fillId="0" borderId="0" xfId="7" applyFont="1" applyAlignment="1">
      <alignment horizontal="center"/>
    </xf>
    <xf numFmtId="165" fontId="5" fillId="0" borderId="0" xfId="6" applyNumberFormat="1" applyFont="1" applyAlignment="1">
      <alignment horizontal="center"/>
    </xf>
    <xf numFmtId="42" fontId="5" fillId="0" borderId="0" xfId="0" applyNumberFormat="1" applyFont="1" applyAlignment="1">
      <alignment horizontal="center"/>
    </xf>
    <xf numFmtId="3" fontId="0" fillId="0" borderId="0" xfId="0" applyNumberFormat="1" applyAlignment="1">
      <alignment horizontal="center"/>
    </xf>
    <xf numFmtId="0" fontId="0" fillId="0" borderId="0" xfId="0" applyAlignment="1">
      <alignment horizontal="center"/>
    </xf>
    <xf numFmtId="0" fontId="0" fillId="0" borderId="0" xfId="0" pivotButton="1"/>
    <xf numFmtId="0" fontId="0" fillId="0" borderId="0" xfId="0" applyAlignment="1">
      <alignment horizontal="left"/>
    </xf>
    <xf numFmtId="0" fontId="0" fillId="0" borderId="0" xfId="0" applyAlignment="1">
      <alignment horizontal="left" indent="1"/>
    </xf>
    <xf numFmtId="9" fontId="0" fillId="0" borderId="0" xfId="0" applyNumberFormat="1"/>
    <xf numFmtId="3" fontId="5" fillId="0" borderId="0" xfId="1" applyNumberFormat="1" applyFont="1" applyBorder="1" applyAlignment="1">
      <alignment horizontal="center"/>
    </xf>
    <xf numFmtId="44" fontId="5" fillId="0" borderId="0" xfId="1" applyNumberFormat="1" applyFont="1" applyBorder="1"/>
    <xf numFmtId="37" fontId="5" fillId="0" borderId="0" xfId="1" applyNumberFormat="1" applyFont="1" applyBorder="1" applyAlignment="1">
      <alignment horizontal="center"/>
    </xf>
    <xf numFmtId="37" fontId="5" fillId="0" borderId="0" xfId="1" applyNumberFormat="1" applyFont="1" applyBorder="1"/>
    <xf numFmtId="37" fontId="5" fillId="0" borderId="2" xfId="1" applyNumberFormat="1" applyFont="1" applyBorder="1" applyAlignment="1">
      <alignment horizontal="center" vertical="center"/>
    </xf>
    <xf numFmtId="0" fontId="5" fillId="0" borderId="16" xfId="3" applyFont="1" applyBorder="1">
      <alignment horizontal="left" vertical="center"/>
    </xf>
    <xf numFmtId="0" fontId="6" fillId="0" borderId="2" xfId="0" applyFont="1" applyBorder="1" applyAlignment="1">
      <alignment horizontal="left"/>
    </xf>
    <xf numFmtId="44" fontId="6" fillId="0" borderId="2" xfId="1" applyNumberFormat="1" applyFont="1" applyBorder="1" applyAlignment="1">
      <alignment horizontal="left" vertical="center"/>
    </xf>
    <xf numFmtId="0" fontId="3" fillId="13" borderId="19" xfId="9" applyFill="1" applyBorder="1"/>
    <xf numFmtId="0" fontId="8" fillId="0" borderId="0" xfId="9" applyFont="1" applyAlignment="1">
      <alignment vertical="center"/>
    </xf>
    <xf numFmtId="0" fontId="3" fillId="0" borderId="0" xfId="9"/>
    <xf numFmtId="0" fontId="3" fillId="13" borderId="22" xfId="9" applyFill="1" applyBorder="1"/>
    <xf numFmtId="0" fontId="3" fillId="13" borderId="0" xfId="9" applyFill="1"/>
    <xf numFmtId="0" fontId="3" fillId="13" borderId="23" xfId="9" applyFill="1" applyBorder="1"/>
    <xf numFmtId="0" fontId="3" fillId="13" borderId="22" xfId="9" applyFill="1" applyBorder="1" applyAlignment="1">
      <alignment vertical="center"/>
    </xf>
    <xf numFmtId="0" fontId="3" fillId="0" borderId="0" xfId="9" applyAlignment="1">
      <alignment vertical="center"/>
    </xf>
    <xf numFmtId="0" fontId="3" fillId="13" borderId="0" xfId="9" applyFill="1" applyAlignment="1">
      <alignment horizontal="left" vertical="center" wrapText="1"/>
    </xf>
    <xf numFmtId="0" fontId="3" fillId="13" borderId="23" xfId="9" applyFill="1" applyBorder="1" applyAlignment="1">
      <alignment horizontal="left" vertical="center" wrapText="1"/>
    </xf>
    <xf numFmtId="0" fontId="3" fillId="13" borderId="0" xfId="9" applyFill="1" applyAlignment="1">
      <alignment vertical="center" wrapText="1"/>
    </xf>
    <xf numFmtId="0" fontId="3" fillId="13" borderId="23" xfId="9" applyFill="1" applyBorder="1" applyAlignment="1">
      <alignment vertical="center" wrapText="1"/>
    </xf>
    <xf numFmtId="0" fontId="3" fillId="13" borderId="0" xfId="9" applyFill="1" applyAlignment="1">
      <alignment wrapText="1"/>
    </xf>
    <xf numFmtId="0" fontId="3" fillId="13" borderId="23" xfId="9" applyFill="1" applyBorder="1" applyAlignment="1">
      <alignment wrapText="1"/>
    </xf>
    <xf numFmtId="0" fontId="9" fillId="13" borderId="0" xfId="9" applyFont="1" applyFill="1"/>
    <xf numFmtId="0" fontId="3" fillId="13" borderId="24" xfId="9" applyFill="1" applyBorder="1"/>
    <xf numFmtId="0" fontId="3" fillId="0" borderId="25" xfId="9" applyBorder="1"/>
    <xf numFmtId="0" fontId="3" fillId="13" borderId="25" xfId="9" applyFill="1" applyBorder="1"/>
    <xf numFmtId="0" fontId="3" fillId="13" borderId="26" xfId="9" applyFill="1" applyBorder="1"/>
    <xf numFmtId="0" fontId="7" fillId="0" borderId="0" xfId="10"/>
    <xf numFmtId="0" fontId="7" fillId="0" borderId="0" xfId="8" applyFill="1"/>
    <xf numFmtId="0" fontId="3" fillId="0" borderId="0" xfId="0" applyFont="1" applyAlignment="1">
      <alignment horizontal="left"/>
    </xf>
    <xf numFmtId="0" fontId="3" fillId="13" borderId="0" xfId="9" applyFill="1" applyAlignment="1">
      <alignment horizontal="left" vertical="center" wrapText="1"/>
    </xf>
    <xf numFmtId="0" fontId="3" fillId="13" borderId="23" xfId="9" applyFill="1" applyBorder="1" applyAlignment="1">
      <alignment horizontal="left" vertical="center" wrapText="1"/>
    </xf>
    <xf numFmtId="0" fontId="8" fillId="13" borderId="20" xfId="9" applyFont="1" applyFill="1" applyBorder="1" applyAlignment="1">
      <alignment horizontal="center" vertical="center" wrapText="1"/>
    </xf>
    <xf numFmtId="0" fontId="8" fillId="13" borderId="21" xfId="9" applyFont="1" applyFill="1" applyBorder="1" applyAlignment="1">
      <alignment horizontal="center" vertical="center" wrapText="1"/>
    </xf>
    <xf numFmtId="0" fontId="3" fillId="13" borderId="0" xfId="9" applyFill="1" applyAlignment="1">
      <alignment vertical="center" wrapText="1"/>
    </xf>
    <xf numFmtId="0" fontId="3" fillId="13" borderId="23" xfId="9" applyFill="1" applyBorder="1" applyAlignment="1">
      <alignment vertical="center" wrapText="1"/>
    </xf>
    <xf numFmtId="165" fontId="4" fillId="3" borderId="5" xfId="1" applyNumberFormat="1" applyFont="1" applyFill="1" applyBorder="1" applyAlignment="1">
      <alignment horizontal="center" vertical="center" wrapText="1"/>
    </xf>
    <xf numFmtId="165" fontId="4" fillId="3" borderId="6" xfId="1" applyNumberFormat="1"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4" xfId="0" applyFont="1" applyFill="1" applyBorder="1" applyAlignment="1">
      <alignment horizontal="center"/>
    </xf>
    <xf numFmtId="0" fontId="4" fillId="3" borderId="3" xfId="0" applyFont="1" applyFill="1" applyBorder="1" applyAlignment="1">
      <alignment horizontal="center"/>
    </xf>
    <xf numFmtId="0" fontId="4" fillId="3" borderId="4" xfId="0" applyFont="1" applyFill="1" applyBorder="1" applyAlignment="1">
      <alignment horizontal="center"/>
    </xf>
    <xf numFmtId="0" fontId="4" fillId="6" borderId="3" xfId="0" applyFont="1" applyFill="1" applyBorder="1" applyAlignment="1">
      <alignment horizontal="center"/>
    </xf>
    <xf numFmtId="0" fontId="4" fillId="6" borderId="4" xfId="0" applyFont="1" applyFill="1" applyBorder="1" applyAlignment="1">
      <alignment horizontal="center"/>
    </xf>
    <xf numFmtId="0" fontId="4" fillId="10" borderId="3" xfId="0" applyFont="1" applyFill="1" applyBorder="1" applyAlignment="1">
      <alignment horizontal="center"/>
    </xf>
    <xf numFmtId="0" fontId="4" fillId="10" borderId="4" xfId="0" applyFont="1" applyFill="1" applyBorder="1" applyAlignment="1">
      <alignment horizontal="center"/>
    </xf>
    <xf numFmtId="0" fontId="6" fillId="8" borderId="3" xfId="0" applyFont="1" applyFill="1" applyBorder="1" applyAlignment="1">
      <alignment horizontal="center"/>
    </xf>
    <xf numFmtId="0" fontId="6" fillId="8" borderId="4" xfId="0" applyFont="1" applyFill="1" applyBorder="1" applyAlignment="1">
      <alignment horizontal="center"/>
    </xf>
    <xf numFmtId="0" fontId="6" fillId="8" borderId="11" xfId="0" applyFont="1" applyFill="1" applyBorder="1" applyAlignment="1">
      <alignment horizontal="center"/>
    </xf>
    <xf numFmtId="165" fontId="4" fillId="2" borderId="3" xfId="1" applyNumberFormat="1" applyFont="1" applyFill="1" applyBorder="1" applyAlignment="1">
      <alignment horizontal="center"/>
    </xf>
    <xf numFmtId="165" fontId="4" fillId="2" borderId="4" xfId="1" applyNumberFormat="1" applyFont="1" applyFill="1" applyBorder="1" applyAlignment="1">
      <alignment horizontal="center"/>
    </xf>
    <xf numFmtId="165" fontId="6" fillId="8" borderId="12" xfId="1" applyNumberFormat="1" applyFont="1" applyFill="1" applyBorder="1" applyAlignment="1">
      <alignment horizontal="center"/>
    </xf>
    <xf numFmtId="165" fontId="6" fillId="8" borderId="13" xfId="1" applyNumberFormat="1" applyFont="1" applyFill="1" applyBorder="1" applyAlignment="1">
      <alignment horizontal="center"/>
    </xf>
    <xf numFmtId="165" fontId="6" fillId="8" borderId="14" xfId="1" applyNumberFormat="1" applyFont="1" applyFill="1" applyBorder="1" applyAlignment="1">
      <alignment horizontal="center"/>
    </xf>
    <xf numFmtId="165" fontId="4" fillId="3" borderId="12" xfId="1" applyNumberFormat="1" applyFont="1" applyFill="1" applyBorder="1" applyAlignment="1">
      <alignment horizontal="center"/>
    </xf>
    <xf numFmtId="165" fontId="4" fillId="3" borderId="13" xfId="1" applyNumberFormat="1" applyFont="1" applyFill="1" applyBorder="1" applyAlignment="1">
      <alignment horizontal="center"/>
    </xf>
    <xf numFmtId="165" fontId="4" fillId="3" borderId="14" xfId="1" applyNumberFormat="1" applyFont="1" applyFill="1" applyBorder="1" applyAlignment="1">
      <alignment horizontal="center"/>
    </xf>
    <xf numFmtId="165" fontId="4" fillId="10" borderId="12" xfId="1" applyNumberFormat="1" applyFont="1" applyFill="1" applyBorder="1" applyAlignment="1">
      <alignment horizontal="center"/>
    </xf>
    <xf numFmtId="165" fontId="4" fillId="10" borderId="14" xfId="1" applyNumberFormat="1" applyFont="1" applyFill="1" applyBorder="1" applyAlignment="1">
      <alignment horizontal="center"/>
    </xf>
    <xf numFmtId="0" fontId="4" fillId="2" borderId="0" xfId="0" applyFont="1" applyFill="1" applyAlignment="1">
      <alignment horizontal="center" vertical="center" wrapText="1"/>
    </xf>
    <xf numFmtId="165" fontId="4" fillId="10" borderId="3" xfId="1" applyNumberFormat="1" applyFont="1" applyFill="1" applyBorder="1" applyAlignment="1">
      <alignment horizontal="center"/>
    </xf>
    <xf numFmtId="165" fontId="4" fillId="10" borderId="4" xfId="1" applyNumberFormat="1" applyFont="1" applyFill="1" applyBorder="1" applyAlignment="1">
      <alignment horizontal="center"/>
    </xf>
    <xf numFmtId="165" fontId="4" fillId="3" borderId="3" xfId="1" applyNumberFormat="1" applyFont="1" applyFill="1" applyBorder="1" applyAlignment="1">
      <alignment horizontal="center"/>
    </xf>
    <xf numFmtId="165" fontId="4" fillId="3" borderId="4" xfId="1" applyNumberFormat="1" applyFont="1" applyFill="1" applyBorder="1" applyAlignment="1">
      <alignment horizontal="center"/>
    </xf>
    <xf numFmtId="165" fontId="4" fillId="6" borderId="3" xfId="1" applyNumberFormat="1" applyFont="1" applyFill="1" applyBorder="1" applyAlignment="1">
      <alignment horizontal="center"/>
    </xf>
    <xf numFmtId="165" fontId="4" fillId="6" borderId="4" xfId="1" applyNumberFormat="1" applyFont="1" applyFill="1" applyBorder="1" applyAlignment="1">
      <alignment horizontal="center"/>
    </xf>
    <xf numFmtId="165" fontId="6" fillId="8" borderId="3" xfId="1" applyNumberFormat="1" applyFont="1" applyFill="1" applyBorder="1" applyAlignment="1">
      <alignment horizontal="center"/>
    </xf>
    <xf numFmtId="165" fontId="6" fillId="8" borderId="4" xfId="1" applyNumberFormat="1" applyFont="1" applyFill="1" applyBorder="1" applyAlignment="1">
      <alignment horizontal="center"/>
    </xf>
    <xf numFmtId="165" fontId="4" fillId="2" borderId="5" xfId="1" applyNumberFormat="1" applyFont="1" applyFill="1" applyBorder="1" applyAlignment="1">
      <alignment horizontal="center" vertical="center" wrapText="1"/>
    </xf>
    <xf numFmtId="165" fontId="4" fillId="2" borderId="6" xfId="1" applyNumberFormat="1" applyFont="1" applyFill="1" applyBorder="1" applyAlignment="1">
      <alignment horizontal="center" vertical="center" wrapText="1"/>
    </xf>
    <xf numFmtId="165" fontId="4" fillId="2" borderId="12" xfId="1" applyNumberFormat="1" applyFont="1" applyFill="1" applyBorder="1" applyAlignment="1">
      <alignment horizontal="center"/>
    </xf>
    <xf numFmtId="165" fontId="4" fillId="2" borderId="13" xfId="1" applyNumberFormat="1" applyFont="1" applyFill="1" applyBorder="1" applyAlignment="1">
      <alignment horizontal="center"/>
    </xf>
    <xf numFmtId="165" fontId="4" fillId="2" borderId="14" xfId="1" applyNumberFormat="1" applyFont="1" applyFill="1" applyBorder="1" applyAlignment="1">
      <alignment horizontal="center"/>
    </xf>
    <xf numFmtId="165" fontId="4" fillId="6" borderId="12" xfId="1" applyNumberFormat="1" applyFont="1" applyFill="1" applyBorder="1" applyAlignment="1">
      <alignment horizontal="center"/>
    </xf>
    <xf numFmtId="165" fontId="4" fillId="6" borderId="14" xfId="1" applyNumberFormat="1" applyFont="1" applyFill="1" applyBorder="1" applyAlignment="1">
      <alignment horizontal="center"/>
    </xf>
    <xf numFmtId="165" fontId="4" fillId="10" borderId="13" xfId="1" applyNumberFormat="1" applyFont="1" applyFill="1" applyBorder="1" applyAlignment="1">
      <alignment horizontal="center"/>
    </xf>
    <xf numFmtId="165" fontId="4" fillId="2" borderId="11" xfId="1" applyNumberFormat="1" applyFont="1" applyFill="1" applyBorder="1" applyAlignment="1">
      <alignment horizontal="center"/>
    </xf>
    <xf numFmtId="165" fontId="4" fillId="3" borderId="11" xfId="1" applyNumberFormat="1" applyFont="1" applyFill="1" applyBorder="1" applyAlignment="1">
      <alignment horizontal="center"/>
    </xf>
    <xf numFmtId="165" fontId="4" fillId="6" borderId="11" xfId="1" applyNumberFormat="1" applyFont="1" applyFill="1" applyBorder="1" applyAlignment="1">
      <alignment horizontal="center"/>
    </xf>
    <xf numFmtId="165" fontId="6" fillId="8" borderId="11" xfId="1" applyNumberFormat="1" applyFont="1" applyFill="1" applyBorder="1" applyAlignment="1">
      <alignment horizontal="center"/>
    </xf>
    <xf numFmtId="165" fontId="4" fillId="10" borderId="11" xfId="1" applyNumberFormat="1" applyFont="1" applyFill="1" applyBorder="1" applyAlignment="1">
      <alignment horizontal="center"/>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cellXfs>
  <cellStyles count="11">
    <cellStyle name="Currency" xfId="1" builtinId="4"/>
    <cellStyle name="Currency 2" xfId="6" xr:uid="{690C9E2D-4A5B-477C-B971-A41021C86F8C}"/>
    <cellStyle name="Hyperlink" xfId="8" builtinId="8"/>
    <cellStyle name="Hyperlink 2 2" xfId="10" xr:uid="{23D5E3D4-CB48-4488-9834-FB010E493790}"/>
    <cellStyle name="Normal" xfId="0" builtinId="0"/>
    <cellStyle name="Normal 2" xfId="9" xr:uid="{26EB0635-148E-47CD-B1B0-D8D24BA40B13}"/>
    <cellStyle name="Percent" xfId="2" builtinId="5"/>
    <cellStyle name="Percent 2" xfId="7" xr:uid="{27989787-0235-48F5-8799-79BBA4A7F64E}"/>
    <cellStyle name="sInteger" xfId="4" xr:uid="{523BC328-7FD1-4B8E-994D-2F2EF8DC276D}"/>
    <cellStyle name="sShortDate" xfId="5" xr:uid="{88C50AAA-544A-469E-825A-76AE3ADDE04D}"/>
    <cellStyle name="sText" xfId="3" xr:uid="{BA7E690F-16D6-4C52-890B-42159FD60F50}"/>
  </cellStyles>
  <dxfs count="8">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val="0"/>
      </font>
    </dxf>
    <dxf>
      <numFmt numFmtId="13" formatCode="0%"/>
    </dxf>
    <dxf>
      <fill>
        <patternFill>
          <bgColor theme="0" tint="-4.9989318521683403E-2"/>
        </patternFill>
      </fill>
    </dxf>
    <dxf>
      <fill>
        <patternFill>
          <bgColor theme="0" tint="-4.9989318521683403E-2"/>
        </patternFill>
      </fill>
    </dxf>
  </dxfs>
  <tableStyles count="0" defaultTableStyle="TableStyleMedium2" defaultPivotStyle="PivotStyleLight16"/>
  <colors>
    <mruColors>
      <color rgb="FFFFC93C"/>
      <color rgb="FF13768E"/>
      <color rgb="FFE84E4F"/>
      <color rgb="FF38C3E4"/>
      <color rgb="FFFF7C80"/>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7/relationships/slicerCache" Target="slicerCaches/slicerCach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[financial20-muni-publish.xlsx]% Rev to % Pop!PivotTable1</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b="0" i="0" baseline="0">
                <a:effectLst/>
                <a:latin typeface="Arial Nova" panose="020B0504020202020204" pitchFamily="34" charset="0"/>
              </a:rPr>
              <a:t>Comparison of library's percentage of total local government revenue to library's percentage of total municipal OSL population.</a:t>
            </a:r>
            <a:endParaRPr lang="en-US">
              <a:effectLst/>
              <a:latin typeface="Arial Nova" panose="020B05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Nova" panose="020B0504020202020204" pitchFamily="34" charset="0"/>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
        <c:spPr>
          <a:solidFill>
            <a:srgbClr val="FFC93C"/>
          </a:solidFill>
          <a:ln>
            <a:solidFill>
              <a:srgbClr val="FFC93C"/>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ova" panose="020B0504020202020204" pitchFamily="34" charset="0"/>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
        <c:spPr>
          <a:solidFill>
            <a:srgbClr val="FFC93C"/>
          </a:solidFill>
          <a:ln w="12700">
            <a:solidFill>
              <a:srgbClr val="FFC93C"/>
            </a:solidFill>
          </a:ln>
          <a:effectLst/>
        </c:spPr>
      </c:pivotFmt>
      <c:pivotFmt>
        <c:idx val="3"/>
        <c:spPr>
          <a:solidFill>
            <a:schemeClr val="accent1"/>
          </a:solidFill>
          <a:ln>
            <a:noFill/>
          </a:ln>
          <a:effectLst/>
        </c:spPr>
      </c:pivotFmt>
      <c:pivotFmt>
        <c:idx val="4"/>
        <c:spPr>
          <a:solidFill>
            <a:schemeClr val="accent1"/>
          </a:solidFill>
          <a:ln>
            <a:noFill/>
          </a:ln>
          <a:effectLst/>
        </c:spP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Nova" panose="020B0504020202020204" pitchFamily="34" charset="0"/>
                  <a:ea typeface="+mn-ea"/>
                  <a:cs typeface="+mn-cs"/>
                </a:defRPr>
              </a:pPr>
              <a:endParaRPr lang="en-US"/>
            </a:p>
          </c:txPr>
          <c:dLblPos val="inEnd"/>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Nova" panose="020B0504020202020204" pitchFamily="34" charset="0"/>
                  <a:ea typeface="+mn-ea"/>
                  <a:cs typeface="+mn-cs"/>
                </a:defRPr>
              </a:pPr>
              <a:endParaRPr lang="en-US"/>
            </a:p>
          </c:txPr>
          <c:dLblPos val="inEnd"/>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Nova" panose="020B0504020202020204" pitchFamily="34" charset="0"/>
                  <a:ea typeface="+mn-ea"/>
                  <a:cs typeface="+mn-cs"/>
                </a:defRPr>
              </a:pPr>
              <a:endParaRPr lang="en-US"/>
            </a:p>
          </c:txPr>
          <c:dLblPos val="inEnd"/>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strRef>
              <c:f>'% Rev to % Pop'!$B$3</c:f>
              <c:strCache>
                <c:ptCount val="1"/>
                <c:pt idx="0">
                  <c:v>% of Municipal Revenue</c:v>
                </c:pt>
              </c:strCache>
            </c:strRef>
          </c:tx>
          <c:spPr>
            <a:solidFill>
              <a:schemeClr val="accent1"/>
            </a:solidFill>
            <a:ln>
              <a:noFill/>
            </a:ln>
            <a:effectLst/>
          </c:spPr>
          <c:invertIfNegative val="0"/>
          <c:dPt>
            <c:idx val="6"/>
            <c:invertIfNegative val="0"/>
            <c:bubble3D val="0"/>
            <c:extLst>
              <c:ext xmlns:c16="http://schemas.microsoft.com/office/drawing/2014/chart" uri="{C3380CC4-5D6E-409C-BE32-E72D297353CC}">
                <c16:uniqueId val="{00000003-7CD1-4657-9C6A-7B0081627325}"/>
              </c:ext>
            </c:extLst>
          </c:dPt>
          <c:dPt>
            <c:idx val="8"/>
            <c:invertIfNegative val="0"/>
            <c:bubble3D val="0"/>
            <c:extLst>
              <c:ext xmlns:c16="http://schemas.microsoft.com/office/drawing/2014/chart" uri="{C3380CC4-5D6E-409C-BE32-E72D297353CC}">
                <c16:uniqueId val="{00000002-7CD1-4657-9C6A-7B0081627325}"/>
              </c:ext>
            </c:extLst>
          </c:dPt>
          <c:dPt>
            <c:idx val="15"/>
            <c:invertIfNegative val="0"/>
            <c:bubble3D val="0"/>
            <c:extLst>
              <c:ext xmlns:c16="http://schemas.microsoft.com/office/drawing/2014/chart" uri="{C3380CC4-5D6E-409C-BE32-E72D297353CC}">
                <c16:uniqueId val="{00000004-7CD1-4657-9C6A-7B0081627325}"/>
              </c:ext>
            </c:extLst>
          </c:dPt>
          <c:dLbls>
            <c:dLbl>
              <c:idx val="6"/>
              <c:delete val="1"/>
              <c:extLst>
                <c:ext xmlns:c15="http://schemas.microsoft.com/office/drawing/2012/chart" uri="{CE6537A1-D6FC-4f65-9D91-7224C49458BB}"/>
                <c:ext xmlns:c16="http://schemas.microsoft.com/office/drawing/2014/chart" uri="{C3380CC4-5D6E-409C-BE32-E72D297353CC}">
                  <c16:uniqueId val="{00000003-7CD1-4657-9C6A-7B0081627325}"/>
                </c:ext>
              </c:extLst>
            </c:dLbl>
            <c:dLbl>
              <c:idx val="8"/>
              <c:delete val="1"/>
              <c:extLst>
                <c:ext xmlns:c15="http://schemas.microsoft.com/office/drawing/2012/chart" uri="{CE6537A1-D6FC-4f65-9D91-7224C49458BB}"/>
                <c:ext xmlns:c16="http://schemas.microsoft.com/office/drawing/2014/chart" uri="{C3380CC4-5D6E-409C-BE32-E72D297353CC}">
                  <c16:uniqueId val="{00000002-7CD1-4657-9C6A-7B0081627325}"/>
                </c:ext>
              </c:extLst>
            </c:dLbl>
            <c:dLbl>
              <c:idx val="15"/>
              <c:delete val="1"/>
              <c:extLst>
                <c:ext xmlns:c15="http://schemas.microsoft.com/office/drawing/2012/chart" uri="{CE6537A1-D6FC-4f65-9D91-7224C49458BB}"/>
                <c:ext xmlns:c16="http://schemas.microsoft.com/office/drawing/2014/chart" uri="{C3380CC4-5D6E-409C-BE32-E72D297353CC}">
                  <c16:uniqueId val="{00000004-7CD1-4657-9C6A-7B008162732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Nova" panose="020B0504020202020204" pitchFamily="34" charset="0"/>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 Rev to % Pop'!$A$4:$A$28</c:f>
              <c:multiLvlStrCache>
                <c:ptCount val="17"/>
                <c:lvl>
                  <c:pt idx="0">
                    <c:v>Jesse M. Smith Memorial Library</c:v>
                  </c:pt>
                  <c:pt idx="1">
                    <c:v>Pascoag Free Public Library</c:v>
                  </c:pt>
                  <c:pt idx="2">
                    <c:v>Glocester Manton Free Public Library</c:v>
                  </c:pt>
                  <c:pt idx="3">
                    <c:v>Harmony Library</c:v>
                  </c:pt>
                  <c:pt idx="4">
                    <c:v>Ashaway Free Library</c:v>
                  </c:pt>
                  <c:pt idx="5">
                    <c:v>Langworthy Public Library</c:v>
                  </c:pt>
                  <c:pt idx="6">
                    <c:v>Davisville Free Library</c:v>
                  </c:pt>
                  <c:pt idx="7">
                    <c:v>North Kingstown Free Library</c:v>
                  </c:pt>
                  <c:pt idx="8">
                    <c:v>Willett Free Library</c:v>
                  </c:pt>
                  <c:pt idx="9">
                    <c:v>Providence Community Library</c:v>
                  </c:pt>
                  <c:pt idx="10">
                    <c:v>Providence Public Library</c:v>
                  </c:pt>
                  <c:pt idx="11">
                    <c:v>Hope Library</c:v>
                  </c:pt>
                  <c:pt idx="12">
                    <c:v>North Scituate Public Library</c:v>
                  </c:pt>
                  <c:pt idx="13">
                    <c:v>East Smithfield Public Library</c:v>
                  </c:pt>
                  <c:pt idx="14">
                    <c:v>Greenville Public Library</c:v>
                  </c:pt>
                  <c:pt idx="15">
                    <c:v>Pontiac Free Library</c:v>
                  </c:pt>
                  <c:pt idx="16">
                    <c:v>Warwick Public Library</c:v>
                  </c:pt>
                </c:lvl>
                <c:lvl>
                  <c:pt idx="0">
                    <c:v>Burrillville</c:v>
                  </c:pt>
                  <c:pt idx="2">
                    <c:v>Glocester</c:v>
                  </c:pt>
                  <c:pt idx="4">
                    <c:v>Hopkinton</c:v>
                  </c:pt>
                  <c:pt idx="6">
                    <c:v>North Kingstown</c:v>
                  </c:pt>
                  <c:pt idx="9">
                    <c:v>Providence</c:v>
                  </c:pt>
                  <c:pt idx="11">
                    <c:v>Scituate</c:v>
                  </c:pt>
                  <c:pt idx="13">
                    <c:v>Smithfield</c:v>
                  </c:pt>
                  <c:pt idx="15">
                    <c:v>Warwick</c:v>
                  </c:pt>
                </c:lvl>
              </c:multiLvlStrCache>
            </c:multiLvlStrRef>
          </c:cat>
          <c:val>
            <c:numRef>
              <c:f>'% Rev to % Pop'!$B$4:$B$28</c:f>
              <c:numCache>
                <c:formatCode>0%</c:formatCode>
                <c:ptCount val="17"/>
                <c:pt idx="0">
                  <c:v>0.90177822103503669</c:v>
                </c:pt>
                <c:pt idx="1">
                  <c:v>9.8221778964963299E-2</c:v>
                </c:pt>
                <c:pt idx="2">
                  <c:v>0.4558133387994649</c:v>
                </c:pt>
                <c:pt idx="3">
                  <c:v>0.54418666120053516</c:v>
                </c:pt>
                <c:pt idx="4">
                  <c:v>0.5</c:v>
                </c:pt>
                <c:pt idx="5">
                  <c:v>0.5</c:v>
                </c:pt>
                <c:pt idx="6">
                  <c:v>8.5949177877428992E-3</c:v>
                </c:pt>
                <c:pt idx="7">
                  <c:v>0.98281016442451419</c:v>
                </c:pt>
                <c:pt idx="8">
                  <c:v>8.5949177877428992E-3</c:v>
                </c:pt>
                <c:pt idx="9">
                  <c:v>0.93463147679727643</c:v>
                </c:pt>
                <c:pt idx="10">
                  <c:v>6.5368523202723558E-2</c:v>
                </c:pt>
                <c:pt idx="11">
                  <c:v>0.4981318820202531</c:v>
                </c:pt>
                <c:pt idx="12">
                  <c:v>0.50186811797974695</c:v>
                </c:pt>
                <c:pt idx="13">
                  <c:v>0.39604252521306621</c:v>
                </c:pt>
                <c:pt idx="14">
                  <c:v>0.60395747478693373</c:v>
                </c:pt>
                <c:pt idx="15">
                  <c:v>0</c:v>
                </c:pt>
                <c:pt idx="16">
                  <c:v>1</c:v>
                </c:pt>
              </c:numCache>
            </c:numRef>
          </c:val>
          <c:extLst>
            <c:ext xmlns:c16="http://schemas.microsoft.com/office/drawing/2014/chart" uri="{C3380CC4-5D6E-409C-BE32-E72D297353CC}">
              <c16:uniqueId val="{00000000-9597-43B6-A7C1-F264EF79E187}"/>
            </c:ext>
          </c:extLst>
        </c:ser>
        <c:ser>
          <c:idx val="1"/>
          <c:order val="1"/>
          <c:tx>
            <c:strRef>
              <c:f>'% Rev to % Pop'!$C$3</c:f>
              <c:strCache>
                <c:ptCount val="1"/>
                <c:pt idx="0">
                  <c:v>% of Municipal Population</c:v>
                </c:pt>
              </c:strCache>
            </c:strRef>
          </c:tx>
          <c:spPr>
            <a:solidFill>
              <a:srgbClr val="FFC93C"/>
            </a:solidFill>
            <a:ln>
              <a:solidFill>
                <a:srgbClr val="FFC93C"/>
              </a:solidFill>
            </a:ln>
            <a:effectLst/>
          </c:spPr>
          <c:invertIfNegative val="0"/>
          <c:dPt>
            <c:idx val="16"/>
            <c:invertIfNegative val="0"/>
            <c:bubble3D val="0"/>
            <c:spPr>
              <a:solidFill>
                <a:srgbClr val="FFC93C"/>
              </a:solidFill>
              <a:ln w="12700">
                <a:solidFill>
                  <a:srgbClr val="FFC93C"/>
                </a:solidFill>
              </a:ln>
              <a:effectLst/>
            </c:spPr>
            <c:extLst>
              <c:ext xmlns:c16="http://schemas.microsoft.com/office/drawing/2014/chart" uri="{C3380CC4-5D6E-409C-BE32-E72D297353CC}">
                <c16:uniqueId val="{00000000-7CD1-4657-9C6A-7B008162732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ova" panose="020B0504020202020204" pitchFamily="34" charset="0"/>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 Rev to % Pop'!$A$4:$A$28</c:f>
              <c:multiLvlStrCache>
                <c:ptCount val="17"/>
                <c:lvl>
                  <c:pt idx="0">
                    <c:v>Jesse M. Smith Memorial Library</c:v>
                  </c:pt>
                  <c:pt idx="1">
                    <c:v>Pascoag Free Public Library</c:v>
                  </c:pt>
                  <c:pt idx="2">
                    <c:v>Glocester Manton Free Public Library</c:v>
                  </c:pt>
                  <c:pt idx="3">
                    <c:v>Harmony Library</c:v>
                  </c:pt>
                  <c:pt idx="4">
                    <c:v>Ashaway Free Library</c:v>
                  </c:pt>
                  <c:pt idx="5">
                    <c:v>Langworthy Public Library</c:v>
                  </c:pt>
                  <c:pt idx="6">
                    <c:v>Davisville Free Library</c:v>
                  </c:pt>
                  <c:pt idx="7">
                    <c:v>North Kingstown Free Library</c:v>
                  </c:pt>
                  <c:pt idx="8">
                    <c:v>Willett Free Library</c:v>
                  </c:pt>
                  <c:pt idx="9">
                    <c:v>Providence Community Library</c:v>
                  </c:pt>
                  <c:pt idx="10">
                    <c:v>Providence Public Library</c:v>
                  </c:pt>
                  <c:pt idx="11">
                    <c:v>Hope Library</c:v>
                  </c:pt>
                  <c:pt idx="12">
                    <c:v>North Scituate Public Library</c:v>
                  </c:pt>
                  <c:pt idx="13">
                    <c:v>East Smithfield Public Library</c:v>
                  </c:pt>
                  <c:pt idx="14">
                    <c:v>Greenville Public Library</c:v>
                  </c:pt>
                  <c:pt idx="15">
                    <c:v>Pontiac Free Library</c:v>
                  </c:pt>
                  <c:pt idx="16">
                    <c:v>Warwick Public Library</c:v>
                  </c:pt>
                </c:lvl>
                <c:lvl>
                  <c:pt idx="0">
                    <c:v>Burrillville</c:v>
                  </c:pt>
                  <c:pt idx="2">
                    <c:v>Glocester</c:v>
                  </c:pt>
                  <c:pt idx="4">
                    <c:v>Hopkinton</c:v>
                  </c:pt>
                  <c:pt idx="6">
                    <c:v>North Kingstown</c:v>
                  </c:pt>
                  <c:pt idx="9">
                    <c:v>Providence</c:v>
                  </c:pt>
                  <c:pt idx="11">
                    <c:v>Scituate</c:v>
                  </c:pt>
                  <c:pt idx="13">
                    <c:v>Smithfield</c:v>
                  </c:pt>
                  <c:pt idx="15">
                    <c:v>Warwick</c:v>
                  </c:pt>
                </c:lvl>
              </c:multiLvlStrCache>
            </c:multiLvlStrRef>
          </c:cat>
          <c:val>
            <c:numRef>
              <c:f>'% Rev to % Pop'!$C$4:$C$28</c:f>
              <c:numCache>
                <c:formatCode>0%</c:formatCode>
                <c:ptCount val="17"/>
                <c:pt idx="0">
                  <c:v>0.88091507364462551</c:v>
                </c:pt>
                <c:pt idx="1">
                  <c:v>0.11908492635537449</c:v>
                </c:pt>
                <c:pt idx="2">
                  <c:v>0.41452903755386827</c:v>
                </c:pt>
                <c:pt idx="3">
                  <c:v>0.58547096244613173</c:v>
                </c:pt>
                <c:pt idx="4">
                  <c:v>0.3795798729848559</c:v>
                </c:pt>
                <c:pt idx="5">
                  <c:v>0.62042012701514415</c:v>
                </c:pt>
                <c:pt idx="6">
                  <c:v>4.1155370964697E-2</c:v>
                </c:pt>
                <c:pt idx="7">
                  <c:v>0.92456107230507834</c:v>
                </c:pt>
                <c:pt idx="8">
                  <c:v>3.4283556730224658E-2</c:v>
                </c:pt>
                <c:pt idx="9">
                  <c:v>1</c:v>
                </c:pt>
                <c:pt idx="10">
                  <c:v>1</c:v>
                </c:pt>
                <c:pt idx="11">
                  <c:v>0.42511375738212798</c:v>
                </c:pt>
                <c:pt idx="12">
                  <c:v>0.57488624261787202</c:v>
                </c:pt>
                <c:pt idx="13">
                  <c:v>0.33891740550629956</c:v>
                </c:pt>
                <c:pt idx="14">
                  <c:v>0.66108259449370044</c:v>
                </c:pt>
                <c:pt idx="15">
                  <c:v>3.0772208244629378E-2</c:v>
                </c:pt>
                <c:pt idx="16">
                  <c:v>0.96922779175537066</c:v>
                </c:pt>
              </c:numCache>
            </c:numRef>
          </c:val>
          <c:extLst>
            <c:ext xmlns:c16="http://schemas.microsoft.com/office/drawing/2014/chart" uri="{C3380CC4-5D6E-409C-BE32-E72D297353CC}">
              <c16:uniqueId val="{00000001-9597-43B6-A7C1-F264EF79E187}"/>
            </c:ext>
          </c:extLst>
        </c:ser>
        <c:dLbls>
          <c:showLegendKey val="0"/>
          <c:showVal val="0"/>
          <c:showCatName val="0"/>
          <c:showSerName val="0"/>
          <c:showPercent val="0"/>
          <c:showBubbleSize val="0"/>
        </c:dLbls>
        <c:gapWidth val="50"/>
        <c:axId val="564522424"/>
        <c:axId val="564521440"/>
      </c:barChart>
      <c:catAx>
        <c:axId val="56452242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Nova" panose="020B0504020202020204" pitchFamily="34" charset="0"/>
                <a:ea typeface="+mn-ea"/>
                <a:cs typeface="+mn-cs"/>
              </a:defRPr>
            </a:pPr>
            <a:endParaRPr lang="en-US"/>
          </a:p>
        </c:txPr>
        <c:crossAx val="564521440"/>
        <c:crosses val="autoZero"/>
        <c:auto val="1"/>
        <c:lblAlgn val="ctr"/>
        <c:lblOffset val="100"/>
        <c:noMultiLvlLbl val="0"/>
      </c:catAx>
      <c:valAx>
        <c:axId val="564521440"/>
        <c:scaling>
          <c:orientation val="minMax"/>
          <c:max val="1"/>
        </c:scaling>
        <c:delete val="0"/>
        <c:axPos val="b"/>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45224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9</xdr:col>
      <xdr:colOff>55419</xdr:colOff>
      <xdr:row>14</xdr:row>
      <xdr:rowOff>430357</xdr:rowOff>
    </xdr:from>
    <xdr:to>
      <xdr:col>10</xdr:col>
      <xdr:colOff>193722</xdr:colOff>
      <xdr:row>19</xdr:row>
      <xdr:rowOff>14686</xdr:rowOff>
    </xdr:to>
    <xdr:pic>
      <xdr:nvPicPr>
        <xdr:cNvPr id="2" name="Picture 1">
          <a:extLst>
            <a:ext uri="{FF2B5EF4-FFF2-40B4-BE49-F238E27FC236}">
              <a16:creationId xmlns:a16="http://schemas.microsoft.com/office/drawing/2014/main" id="{ACF128E7-ED1A-4E96-B7AF-E105BA01CCD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65544" y="9507682"/>
          <a:ext cx="747903" cy="8321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228599</xdr:colOff>
      <xdr:row>2</xdr:row>
      <xdr:rowOff>0</xdr:rowOff>
    </xdr:from>
    <xdr:to>
      <xdr:col>4</xdr:col>
      <xdr:colOff>857250</xdr:colOff>
      <xdr:row>16</xdr:row>
      <xdr:rowOff>133350</xdr:rowOff>
    </xdr:to>
    <mc:AlternateContent xmlns:mc="http://schemas.openxmlformats.org/markup-compatibility/2006" xmlns:a14="http://schemas.microsoft.com/office/drawing/2010/main">
      <mc:Choice Requires="a14">
        <xdr:graphicFrame macro="">
          <xdr:nvGraphicFramePr>
            <xdr:cNvPr id="2" name="City">
              <a:extLst>
                <a:ext uri="{FF2B5EF4-FFF2-40B4-BE49-F238E27FC236}">
                  <a16:creationId xmlns:a16="http://schemas.microsoft.com/office/drawing/2014/main" id="{AD4E79E5-C98A-4F82-A9CB-8D0CC7DE7F39}"/>
                </a:ext>
              </a:extLst>
            </xdr:cNvPr>
            <xdr:cNvGraphicFramePr/>
          </xdr:nvGraphicFramePr>
          <xdr:xfrm>
            <a:off x="0" y="0"/>
            <a:ext cx="0" cy="0"/>
          </xdr:xfrm>
          <a:graphic>
            <a:graphicData uri="http://schemas.microsoft.com/office/drawing/2010/slicer">
              <sle:slicer xmlns:sle="http://schemas.microsoft.com/office/drawing/2010/slicer" name="City"/>
            </a:graphicData>
          </a:graphic>
        </xdr:graphicFrame>
      </mc:Choice>
      <mc:Fallback xmlns="">
        <xdr:sp macro="" textlink="">
          <xdr:nvSpPr>
            <xdr:cNvPr id="0" name=""/>
            <xdr:cNvSpPr>
              <a:spLocks noTextEdit="1"/>
            </xdr:cNvSpPr>
          </xdr:nvSpPr>
          <xdr:spPr>
            <a:xfrm>
              <a:off x="5915024" y="323850"/>
              <a:ext cx="1466851" cy="24003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5</xdr:col>
      <xdr:colOff>9524</xdr:colOff>
      <xdr:row>0</xdr:row>
      <xdr:rowOff>152400</xdr:rowOff>
    </xdr:from>
    <xdr:to>
      <xdr:col>17</xdr:col>
      <xdr:colOff>1371600</xdr:colOff>
      <xdr:row>45</xdr:row>
      <xdr:rowOff>152400</xdr:rowOff>
    </xdr:to>
    <xdr:graphicFrame macro="">
      <xdr:nvGraphicFramePr>
        <xdr:cNvPr id="3" name="Chart 2">
          <a:extLst>
            <a:ext uri="{FF2B5EF4-FFF2-40B4-BE49-F238E27FC236}">
              <a16:creationId xmlns:a16="http://schemas.microsoft.com/office/drawing/2014/main" id="{5558C351-8398-4C63-BF6F-B8700438CAF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etzger, Kelly (OLIS)" refreshedDate="44286.460001157408" createdVersion="6" refreshedVersion="6" minRefreshableVersion="3" recordCount="17" xr:uid="{CB8B4A8D-E18A-4378-B7E8-86CC17B2F6BA}">
  <cacheSource type="worksheet">
    <worksheetSource ref="A1:G18" sheet="Municipal Breakdown"/>
  </cacheSource>
  <cacheFields count="7">
    <cacheField name="Library" numFmtId="0">
      <sharedItems count="17">
        <s v="Jesse M. Smith Memorial Library"/>
        <s v="Pascoag Free Public Library"/>
        <s v="Harmony Library"/>
        <s v="Glocester Manton Free Public Library"/>
        <s v="Langworthy Public Library"/>
        <s v="Ashaway Free Library"/>
        <s v="North Kingstown Free Library"/>
        <s v="Davisville Free Library"/>
        <s v="Willett Free Library"/>
        <s v="Providence Public Library"/>
        <s v="Providence Community Library"/>
        <s v="North Scituate Public Library"/>
        <s v="Hope Library"/>
        <s v="Greenville Public Library"/>
        <s v="East Smithfield Public Library"/>
        <s v="Warwick Public Library"/>
        <s v="Pontiac Free Library"/>
      </sharedItems>
    </cacheField>
    <cacheField name="City" numFmtId="0">
      <sharedItems count="8">
        <s v="Burrillville"/>
        <s v="Glocester"/>
        <s v="Hopkinton"/>
        <s v="North Kingstown"/>
        <s v="Providence"/>
        <s v="Scituate"/>
        <s v="Smithfield"/>
        <s v="Warwick"/>
      </sharedItems>
    </cacheField>
    <cacheField name="Population" numFmtId="3">
      <sharedItems containsSemiMixedTypes="0" containsString="0" containsNumber="1" containsInteger="1" minValue="908" maxValue="178042"/>
    </cacheField>
    <cacheField name="Library % of Municipal Population" numFmtId="9">
      <sharedItems containsSemiMixedTypes="0" containsString="0" containsNumber="1" minValue="3.0772208244629378E-2" maxValue="1" count="16">
        <n v="0.88091507364462551"/>
        <n v="0.11908492635537449"/>
        <n v="0.58547096244613173"/>
        <n v="0.41452903755386827"/>
        <n v="0.62042012701514415"/>
        <n v="0.3795798729848559"/>
        <n v="0.92456107230507834"/>
        <n v="4.1155370964697E-2"/>
        <n v="3.4283556730224658E-2"/>
        <n v="1"/>
        <n v="0.57488624261787202"/>
        <n v="0.42511375738212798"/>
        <n v="0.66108259449370044"/>
        <n v="0.33891740550629956"/>
        <n v="0.96922779175537066"/>
        <n v="3.0772208244629378E-2"/>
      </sharedItems>
    </cacheField>
    <cacheField name="Local Government Revenue" numFmtId="165">
      <sharedItems containsSemiMixedTypes="0" containsString="0" containsNumber="1" containsInteger="1" minValue="0" maxValue="3995000"/>
    </cacheField>
    <cacheField name="Library % of Municipal Revenue" numFmtId="9">
      <sharedItems containsSemiMixedTypes="0" containsString="0" containsNumber="1" minValue="0" maxValue="1" count="15">
        <n v="0.90177822103503669"/>
        <n v="9.8221778964963299E-2"/>
        <n v="0.54418666120053516"/>
        <n v="0.4558133387994649"/>
        <n v="0.5"/>
        <n v="0.98281016442451419"/>
        <n v="8.5949177877428992E-3"/>
        <n v="6.5368523202723558E-2"/>
        <n v="0.93463147679727643"/>
        <n v="0.50186811797974695"/>
        <n v="0.4981318820202531"/>
        <n v="0.60395747478693373"/>
        <n v="0.39604252521306621"/>
        <n v="1"/>
        <n v="0"/>
      </sharedItems>
    </cacheField>
    <cacheField name="Total Municipal Revenue" numFmtId="42">
      <sharedItems containsSemiMixedTypes="0" containsString="0" containsNumber="1" containsInteger="1" minValue="132000" maxValue="4274412"/>
    </cacheField>
  </cacheFields>
  <extLst>
    <ext xmlns:x14="http://schemas.microsoft.com/office/spreadsheetml/2009/9/main" uri="{725AE2AE-9491-48be-B2B4-4EB974FC3084}">
      <x14:pivotCacheDefinition pivotCacheId="1867029225"/>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7">
  <r>
    <x v="0"/>
    <x v="0"/>
    <n v="14055"/>
    <x v="0"/>
    <n v="775798"/>
    <x v="0"/>
    <n v="860298"/>
  </r>
  <r>
    <x v="1"/>
    <x v="0"/>
    <n v="1900"/>
    <x v="1"/>
    <n v="84500"/>
    <x v="1"/>
    <n v="860298"/>
  </r>
  <r>
    <x v="2"/>
    <x v="1"/>
    <n v="5706"/>
    <x v="2"/>
    <n v="201767"/>
    <x v="2"/>
    <n v="370768"/>
  </r>
  <r>
    <x v="3"/>
    <x v="1"/>
    <n v="4040"/>
    <x v="3"/>
    <n v="169001"/>
    <x v="3"/>
    <n v="370768"/>
  </r>
  <r>
    <x v="4"/>
    <x v="2"/>
    <n v="5080"/>
    <x v="4"/>
    <n v="66000"/>
    <x v="4"/>
    <n v="132000"/>
  </r>
  <r>
    <x v="5"/>
    <x v="2"/>
    <n v="3108"/>
    <x v="5"/>
    <n v="66000"/>
    <x v="4"/>
    <n v="132000"/>
  </r>
  <r>
    <x v="6"/>
    <x v="3"/>
    <n v="24487"/>
    <x v="6"/>
    <n v="1315000"/>
    <x v="5"/>
    <n v="1338000"/>
  </r>
  <r>
    <x v="7"/>
    <x v="3"/>
    <n v="1090"/>
    <x v="7"/>
    <n v="11500"/>
    <x v="6"/>
    <n v="1338000"/>
  </r>
  <r>
    <x v="8"/>
    <x v="3"/>
    <n v="908"/>
    <x v="8"/>
    <n v="11500"/>
    <x v="6"/>
    <n v="1338000"/>
  </r>
  <r>
    <x v="9"/>
    <x v="4"/>
    <n v="178042"/>
    <x v="9"/>
    <n v="279412"/>
    <x v="7"/>
    <n v="4274412"/>
  </r>
  <r>
    <x v="10"/>
    <x v="4"/>
    <n v="178042"/>
    <x v="9"/>
    <n v="3995000"/>
    <x v="8"/>
    <n v="4274412"/>
  </r>
  <r>
    <x v="11"/>
    <x v="5"/>
    <n v="5938"/>
    <x v="10"/>
    <n v="254142"/>
    <x v="9"/>
    <n v="506392"/>
  </r>
  <r>
    <x v="12"/>
    <x v="5"/>
    <n v="4391"/>
    <x v="11"/>
    <n v="252250"/>
    <x v="10"/>
    <n v="506392"/>
  </r>
  <r>
    <x v="13"/>
    <x v="6"/>
    <n v="14167"/>
    <x v="12"/>
    <n v="878159"/>
    <x v="11"/>
    <n v="1454008"/>
  </r>
  <r>
    <x v="14"/>
    <x v="6"/>
    <n v="7263"/>
    <x v="13"/>
    <n v="575849"/>
    <x v="12"/>
    <n v="1454008"/>
  </r>
  <r>
    <x v="15"/>
    <x v="7"/>
    <n v="80128"/>
    <x v="14"/>
    <n v="3250673"/>
    <x v="13"/>
    <n v="3250673"/>
  </r>
  <r>
    <x v="16"/>
    <x v="7"/>
    <n v="2544"/>
    <x v="15"/>
    <n v="0"/>
    <x v="14"/>
    <n v="325067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CD833F5-4D64-4D29-A219-B8B916DB1A41}" name="PivotTable1" cacheId="0" applyNumberFormats="0" applyBorderFormats="0" applyFontFormats="0" applyPatternFormats="0" applyAlignmentFormats="0" applyWidthHeightFormats="1" dataCaption="Values" updatedVersion="6" minRefreshableVersion="3" useAutoFormatting="1" rowGrandTotals="0" colGrandTotals="0" itemPrintTitles="1" createdVersion="6" indent="0" outline="1" outlineData="1" multipleFieldFilters="0" chartFormat="1" rowHeaderCaption="Municipality">
  <location ref="A3:C28" firstHeaderRow="0" firstDataRow="1" firstDataCol="1"/>
  <pivotFields count="7">
    <pivotField axis="axisRow" showAll="0">
      <items count="18">
        <item x="5"/>
        <item x="7"/>
        <item x="14"/>
        <item x="3"/>
        <item x="13"/>
        <item x="2"/>
        <item x="12"/>
        <item x="0"/>
        <item x="4"/>
        <item x="6"/>
        <item x="11"/>
        <item x="1"/>
        <item x="16"/>
        <item x="10"/>
        <item x="9"/>
        <item x="15"/>
        <item x="8"/>
        <item t="default"/>
      </items>
    </pivotField>
    <pivotField axis="axisRow" showAll="0">
      <items count="9">
        <item x="0"/>
        <item x="1"/>
        <item x="2"/>
        <item x="3"/>
        <item x="4"/>
        <item x="5"/>
        <item x="6"/>
        <item x="7"/>
        <item t="default"/>
      </items>
    </pivotField>
    <pivotField numFmtId="3" showAll="0"/>
    <pivotField dataField="1" numFmtId="9" showAll="0">
      <items count="17">
        <item x="15"/>
        <item x="8"/>
        <item x="7"/>
        <item x="1"/>
        <item x="13"/>
        <item x="5"/>
        <item x="3"/>
        <item x="11"/>
        <item x="10"/>
        <item x="2"/>
        <item x="4"/>
        <item x="12"/>
        <item x="0"/>
        <item x="6"/>
        <item x="14"/>
        <item x="9"/>
        <item t="default"/>
      </items>
    </pivotField>
    <pivotField numFmtId="165" showAll="0"/>
    <pivotField dataField="1" numFmtId="9" showAll="0">
      <items count="16">
        <item x="14"/>
        <item x="6"/>
        <item x="7"/>
        <item x="1"/>
        <item x="12"/>
        <item x="3"/>
        <item x="10"/>
        <item x="4"/>
        <item x="9"/>
        <item x="2"/>
        <item x="11"/>
        <item x="0"/>
        <item x="8"/>
        <item x="5"/>
        <item x="13"/>
        <item t="default"/>
      </items>
    </pivotField>
    <pivotField numFmtId="42" showAll="0"/>
  </pivotFields>
  <rowFields count="2">
    <field x="1"/>
    <field x="0"/>
  </rowFields>
  <rowItems count="25">
    <i>
      <x/>
    </i>
    <i r="1">
      <x v="7"/>
    </i>
    <i r="1">
      <x v="11"/>
    </i>
    <i>
      <x v="1"/>
    </i>
    <i r="1">
      <x v="3"/>
    </i>
    <i r="1">
      <x v="5"/>
    </i>
    <i>
      <x v="2"/>
    </i>
    <i r="1">
      <x/>
    </i>
    <i r="1">
      <x v="8"/>
    </i>
    <i>
      <x v="3"/>
    </i>
    <i r="1">
      <x v="1"/>
    </i>
    <i r="1">
      <x v="9"/>
    </i>
    <i r="1">
      <x v="16"/>
    </i>
    <i>
      <x v="4"/>
    </i>
    <i r="1">
      <x v="13"/>
    </i>
    <i r="1">
      <x v="14"/>
    </i>
    <i>
      <x v="5"/>
    </i>
    <i r="1">
      <x v="6"/>
    </i>
    <i r="1">
      <x v="10"/>
    </i>
    <i>
      <x v="6"/>
    </i>
    <i r="1">
      <x v="2"/>
    </i>
    <i r="1">
      <x v="4"/>
    </i>
    <i>
      <x v="7"/>
    </i>
    <i r="1">
      <x v="12"/>
    </i>
    <i r="1">
      <x v="15"/>
    </i>
  </rowItems>
  <colFields count="1">
    <field x="-2"/>
  </colFields>
  <colItems count="2">
    <i>
      <x/>
    </i>
    <i i="1">
      <x v="1"/>
    </i>
  </colItems>
  <dataFields count="2">
    <dataField name="% of Municipal Revenue" fld="5" baseField="0" baseItem="0"/>
    <dataField name="% of Municipal Population" fld="3" baseField="1" baseItem="0"/>
  </dataFields>
  <formats count="2">
    <format dxfId="5">
      <pivotArea outline="0" collapsedLevelsAreSubtotals="1" fieldPosition="0"/>
    </format>
    <format dxfId="4">
      <pivotArea dataOnly="0" labelOnly="1" fieldPosition="0">
        <references count="1">
          <reference field="1" count="1">
            <x v="0"/>
          </reference>
        </references>
      </pivotArea>
    </format>
  </formats>
  <chartFormats count="7">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pivotArea type="data" outline="0" fieldPosition="0">
        <references count="3">
          <reference field="4294967294" count="1" selected="0">
            <x v="1"/>
          </reference>
          <reference field="0" count="1" selected="0">
            <x v="15"/>
          </reference>
          <reference field="1" count="1" selected="0">
            <x v="7"/>
          </reference>
        </references>
      </pivotArea>
    </chartFormat>
    <chartFormat chart="0" format="3">
      <pivotArea type="data" outline="0" fieldPosition="0">
        <references count="3">
          <reference field="4294967294" count="1" selected="0">
            <x v="0"/>
          </reference>
          <reference field="0" count="1" selected="0">
            <x v="15"/>
          </reference>
          <reference field="1" count="1" selected="0">
            <x v="7"/>
          </reference>
        </references>
      </pivotArea>
    </chartFormat>
    <chartFormat chart="0" format="4">
      <pivotArea type="data" outline="0" fieldPosition="0">
        <references count="3">
          <reference field="4294967294" count="1" selected="0">
            <x v="0"/>
          </reference>
          <reference field="0" count="1" selected="0">
            <x v="16"/>
          </reference>
          <reference field="1" count="1" selected="0">
            <x v="3"/>
          </reference>
        </references>
      </pivotArea>
    </chartFormat>
    <chartFormat chart="0" format="5">
      <pivotArea type="data" outline="0" fieldPosition="0">
        <references count="3">
          <reference field="4294967294" count="1" selected="0">
            <x v="0"/>
          </reference>
          <reference field="0" count="1" selected="0">
            <x v="1"/>
          </reference>
          <reference field="1" count="1" selected="0">
            <x v="3"/>
          </reference>
        </references>
      </pivotArea>
    </chartFormat>
    <chartFormat chart="0" format="6">
      <pivotArea type="data" outline="0" fieldPosition="0">
        <references count="3">
          <reference field="4294967294" count="1" selected="0">
            <x v="0"/>
          </reference>
          <reference field="0" count="1" selected="0">
            <x v="12"/>
          </reference>
          <reference field="1" count="1" selected="0">
            <x v="7"/>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ity" xr10:uid="{5D5EC0B4-4C40-4121-AA02-B70516BBA252}" sourceName="City">
  <pivotTables>
    <pivotTable tabId="8" name="PivotTable1"/>
  </pivotTables>
  <data>
    <tabular pivotCacheId="1867029225">
      <items count="8">
        <i x="0" s="1"/>
        <i x="1" s="1"/>
        <i x="2" s="1"/>
        <i x="3" s="1"/>
        <i x="4" s="1"/>
        <i x="5" s="1"/>
        <i x="6" s="1"/>
        <i x="7"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ity" xr10:uid="{AAD0F2A7-06C8-4106-A882-73FF059A301B}" cache="Slicer_City" caption="City" rowHeight="225425"/>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ivotTable" Target="../pivotTables/pivotTable1.xml"/><Relationship Id="rId4" Type="http://schemas.microsoft.com/office/2007/relationships/slicer" Target="../slicers/slicer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A76045-DA20-4BA5-9034-B00812DF25A1}">
  <sheetPr>
    <tabColor theme="7" tint="0.39997558519241921"/>
    <pageSetUpPr fitToPage="1"/>
  </sheetPr>
  <dimension ref="A1:EL39"/>
  <sheetViews>
    <sheetView showGridLines="0" tabSelected="1" showRuler="0" zoomScaleNormal="100" zoomScaleSheetLayoutView="110" workbookViewId="0"/>
  </sheetViews>
  <sheetFormatPr defaultRowHeight="12.75" x14ac:dyDescent="0.2"/>
  <cols>
    <col min="1" max="1" width="3.28515625" style="129" customWidth="1"/>
    <col min="2" max="3" width="9.140625" style="129"/>
    <col min="4" max="4" width="7.140625" style="129" customWidth="1"/>
    <col min="5" max="5" width="6.85546875" style="129" customWidth="1"/>
    <col min="6" max="10" width="9.140625" style="129"/>
    <col min="11" max="11" width="5.5703125" style="129" customWidth="1"/>
    <col min="12" max="12" width="0.7109375" style="129" customWidth="1"/>
    <col min="13" max="16384" width="9.140625" style="129"/>
  </cols>
  <sheetData>
    <row r="1" spans="1:142" ht="30" customHeight="1" x14ac:dyDescent="0.2">
      <c r="A1" s="127"/>
      <c r="B1" s="151" t="s">
        <v>222</v>
      </c>
      <c r="C1" s="151"/>
      <c r="D1" s="151"/>
      <c r="E1" s="151"/>
      <c r="F1" s="151"/>
      <c r="G1" s="151"/>
      <c r="H1" s="151"/>
      <c r="I1" s="151"/>
      <c r="J1" s="151"/>
      <c r="K1" s="152"/>
      <c r="L1" s="128"/>
    </row>
    <row r="2" spans="1:142" x14ac:dyDescent="0.2">
      <c r="A2" s="130"/>
      <c r="B2" s="131"/>
      <c r="C2" s="131"/>
      <c r="D2" s="131"/>
      <c r="E2" s="131"/>
      <c r="F2" s="131"/>
      <c r="G2" s="131"/>
      <c r="H2" s="131"/>
      <c r="I2" s="131"/>
      <c r="J2" s="131"/>
      <c r="K2" s="132"/>
    </row>
    <row r="3" spans="1:142" x14ac:dyDescent="0.2">
      <c r="A3" s="130"/>
      <c r="B3" s="131" t="s">
        <v>223</v>
      </c>
      <c r="C3" s="131"/>
      <c r="D3" s="131"/>
      <c r="E3" s="131"/>
      <c r="F3" s="131"/>
      <c r="G3" s="131"/>
      <c r="H3" s="131"/>
      <c r="I3" s="131"/>
      <c r="J3" s="131"/>
      <c r="K3" s="132"/>
    </row>
    <row r="4" spans="1:142" x14ac:dyDescent="0.2">
      <c r="A4" s="130"/>
      <c r="B4" s="131"/>
      <c r="C4" s="131"/>
      <c r="D4" s="131"/>
      <c r="E4" s="131"/>
      <c r="F4" s="131"/>
      <c r="G4" s="131"/>
      <c r="H4" s="131"/>
      <c r="I4" s="131"/>
      <c r="J4" s="131"/>
      <c r="K4" s="132"/>
    </row>
    <row r="5" spans="1:142" ht="39.75" customHeight="1" x14ac:dyDescent="0.2">
      <c r="A5" s="130"/>
      <c r="B5" s="149" t="s">
        <v>224</v>
      </c>
      <c r="C5" s="149"/>
      <c r="D5" s="149"/>
      <c r="E5" s="149"/>
      <c r="F5" s="149"/>
      <c r="G5" s="149"/>
      <c r="H5" s="149"/>
      <c r="I5" s="149"/>
      <c r="J5" s="149"/>
      <c r="K5" s="150"/>
    </row>
    <row r="6" spans="1:142" x14ac:dyDescent="0.2">
      <c r="A6" s="130"/>
      <c r="B6" s="131"/>
      <c r="C6" s="131"/>
      <c r="D6" s="131"/>
      <c r="E6" s="131"/>
      <c r="F6" s="131"/>
      <c r="G6" s="131"/>
      <c r="H6" s="131"/>
      <c r="I6" s="131"/>
      <c r="J6" s="131"/>
      <c r="K6" s="132"/>
    </row>
    <row r="7" spans="1:142" ht="27" customHeight="1" x14ac:dyDescent="0.2">
      <c r="A7" s="130"/>
      <c r="B7" s="149" t="s">
        <v>225</v>
      </c>
      <c r="C7" s="149"/>
      <c r="D7" s="149"/>
      <c r="E7" s="149"/>
      <c r="F7" s="149"/>
      <c r="G7" s="149"/>
      <c r="H7" s="149"/>
      <c r="I7" s="149"/>
      <c r="J7" s="149"/>
      <c r="K7" s="150"/>
    </row>
    <row r="8" spans="1:142" ht="12" customHeight="1" x14ac:dyDescent="0.2">
      <c r="A8" s="130"/>
      <c r="B8" s="131"/>
      <c r="C8" s="131"/>
      <c r="D8" s="131"/>
      <c r="E8" s="131"/>
      <c r="F8" s="131"/>
      <c r="G8" s="131"/>
      <c r="H8" s="131"/>
      <c r="I8" s="131"/>
      <c r="J8" s="131"/>
      <c r="K8" s="132"/>
    </row>
    <row r="9" spans="1:142" s="134" customFormat="1" ht="80.25" customHeight="1" x14ac:dyDescent="0.2">
      <c r="A9" s="133"/>
      <c r="B9" s="149" t="s">
        <v>201</v>
      </c>
      <c r="C9" s="149"/>
      <c r="D9" s="149"/>
      <c r="E9" s="149"/>
      <c r="F9" s="149"/>
      <c r="G9" s="149"/>
      <c r="H9" s="149"/>
      <c r="I9" s="149"/>
      <c r="J9" s="149"/>
      <c r="K9" s="150"/>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29"/>
      <c r="AQ9" s="129"/>
      <c r="AR9" s="129"/>
      <c r="AS9" s="129"/>
      <c r="AT9" s="129"/>
      <c r="AU9" s="129"/>
      <c r="AV9" s="129"/>
      <c r="AW9" s="129"/>
      <c r="AX9" s="129"/>
      <c r="AY9" s="129"/>
      <c r="AZ9" s="129"/>
      <c r="BA9" s="129"/>
      <c r="BB9" s="129"/>
      <c r="BC9" s="129"/>
      <c r="BD9" s="129"/>
      <c r="BE9" s="129"/>
      <c r="BF9" s="129"/>
      <c r="BG9" s="129"/>
      <c r="BH9" s="129"/>
      <c r="BI9" s="129"/>
      <c r="BJ9" s="129"/>
      <c r="BK9" s="129"/>
      <c r="BL9" s="129"/>
      <c r="BM9" s="129"/>
      <c r="BN9" s="129"/>
      <c r="BO9" s="129"/>
      <c r="BP9" s="129"/>
      <c r="BQ9" s="129"/>
      <c r="BR9" s="129"/>
      <c r="BS9" s="129"/>
      <c r="BT9" s="129"/>
      <c r="BU9" s="129"/>
      <c r="BV9" s="129"/>
      <c r="BW9" s="129"/>
      <c r="BX9" s="129"/>
      <c r="BY9" s="129"/>
      <c r="BZ9" s="129"/>
      <c r="CA9" s="129"/>
      <c r="CB9" s="129"/>
      <c r="CC9" s="129"/>
      <c r="CD9" s="129"/>
      <c r="CE9" s="129"/>
      <c r="CF9" s="129"/>
      <c r="CG9" s="129"/>
      <c r="CH9" s="129"/>
      <c r="CI9" s="129"/>
      <c r="CJ9" s="129"/>
      <c r="CK9" s="129"/>
      <c r="CL9" s="129"/>
      <c r="CM9" s="129"/>
      <c r="CN9" s="129"/>
      <c r="CO9" s="129"/>
      <c r="CP9" s="129"/>
      <c r="CQ9" s="129"/>
      <c r="CR9" s="129"/>
      <c r="CS9" s="129"/>
      <c r="CT9" s="129"/>
      <c r="CU9" s="129"/>
      <c r="CV9" s="129"/>
      <c r="CW9" s="129"/>
      <c r="CX9" s="129"/>
      <c r="CY9" s="129"/>
      <c r="CZ9" s="129"/>
      <c r="DA9" s="129"/>
      <c r="DB9" s="129"/>
      <c r="DC9" s="129"/>
      <c r="DD9" s="129"/>
      <c r="DE9" s="129"/>
      <c r="DF9" s="129"/>
      <c r="DG9" s="129"/>
      <c r="DH9" s="129"/>
      <c r="DI9" s="129"/>
      <c r="DJ9" s="129"/>
      <c r="DK9" s="129"/>
      <c r="DL9" s="129"/>
      <c r="DM9" s="129"/>
      <c r="DN9" s="129"/>
      <c r="DO9" s="129"/>
      <c r="DP9" s="129"/>
      <c r="DQ9" s="129"/>
      <c r="DR9" s="129"/>
      <c r="DS9" s="129"/>
      <c r="DT9" s="129"/>
      <c r="DU9" s="129"/>
      <c r="DV9" s="129"/>
      <c r="DW9" s="129"/>
      <c r="DX9" s="129"/>
      <c r="DY9" s="129"/>
      <c r="DZ9" s="129"/>
      <c r="EA9" s="129"/>
      <c r="EB9" s="129"/>
      <c r="EC9" s="129"/>
      <c r="ED9" s="129"/>
      <c r="EE9" s="129"/>
      <c r="EF9" s="129"/>
      <c r="EG9" s="129"/>
      <c r="EH9" s="129"/>
      <c r="EI9" s="129"/>
      <c r="EJ9" s="129"/>
      <c r="EK9" s="129"/>
      <c r="EL9" s="129"/>
    </row>
    <row r="10" spans="1:142" s="134" customFormat="1" ht="11.25" customHeight="1" x14ac:dyDescent="0.2">
      <c r="A10" s="133"/>
      <c r="B10" s="135"/>
      <c r="C10" s="135"/>
      <c r="D10" s="135"/>
      <c r="E10" s="135"/>
      <c r="F10" s="135"/>
      <c r="G10" s="135"/>
      <c r="H10" s="135"/>
      <c r="I10" s="135"/>
      <c r="J10" s="135"/>
      <c r="K10" s="136"/>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29"/>
      <c r="CN10" s="129"/>
      <c r="CO10" s="129"/>
      <c r="CP10" s="129"/>
      <c r="CQ10" s="129"/>
      <c r="CR10" s="129"/>
      <c r="CS10" s="129"/>
      <c r="CT10" s="129"/>
      <c r="CU10" s="129"/>
      <c r="CV10" s="129"/>
      <c r="CW10" s="129"/>
      <c r="CX10" s="129"/>
      <c r="CY10" s="129"/>
      <c r="CZ10" s="129"/>
      <c r="DA10" s="129"/>
      <c r="DB10" s="129"/>
      <c r="DC10" s="129"/>
      <c r="DD10" s="129"/>
      <c r="DE10" s="129"/>
      <c r="DF10" s="129"/>
      <c r="DG10" s="129"/>
      <c r="DH10" s="129"/>
      <c r="DI10" s="129"/>
      <c r="DJ10" s="129"/>
      <c r="DK10" s="129"/>
      <c r="DL10" s="129"/>
      <c r="DM10" s="129"/>
      <c r="DN10" s="129"/>
      <c r="DO10" s="129"/>
      <c r="DP10" s="129"/>
      <c r="DQ10" s="129"/>
      <c r="DR10" s="129"/>
      <c r="DS10" s="129"/>
      <c r="DT10" s="129"/>
      <c r="DU10" s="129"/>
      <c r="DV10" s="129"/>
      <c r="DW10" s="129"/>
      <c r="DX10" s="129"/>
      <c r="DY10" s="129"/>
      <c r="DZ10" s="129"/>
      <c r="EA10" s="129"/>
      <c r="EB10" s="129"/>
      <c r="EC10" s="129"/>
      <c r="ED10" s="129"/>
      <c r="EE10" s="129"/>
      <c r="EF10" s="129"/>
      <c r="EG10" s="129"/>
      <c r="EH10" s="129"/>
      <c r="EI10" s="129"/>
      <c r="EJ10" s="129"/>
      <c r="EK10" s="129"/>
      <c r="EL10" s="129"/>
    </row>
    <row r="11" spans="1:142" ht="387.75" customHeight="1" x14ac:dyDescent="0.2">
      <c r="A11" s="130"/>
      <c r="B11" s="153" t="s">
        <v>202</v>
      </c>
      <c r="C11" s="153"/>
      <c r="D11" s="153"/>
      <c r="E11" s="153"/>
      <c r="F11" s="153"/>
      <c r="G11" s="153"/>
      <c r="H11" s="153"/>
      <c r="I11" s="153"/>
      <c r="J11" s="153"/>
      <c r="K11" s="154"/>
    </row>
    <row r="12" spans="1:142" ht="12.75" customHeight="1" x14ac:dyDescent="0.2">
      <c r="A12" s="130"/>
      <c r="B12" s="137"/>
      <c r="C12" s="137"/>
      <c r="D12" s="137"/>
      <c r="E12" s="137"/>
      <c r="F12" s="137"/>
      <c r="G12" s="137"/>
      <c r="H12" s="137"/>
      <c r="I12" s="137"/>
      <c r="J12" s="137"/>
      <c r="K12" s="138"/>
    </row>
    <row r="13" spans="1:142" ht="51" customHeight="1" x14ac:dyDescent="0.2">
      <c r="A13" s="130"/>
      <c r="B13" s="153" t="s">
        <v>203</v>
      </c>
      <c r="C13" s="153"/>
      <c r="D13" s="153"/>
      <c r="E13" s="153"/>
      <c r="F13" s="153"/>
      <c r="G13" s="153"/>
      <c r="H13" s="153"/>
      <c r="I13" s="153"/>
      <c r="J13" s="153"/>
      <c r="K13" s="154"/>
    </row>
    <row r="14" spans="1:142" ht="12" customHeight="1" x14ac:dyDescent="0.2">
      <c r="A14" s="130"/>
      <c r="B14" s="139"/>
      <c r="C14" s="139"/>
      <c r="D14" s="139"/>
      <c r="E14" s="139"/>
      <c r="F14" s="139"/>
      <c r="G14" s="139"/>
      <c r="H14" s="139"/>
      <c r="I14" s="139"/>
      <c r="J14" s="139"/>
      <c r="K14" s="140"/>
    </row>
    <row r="15" spans="1:142" ht="47.25" customHeight="1" x14ac:dyDescent="0.2">
      <c r="A15" s="130"/>
      <c r="B15" s="149" t="s">
        <v>204</v>
      </c>
      <c r="C15" s="149"/>
      <c r="D15" s="149"/>
      <c r="E15" s="149"/>
      <c r="F15" s="149"/>
      <c r="G15" s="149"/>
      <c r="H15" s="149"/>
      <c r="I15" s="149"/>
      <c r="J15" s="149"/>
      <c r="K15" s="150"/>
    </row>
    <row r="16" spans="1:142" x14ac:dyDescent="0.2">
      <c r="A16" s="130"/>
      <c r="B16" s="131"/>
      <c r="C16" s="131"/>
      <c r="D16" s="131"/>
      <c r="E16" s="131"/>
      <c r="F16" s="131"/>
      <c r="G16" s="131"/>
      <c r="H16" s="131"/>
      <c r="I16" s="131"/>
      <c r="J16" s="131"/>
      <c r="K16" s="132"/>
    </row>
    <row r="17" spans="1:11" x14ac:dyDescent="0.2">
      <c r="A17" s="130"/>
      <c r="B17" s="131" t="s">
        <v>205</v>
      </c>
      <c r="C17" s="131"/>
      <c r="D17" s="131"/>
      <c r="E17" s="131"/>
      <c r="F17" s="131"/>
      <c r="G17" s="131"/>
      <c r="H17" s="131"/>
      <c r="I17" s="131"/>
      <c r="J17" s="131"/>
      <c r="K17" s="132"/>
    </row>
    <row r="18" spans="1:11" x14ac:dyDescent="0.2">
      <c r="A18" s="130"/>
      <c r="B18" s="131"/>
      <c r="C18" s="131"/>
      <c r="D18" s="131"/>
      <c r="E18" s="131"/>
      <c r="F18" s="131"/>
      <c r="G18" s="131"/>
      <c r="H18" s="131"/>
      <c r="I18" s="131"/>
      <c r="J18" s="131"/>
      <c r="K18" s="132"/>
    </row>
    <row r="19" spans="1:11" x14ac:dyDescent="0.2">
      <c r="A19" s="130"/>
      <c r="B19" s="141" t="s">
        <v>206</v>
      </c>
      <c r="C19" s="131"/>
      <c r="D19" s="131"/>
      <c r="E19" s="131"/>
      <c r="F19" s="141" t="s">
        <v>207</v>
      </c>
      <c r="G19" s="131"/>
      <c r="H19" s="131"/>
      <c r="I19" s="131"/>
      <c r="J19" s="131"/>
      <c r="K19" s="132"/>
    </row>
    <row r="20" spans="1:11" x14ac:dyDescent="0.2">
      <c r="A20" s="130"/>
      <c r="B20" s="147" t="s">
        <v>208</v>
      </c>
      <c r="C20" s="131"/>
      <c r="D20" s="131"/>
      <c r="E20" s="131"/>
      <c r="F20" s="131" t="s">
        <v>209</v>
      </c>
      <c r="G20" s="131"/>
      <c r="H20" s="131"/>
      <c r="I20" s="131"/>
      <c r="J20" s="131"/>
      <c r="K20" s="132"/>
    </row>
    <row r="21" spans="1:11" x14ac:dyDescent="0.2">
      <c r="A21" s="130"/>
      <c r="B21" s="147" t="s">
        <v>210</v>
      </c>
      <c r="C21" s="131"/>
      <c r="D21" s="131"/>
      <c r="E21" s="131"/>
      <c r="F21" s="131" t="s">
        <v>211</v>
      </c>
      <c r="G21" s="131"/>
      <c r="H21" s="131"/>
      <c r="I21" s="131"/>
      <c r="J21" s="131"/>
      <c r="K21" s="132"/>
    </row>
    <row r="22" spans="1:11" x14ac:dyDescent="0.2">
      <c r="A22" s="130"/>
      <c r="B22" s="147" t="s">
        <v>212</v>
      </c>
      <c r="C22" s="131"/>
      <c r="D22" s="131"/>
      <c r="E22" s="131"/>
      <c r="F22" s="131" t="s">
        <v>213</v>
      </c>
      <c r="G22" s="131"/>
      <c r="H22" s="131"/>
      <c r="I22" s="131"/>
      <c r="J22" s="131"/>
      <c r="K22" s="132"/>
    </row>
    <row r="23" spans="1:11" x14ac:dyDescent="0.2">
      <c r="A23" s="130"/>
      <c r="B23" s="147" t="s">
        <v>214</v>
      </c>
      <c r="C23" s="131"/>
      <c r="D23" s="131"/>
      <c r="E23" s="131"/>
      <c r="F23" s="131" t="s">
        <v>215</v>
      </c>
      <c r="G23" s="131"/>
      <c r="H23" s="131"/>
      <c r="I23" s="131"/>
      <c r="J23" s="131"/>
      <c r="K23" s="132"/>
    </row>
    <row r="24" spans="1:11" x14ac:dyDescent="0.2">
      <c r="A24" s="130"/>
      <c r="B24" s="147" t="s">
        <v>216</v>
      </c>
      <c r="C24" s="131"/>
      <c r="D24" s="131"/>
      <c r="E24" s="131"/>
      <c r="F24" s="131" t="s">
        <v>217</v>
      </c>
      <c r="G24" s="131"/>
      <c r="H24" s="131"/>
      <c r="I24" s="131"/>
      <c r="J24" s="131"/>
      <c r="K24" s="132"/>
    </row>
    <row r="25" spans="1:11" x14ac:dyDescent="0.2">
      <c r="A25" s="130"/>
      <c r="B25" s="147" t="s">
        <v>226</v>
      </c>
      <c r="C25" s="131"/>
      <c r="D25" s="131"/>
      <c r="E25" s="131"/>
      <c r="F25" s="131" t="s">
        <v>227</v>
      </c>
      <c r="G25" s="131"/>
      <c r="H25" s="131"/>
      <c r="I25" s="131"/>
      <c r="J25" s="131"/>
      <c r="K25" s="132"/>
    </row>
    <row r="26" spans="1:11" x14ac:dyDescent="0.2">
      <c r="A26" s="130"/>
      <c r="B26" s="147" t="s">
        <v>218</v>
      </c>
      <c r="C26" s="131"/>
      <c r="D26" s="131"/>
      <c r="E26" s="131"/>
      <c r="F26" s="131" t="s">
        <v>219</v>
      </c>
      <c r="G26" s="131"/>
      <c r="H26" s="131"/>
      <c r="I26" s="131"/>
      <c r="J26" s="131"/>
      <c r="K26" s="132"/>
    </row>
    <row r="27" spans="1:11" x14ac:dyDescent="0.2">
      <c r="A27" s="130"/>
      <c r="B27" s="147" t="s">
        <v>220</v>
      </c>
      <c r="C27" s="131"/>
      <c r="D27" s="131"/>
      <c r="E27" s="131"/>
      <c r="F27" s="131" t="s">
        <v>221</v>
      </c>
      <c r="G27" s="131"/>
      <c r="H27" s="131"/>
      <c r="I27" s="131"/>
      <c r="J27" s="131"/>
      <c r="K27" s="132"/>
    </row>
    <row r="28" spans="1:11" x14ac:dyDescent="0.2">
      <c r="A28" s="142"/>
      <c r="B28" s="143"/>
      <c r="C28" s="144"/>
      <c r="D28" s="144"/>
      <c r="E28" s="144"/>
      <c r="F28" s="144"/>
      <c r="G28" s="144"/>
      <c r="H28" s="144"/>
      <c r="I28" s="144"/>
      <c r="J28" s="144"/>
      <c r="K28" s="145"/>
    </row>
    <row r="39" spans="3:3" x14ac:dyDescent="0.2">
      <c r="C39" s="146"/>
    </row>
  </sheetData>
  <mergeCells count="7">
    <mergeCell ref="B15:K15"/>
    <mergeCell ref="B1:K1"/>
    <mergeCell ref="B5:K5"/>
    <mergeCell ref="B7:K7"/>
    <mergeCell ref="B9:K9"/>
    <mergeCell ref="B11:K11"/>
    <mergeCell ref="B13:K13"/>
  </mergeCells>
  <hyperlinks>
    <hyperlink ref="B20" location="'Operating Rev'!A1" display="Operating Rev" xr:uid="{DB87D61A-785A-4645-AB9B-A3970F572D0C}"/>
    <hyperlink ref="B21" location="'Municipal Breakdown'!A1" display="Municipal Breakdown" xr:uid="{14C31832-4836-474E-A11F-D15EA38E58F2}"/>
    <hyperlink ref="B22" location="'% Rev to % Pop'!A1" display="% Rev to % Pop" xr:uid="{A0FCC045-DA61-4514-802C-658B2B5E87C6}"/>
    <hyperlink ref="B23" location="'Operating Expend'!A1" display="Operating Expend" xr:uid="{B711A6AA-202A-4E21-9FB0-6A04A7B42996}"/>
    <hyperlink ref="B24" location="'Collection Expend'!A1" display="Collection Expend" xr:uid="{4FFDA1A2-8CE1-4A7A-9F02-77E42B9F9F27}"/>
    <hyperlink ref="B25" location="'Other Operating Expend'!A1" display="Other Operating Expend" xr:uid="{D9C87B7D-FC8D-49DD-BBA2-8F65EDA0EE31}"/>
    <hyperlink ref="B26" location="'Capital Rev &amp; Expend'!A1" display="Capital Rev &amp; Expend" xr:uid="{153D8D6D-8984-49B0-9D67-68639432CA60}"/>
    <hyperlink ref="B27" location="'All Data'!A1" display="All Data" xr:uid="{08477469-BAA0-4A2F-8A5A-C5C1BF317121}"/>
  </hyperlinks>
  <printOptions horizontalCentered="1"/>
  <pageMargins left="0.7" right="0.7" top="0.75" bottom="0.75" header="0.3" footer="0.3"/>
  <pageSetup fitToHeight="0" orientation="portrait" r:id="rId1"/>
  <headerFooter>
    <oddHeader>&amp;CCollection Use FY2019</oddHeader>
    <oddFooter>&amp;CRI Office of Library &amp; Information Services</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FD3F84-60C2-4C45-A572-7D94F1132B2F}">
  <sheetPr>
    <tabColor theme="7" tint="0.39997558519241921"/>
  </sheetPr>
  <dimension ref="A1:AP62"/>
  <sheetViews>
    <sheetView showGridLines="0" workbookViewId="0">
      <pane xSplit="2" ySplit="2" topLeftCell="C3" activePane="bottomRight" state="frozen"/>
      <selection pane="topRight" activeCell="D1" sqref="D1"/>
      <selection pane="bottomLeft" activeCell="A3" sqref="A3"/>
      <selection pane="bottomRight" sqref="A1:A2"/>
    </sheetView>
  </sheetViews>
  <sheetFormatPr defaultRowHeight="12.75" x14ac:dyDescent="0.2"/>
  <cols>
    <col min="1" max="1" width="20.28515625" style="3" customWidth="1"/>
    <col min="2" max="2" width="11.42578125" style="8" hidden="1" customWidth="1"/>
    <col min="3" max="3" width="14.5703125" style="40" bestFit="1" customWidth="1"/>
    <col min="4" max="4" width="11.42578125" style="8" customWidth="1"/>
    <col min="5" max="5" width="13.5703125" style="40" bestFit="1" customWidth="1"/>
    <col min="6" max="6" width="11.42578125" style="8" customWidth="1"/>
    <col min="7" max="7" width="11.5703125" style="40" customWidth="1"/>
    <col min="8" max="8" width="11.5703125" style="8" customWidth="1"/>
    <col min="9" max="9" width="14.42578125" style="40" customWidth="1"/>
    <col min="10" max="10" width="13.42578125" style="8" customWidth="1"/>
    <col min="11" max="11" width="13.5703125" style="40" bestFit="1" customWidth="1"/>
    <col min="12" max="12" width="11.42578125" style="8" customWidth="1"/>
    <col min="13" max="13" width="14.5703125" style="40" bestFit="1" customWidth="1"/>
    <col min="14" max="14" width="11.42578125" style="46" customWidth="1"/>
    <col min="15" max="15" width="11.42578125" style="8" customWidth="1"/>
    <col min="16" max="16" width="14.5703125" style="40" bestFit="1" customWidth="1"/>
    <col min="17" max="18" width="15.28515625" style="3" customWidth="1"/>
    <col min="19" max="20" width="11.42578125" style="3" bestFit="1" customWidth="1"/>
    <col min="21" max="24" width="15.28515625" style="3" customWidth="1"/>
    <col min="25" max="26" width="11.42578125" style="3" bestFit="1" customWidth="1"/>
    <col min="27" max="30" width="15.28515625" style="3" customWidth="1"/>
    <col min="31" max="31" width="11.42578125" style="3" bestFit="1" customWidth="1"/>
    <col min="32" max="32" width="15.28515625" style="3" customWidth="1"/>
    <col min="33" max="33" width="11.42578125" style="3" bestFit="1" customWidth="1"/>
    <col min="34" max="34" width="15.28515625" style="3" customWidth="1"/>
    <col min="35" max="35" width="11.42578125" style="3" bestFit="1" customWidth="1"/>
    <col min="36" max="37" width="15.28515625" style="3" customWidth="1"/>
    <col min="38" max="38" width="11.42578125" style="3" bestFit="1" customWidth="1"/>
    <col min="39" max="39" width="15.28515625" style="3" customWidth="1"/>
    <col min="40" max="16384" width="9.140625" style="3"/>
  </cols>
  <sheetData>
    <row r="1" spans="1:42" x14ac:dyDescent="0.2">
      <c r="A1" s="157" t="s">
        <v>91</v>
      </c>
      <c r="B1" s="159" t="s">
        <v>92</v>
      </c>
      <c r="C1" s="161" t="s">
        <v>107</v>
      </c>
      <c r="D1" s="161"/>
      <c r="E1" s="162" t="s">
        <v>108</v>
      </c>
      <c r="F1" s="163"/>
      <c r="G1" s="164" t="s">
        <v>109</v>
      </c>
      <c r="H1" s="165"/>
      <c r="I1" s="168" t="s">
        <v>110</v>
      </c>
      <c r="J1" s="169"/>
      <c r="K1" s="169"/>
      <c r="L1" s="170"/>
      <c r="M1" s="166" t="s">
        <v>98</v>
      </c>
      <c r="N1" s="167"/>
      <c r="O1" s="167"/>
      <c r="P1" s="155" t="s">
        <v>99</v>
      </c>
    </row>
    <row r="2" spans="1:42" s="2" customFormat="1" ht="51" x14ac:dyDescent="0.2">
      <c r="A2" s="158"/>
      <c r="B2" s="160"/>
      <c r="C2" s="36" t="s">
        <v>93</v>
      </c>
      <c r="D2" s="14" t="s">
        <v>102</v>
      </c>
      <c r="E2" s="33" t="s">
        <v>94</v>
      </c>
      <c r="F2" s="15" t="s">
        <v>103</v>
      </c>
      <c r="G2" s="42" t="s">
        <v>95</v>
      </c>
      <c r="H2" s="16" t="s">
        <v>104</v>
      </c>
      <c r="I2" s="31" t="s">
        <v>96</v>
      </c>
      <c r="J2" s="17" t="s">
        <v>105</v>
      </c>
      <c r="K2" s="50" t="s">
        <v>97</v>
      </c>
      <c r="L2" s="17" t="s">
        <v>106</v>
      </c>
      <c r="M2" s="34" t="s">
        <v>98</v>
      </c>
      <c r="N2" s="63" t="s">
        <v>100</v>
      </c>
      <c r="O2" s="19" t="s">
        <v>101</v>
      </c>
      <c r="P2" s="156"/>
    </row>
    <row r="3" spans="1:42" ht="12" customHeight="1" x14ac:dyDescent="0.2">
      <c r="A3" s="100" t="s">
        <v>38</v>
      </c>
      <c r="B3" s="22">
        <v>16310</v>
      </c>
      <c r="C3" s="37">
        <v>1661715</v>
      </c>
      <c r="D3" s="23">
        <f>C3/M3</f>
        <v>0.79977119348060244</v>
      </c>
      <c r="E3" s="41">
        <v>384079</v>
      </c>
      <c r="F3" s="23">
        <f>E3/M3</f>
        <v>0.18485439453867619</v>
      </c>
      <c r="G3" s="41">
        <v>0</v>
      </c>
      <c r="H3" s="23">
        <f>G3/M3</f>
        <v>0</v>
      </c>
      <c r="I3" s="41">
        <v>1530</v>
      </c>
      <c r="J3" s="24">
        <f>I3/M3</f>
        <v>7.3637773386249852E-4</v>
      </c>
      <c r="K3" s="37">
        <v>30414</v>
      </c>
      <c r="L3" s="25">
        <f>K3/M3</f>
        <v>1.4638034246858844E-2</v>
      </c>
      <c r="M3" s="41">
        <v>2077738</v>
      </c>
      <c r="N3" s="43">
        <f>M3/B3</f>
        <v>127.3904353157572</v>
      </c>
      <c r="O3" s="23">
        <f>M3/P3</f>
        <v>0.98766921553583775</v>
      </c>
      <c r="P3" s="47">
        <v>2103678</v>
      </c>
      <c r="Q3" s="4"/>
      <c r="R3" s="4"/>
      <c r="S3" s="4"/>
      <c r="T3" s="4"/>
      <c r="U3" s="4"/>
      <c r="V3" s="5"/>
      <c r="W3" s="5"/>
      <c r="X3" s="4"/>
      <c r="Y3" s="4"/>
      <c r="Z3" s="4"/>
      <c r="AA3" s="4"/>
      <c r="AB3" s="5"/>
      <c r="AC3" s="5"/>
      <c r="AD3" s="4"/>
      <c r="AE3" s="4"/>
      <c r="AF3" s="4"/>
      <c r="AG3" s="4"/>
      <c r="AH3" s="4"/>
      <c r="AI3" s="4"/>
      <c r="AJ3" s="4"/>
      <c r="AK3" s="4"/>
      <c r="AL3" s="7"/>
      <c r="AM3" s="4"/>
      <c r="AN3" s="4"/>
      <c r="AO3" s="7"/>
      <c r="AP3" s="4"/>
    </row>
    <row r="4" spans="1:42" x14ac:dyDescent="0.2">
      <c r="A4" s="100" t="s">
        <v>83</v>
      </c>
      <c r="B4" s="22">
        <v>22954</v>
      </c>
      <c r="C4" s="37">
        <v>875695</v>
      </c>
      <c r="D4" s="23">
        <f>C4/M4</f>
        <v>0.80305542462130453</v>
      </c>
      <c r="E4" s="41">
        <v>194460</v>
      </c>
      <c r="F4" s="23">
        <f>E4/M4</f>
        <v>0.17832939307847923</v>
      </c>
      <c r="G4" s="41">
        <v>0</v>
      </c>
      <c r="H4" s="23">
        <f>G4/M4</f>
        <v>0</v>
      </c>
      <c r="I4" s="41">
        <v>0</v>
      </c>
      <c r="J4" s="26">
        <f>I4/M4</f>
        <v>0</v>
      </c>
      <c r="K4" s="37">
        <v>20299</v>
      </c>
      <c r="L4" s="25">
        <f>K4/M4</f>
        <v>1.8615182300216242E-2</v>
      </c>
      <c r="M4" s="41">
        <v>1090454</v>
      </c>
      <c r="N4" s="43">
        <f>M4/B4</f>
        <v>47.506055589439747</v>
      </c>
      <c r="O4" s="23">
        <f t="shared" ref="O4:O41" si="0">M4/P4</f>
        <v>0.65974165834770249</v>
      </c>
      <c r="P4" s="47">
        <v>1652850</v>
      </c>
      <c r="Q4" s="4"/>
      <c r="R4" s="4"/>
      <c r="S4" s="4"/>
      <c r="T4" s="4"/>
      <c r="U4" s="4"/>
      <c r="V4" s="5"/>
      <c r="W4" s="5"/>
      <c r="X4" s="4"/>
      <c r="Y4" s="4"/>
      <c r="Z4" s="4"/>
      <c r="AA4" s="4"/>
      <c r="AB4" s="5"/>
      <c r="AC4" s="5"/>
      <c r="AD4" s="4"/>
      <c r="AE4" s="4"/>
      <c r="AF4" s="4"/>
      <c r="AG4" s="4"/>
      <c r="AH4" s="4"/>
      <c r="AI4" s="4"/>
      <c r="AJ4" s="4"/>
      <c r="AK4" s="4"/>
      <c r="AL4" s="7"/>
      <c r="AM4" s="4"/>
      <c r="AN4" s="4"/>
      <c r="AO4" s="7"/>
      <c r="AP4" s="4"/>
    </row>
    <row r="5" spans="1:42" x14ac:dyDescent="0.2">
      <c r="A5" s="100" t="s">
        <v>62</v>
      </c>
      <c r="B5" s="22">
        <v>15955</v>
      </c>
      <c r="C5" s="37">
        <v>860298</v>
      </c>
      <c r="D5" s="23">
        <v>0.82363945513102821</v>
      </c>
      <c r="E5" s="41">
        <v>174742</v>
      </c>
      <c r="F5" s="23">
        <v>0.1672959900737955</v>
      </c>
      <c r="G5" s="101">
        <v>0</v>
      </c>
      <c r="H5" s="23">
        <v>0</v>
      </c>
      <c r="I5" s="101">
        <v>0</v>
      </c>
      <c r="J5" s="23">
        <v>0</v>
      </c>
      <c r="K5" s="37">
        <v>9468</v>
      </c>
      <c r="L5" s="24">
        <v>9.0645547951762936E-3</v>
      </c>
      <c r="M5" s="41">
        <v>1044508</v>
      </c>
      <c r="N5" s="67">
        <v>65.465872767157634</v>
      </c>
      <c r="O5" s="23">
        <v>0.74260704621689222</v>
      </c>
      <c r="P5" s="47">
        <v>1406542</v>
      </c>
      <c r="Q5" s="4"/>
      <c r="R5" s="4"/>
      <c r="S5" s="4"/>
      <c r="T5" s="4"/>
      <c r="U5" s="4"/>
      <c r="V5" s="5"/>
      <c r="W5" s="5"/>
      <c r="X5" s="4"/>
      <c r="Y5" s="4"/>
      <c r="Z5" s="4"/>
      <c r="AA5" s="4"/>
      <c r="AB5" s="5"/>
      <c r="AC5" s="5"/>
      <c r="AD5" s="4"/>
      <c r="AE5" s="4"/>
      <c r="AF5" s="4"/>
      <c r="AG5" s="4"/>
      <c r="AH5" s="6"/>
      <c r="AI5" s="4"/>
      <c r="AJ5" s="4"/>
      <c r="AK5" s="4"/>
      <c r="AL5" s="7"/>
      <c r="AM5" s="4"/>
      <c r="AN5" s="4"/>
      <c r="AO5" s="7"/>
      <c r="AP5" s="4"/>
    </row>
    <row r="6" spans="1:42" x14ac:dyDescent="0.2">
      <c r="A6" s="100" t="s">
        <v>35</v>
      </c>
      <c r="B6" s="22">
        <v>19376</v>
      </c>
      <c r="C6" s="37">
        <v>118825</v>
      </c>
      <c r="D6" s="23">
        <f t="shared" ref="D6:D14" si="1">C6/M6</f>
        <v>0.53060850849107577</v>
      </c>
      <c r="E6" s="41">
        <v>32114</v>
      </c>
      <c r="F6" s="23">
        <f t="shared" ref="F6:F14" si="2">E6/M6</f>
        <v>0.14340384297649827</v>
      </c>
      <c r="G6" s="41">
        <v>0</v>
      </c>
      <c r="H6" s="23">
        <f t="shared" ref="H6:H14" si="3">G6/M6</f>
        <v>0</v>
      </c>
      <c r="I6" s="41">
        <v>23700</v>
      </c>
      <c r="J6" s="26">
        <f t="shared" ref="J6:J14" si="4">I6/M6</f>
        <v>0.1058314466756869</v>
      </c>
      <c r="K6" s="37">
        <v>49302</v>
      </c>
      <c r="L6" s="25">
        <f t="shared" ref="L6:L14" si="5">K6/M6</f>
        <v>0.22015620185673906</v>
      </c>
      <c r="M6" s="41">
        <v>223941</v>
      </c>
      <c r="N6" s="43">
        <f t="shared" ref="N6:N14" si="6">M6/B6</f>
        <v>11.557648637489677</v>
      </c>
      <c r="O6" s="23">
        <f t="shared" si="0"/>
        <v>1</v>
      </c>
      <c r="P6" s="47">
        <v>223941</v>
      </c>
      <c r="Q6" s="4"/>
      <c r="R6" s="4"/>
      <c r="S6" s="4"/>
      <c r="T6" s="4"/>
      <c r="U6" s="4"/>
      <c r="V6" s="5"/>
      <c r="W6" s="5"/>
      <c r="X6" s="4"/>
      <c r="Y6" s="4"/>
      <c r="Z6" s="4"/>
      <c r="AA6" s="4"/>
      <c r="AB6" s="5"/>
      <c r="AC6" s="5"/>
      <c r="AD6" s="4"/>
      <c r="AE6" s="4"/>
      <c r="AF6" s="4"/>
      <c r="AG6" s="4"/>
      <c r="AH6" s="4"/>
      <c r="AI6" s="4"/>
      <c r="AJ6" s="4"/>
      <c r="AK6" s="4"/>
      <c r="AL6" s="7"/>
      <c r="AM6" s="4"/>
      <c r="AN6" s="4"/>
      <c r="AO6" s="7"/>
      <c r="AP6" s="4"/>
    </row>
    <row r="7" spans="1:42" x14ac:dyDescent="0.2">
      <c r="A7" s="100" t="s">
        <v>43</v>
      </c>
      <c r="B7" s="22">
        <v>7827</v>
      </c>
      <c r="C7" s="37">
        <v>245681</v>
      </c>
      <c r="D7" s="23">
        <f t="shared" si="1"/>
        <v>0.65753223013534379</v>
      </c>
      <c r="E7" s="41">
        <v>53487</v>
      </c>
      <c r="F7" s="23">
        <f t="shared" si="2"/>
        <v>0.14315077842099769</v>
      </c>
      <c r="G7" s="41">
        <v>0</v>
      </c>
      <c r="H7" s="23">
        <f t="shared" si="3"/>
        <v>0</v>
      </c>
      <c r="I7" s="41">
        <v>0</v>
      </c>
      <c r="J7" s="26">
        <f t="shared" si="4"/>
        <v>0</v>
      </c>
      <c r="K7" s="37">
        <v>74473</v>
      </c>
      <c r="L7" s="25">
        <f t="shared" si="5"/>
        <v>0.1993169914436585</v>
      </c>
      <c r="M7" s="41">
        <v>373641</v>
      </c>
      <c r="N7" s="43">
        <f t="shared" si="6"/>
        <v>47.737447297815258</v>
      </c>
      <c r="O7" s="23">
        <f t="shared" si="0"/>
        <v>1</v>
      </c>
      <c r="P7" s="47">
        <v>373641</v>
      </c>
      <c r="Q7" s="4"/>
      <c r="R7" s="4"/>
      <c r="S7" s="4"/>
      <c r="T7" s="4"/>
      <c r="U7" s="4"/>
      <c r="V7" s="5"/>
      <c r="W7" s="5"/>
      <c r="X7" s="4"/>
      <c r="Y7" s="4"/>
      <c r="Z7" s="4"/>
      <c r="AA7" s="4"/>
      <c r="AB7" s="5"/>
      <c r="AC7" s="5"/>
      <c r="AD7" s="4"/>
      <c r="AE7" s="4"/>
      <c r="AF7" s="4"/>
      <c r="AG7" s="4"/>
      <c r="AH7" s="6"/>
      <c r="AI7" s="4"/>
      <c r="AJ7" s="4"/>
      <c r="AK7" s="4"/>
      <c r="AL7" s="7"/>
      <c r="AM7" s="4"/>
      <c r="AN7" s="4"/>
      <c r="AO7" s="7"/>
      <c r="AP7" s="4"/>
    </row>
    <row r="8" spans="1:42" x14ac:dyDescent="0.2">
      <c r="A8" s="100" t="s">
        <v>41</v>
      </c>
      <c r="B8" s="22">
        <v>35014</v>
      </c>
      <c r="C8" s="37">
        <v>994193</v>
      </c>
      <c r="D8" s="23">
        <f t="shared" si="1"/>
        <v>0.81101543240593155</v>
      </c>
      <c r="E8" s="41">
        <v>231669</v>
      </c>
      <c r="F8" s="23">
        <f t="shared" si="2"/>
        <v>0.18898456759406851</v>
      </c>
      <c r="G8" s="41">
        <v>0</v>
      </c>
      <c r="H8" s="23">
        <f t="shared" si="3"/>
        <v>0</v>
      </c>
      <c r="I8" s="41">
        <v>0</v>
      </c>
      <c r="J8" s="26">
        <f t="shared" si="4"/>
        <v>0</v>
      </c>
      <c r="K8" s="37">
        <v>0</v>
      </c>
      <c r="L8" s="25">
        <f t="shared" si="5"/>
        <v>0</v>
      </c>
      <c r="M8" s="41">
        <v>1225862</v>
      </c>
      <c r="N8" s="43">
        <f t="shared" si="6"/>
        <v>35.010624321699893</v>
      </c>
      <c r="O8" s="23">
        <f t="shared" si="0"/>
        <v>1</v>
      </c>
      <c r="P8" s="47">
        <v>1225862</v>
      </c>
      <c r="Q8" s="4"/>
      <c r="R8" s="4"/>
      <c r="S8" s="4"/>
      <c r="T8" s="4"/>
      <c r="U8" s="4"/>
      <c r="V8" s="5"/>
      <c r="W8" s="5"/>
      <c r="X8" s="4"/>
      <c r="Y8" s="4"/>
      <c r="Z8" s="4"/>
      <c r="AA8" s="4"/>
      <c r="AB8" s="5"/>
      <c r="AC8" s="5"/>
      <c r="AD8" s="4"/>
      <c r="AE8" s="4"/>
      <c r="AF8" s="4"/>
      <c r="AG8" s="4"/>
      <c r="AH8" s="4"/>
      <c r="AI8" s="4"/>
      <c r="AJ8" s="4"/>
      <c r="AK8" s="4"/>
      <c r="AL8" s="7"/>
      <c r="AM8" s="4"/>
      <c r="AN8" s="4"/>
      <c r="AO8" s="7"/>
      <c r="AP8" s="4"/>
    </row>
    <row r="9" spans="1:42" x14ac:dyDescent="0.2">
      <c r="A9" s="100" t="s">
        <v>42</v>
      </c>
      <c r="B9" s="22">
        <v>80387</v>
      </c>
      <c r="C9" s="37">
        <v>2950672</v>
      </c>
      <c r="D9" s="23">
        <f t="shared" si="1"/>
        <v>0.81933068985816315</v>
      </c>
      <c r="E9" s="41">
        <v>608334</v>
      </c>
      <c r="F9" s="23">
        <f t="shared" si="2"/>
        <v>0.16891972943254141</v>
      </c>
      <c r="G9" s="41">
        <v>0</v>
      </c>
      <c r="H9" s="23">
        <f t="shared" si="3"/>
        <v>0</v>
      </c>
      <c r="I9" s="41">
        <v>0</v>
      </c>
      <c r="J9" s="26">
        <f t="shared" si="4"/>
        <v>0</v>
      </c>
      <c r="K9" s="37">
        <v>42314</v>
      </c>
      <c r="L9" s="28">
        <f t="shared" si="5"/>
        <v>1.1749580709295481E-2</v>
      </c>
      <c r="M9" s="41">
        <v>3601320</v>
      </c>
      <c r="N9" s="43">
        <f t="shared" si="6"/>
        <v>44.799781059126474</v>
      </c>
      <c r="O9" s="23">
        <f t="shared" si="0"/>
        <v>0.99384346465932361</v>
      </c>
      <c r="P9" s="47">
        <v>3623629</v>
      </c>
      <c r="Q9" s="4"/>
      <c r="R9" s="4"/>
      <c r="S9" s="4"/>
      <c r="T9" s="4"/>
      <c r="U9" s="4"/>
      <c r="V9" s="5"/>
      <c r="W9" s="5"/>
      <c r="X9" s="4"/>
      <c r="Y9" s="4"/>
      <c r="Z9" s="4"/>
      <c r="AA9" s="4"/>
      <c r="AB9" s="5"/>
      <c r="AC9" s="5"/>
      <c r="AD9" s="4"/>
      <c r="AE9" s="4"/>
      <c r="AF9" s="4"/>
      <c r="AG9" s="4"/>
      <c r="AH9" s="6"/>
      <c r="AI9" s="4"/>
      <c r="AJ9" s="5"/>
      <c r="AK9" s="4"/>
      <c r="AL9" s="7"/>
      <c r="AM9" s="4"/>
      <c r="AN9" s="4"/>
      <c r="AO9" s="7"/>
      <c r="AP9" s="4"/>
    </row>
    <row r="10" spans="1:42" x14ac:dyDescent="0.2">
      <c r="A10" s="100" t="s">
        <v>44</v>
      </c>
      <c r="B10" s="22">
        <v>33506</v>
      </c>
      <c r="C10" s="37">
        <v>1403093</v>
      </c>
      <c r="D10" s="23">
        <f t="shared" si="1"/>
        <v>0.80961467665452225</v>
      </c>
      <c r="E10" s="41">
        <v>285035</v>
      </c>
      <c r="F10" s="23">
        <f t="shared" si="2"/>
        <v>0.16447129260870216</v>
      </c>
      <c r="G10" s="41">
        <v>0</v>
      </c>
      <c r="H10" s="23">
        <f t="shared" si="3"/>
        <v>0</v>
      </c>
      <c r="I10" s="41">
        <v>0</v>
      </c>
      <c r="J10" s="26">
        <f t="shared" si="4"/>
        <v>0</v>
      </c>
      <c r="K10" s="37">
        <v>44910</v>
      </c>
      <c r="L10" s="25">
        <f t="shared" si="5"/>
        <v>2.5914030736775534E-2</v>
      </c>
      <c r="M10" s="41">
        <v>1733038</v>
      </c>
      <c r="N10" s="43">
        <f t="shared" si="6"/>
        <v>51.723213752760699</v>
      </c>
      <c r="O10" s="23">
        <f t="shared" si="0"/>
        <v>0.99337952571036825</v>
      </c>
      <c r="P10" s="47">
        <v>1744588</v>
      </c>
      <c r="Q10" s="4"/>
      <c r="R10" s="4"/>
      <c r="S10" s="4"/>
      <c r="T10" s="4"/>
      <c r="U10" s="4"/>
      <c r="V10" s="5"/>
      <c r="W10" s="5"/>
      <c r="X10" s="4"/>
      <c r="Y10" s="4"/>
      <c r="Z10" s="4"/>
      <c r="AA10" s="4"/>
      <c r="AB10" s="5"/>
      <c r="AC10" s="5"/>
      <c r="AD10" s="4"/>
      <c r="AE10" s="4"/>
      <c r="AF10" s="4"/>
      <c r="AG10" s="4"/>
      <c r="AH10" s="4"/>
      <c r="AI10" s="4"/>
      <c r="AJ10" s="5"/>
      <c r="AK10" s="4"/>
      <c r="AL10" s="7"/>
      <c r="AM10" s="4"/>
      <c r="AN10" s="4"/>
      <c r="AO10" s="7"/>
      <c r="AP10" s="4"/>
    </row>
    <row r="11" spans="1:42" x14ac:dyDescent="0.2">
      <c r="A11" s="100" t="s">
        <v>47</v>
      </c>
      <c r="B11" s="22">
        <v>13146</v>
      </c>
      <c r="C11" s="37">
        <v>536232</v>
      </c>
      <c r="D11" s="23">
        <f t="shared" si="1"/>
        <v>0.71843213753630797</v>
      </c>
      <c r="E11" s="41">
        <v>130591</v>
      </c>
      <c r="F11" s="23">
        <f t="shared" si="2"/>
        <v>0.17496302211170539</v>
      </c>
      <c r="G11" s="41">
        <v>0</v>
      </c>
      <c r="H11" s="23">
        <f t="shared" si="3"/>
        <v>0</v>
      </c>
      <c r="I11" s="41">
        <v>1000</v>
      </c>
      <c r="J11" s="24">
        <f t="shared" si="4"/>
        <v>1.3397785613993719E-3</v>
      </c>
      <c r="K11" s="37">
        <v>78569</v>
      </c>
      <c r="L11" s="25">
        <f t="shared" si="5"/>
        <v>0.10526506179058726</v>
      </c>
      <c r="M11" s="41">
        <v>746392</v>
      </c>
      <c r="N11" s="43">
        <f t="shared" si="6"/>
        <v>56.777118515137687</v>
      </c>
      <c r="O11" s="23">
        <f t="shared" si="0"/>
        <v>0.9334485566034314</v>
      </c>
      <c r="P11" s="47">
        <v>799607</v>
      </c>
      <c r="Q11" s="4"/>
      <c r="R11" s="4"/>
      <c r="S11" s="4"/>
      <c r="T11" s="4"/>
      <c r="U11" s="4"/>
      <c r="V11" s="5"/>
      <c r="W11" s="5"/>
      <c r="X11" s="4"/>
      <c r="Y11" s="4"/>
      <c r="Z11" s="4"/>
      <c r="AA11" s="4"/>
      <c r="AB11" s="5"/>
      <c r="AC11" s="5"/>
      <c r="AD11" s="4"/>
      <c r="AE11" s="4"/>
      <c r="AF11" s="4"/>
      <c r="AG11" s="4"/>
      <c r="AH11" s="4"/>
      <c r="AI11" s="4"/>
      <c r="AJ11" s="4"/>
      <c r="AK11" s="4"/>
      <c r="AL11" s="7"/>
      <c r="AM11" s="4"/>
      <c r="AN11" s="4"/>
      <c r="AO11" s="7"/>
      <c r="AP11" s="4"/>
    </row>
    <row r="12" spans="1:42" x14ac:dyDescent="0.2">
      <c r="A12" s="100" t="s">
        <v>48</v>
      </c>
      <c r="B12" s="22">
        <v>47037</v>
      </c>
      <c r="C12" s="37">
        <v>2075286</v>
      </c>
      <c r="D12" s="23">
        <f t="shared" si="1"/>
        <v>0.83467439314462777</v>
      </c>
      <c r="E12" s="41">
        <v>411056</v>
      </c>
      <c r="F12" s="23">
        <f t="shared" si="2"/>
        <v>0.16532560685537226</v>
      </c>
      <c r="G12" s="41">
        <v>0</v>
      </c>
      <c r="H12" s="23">
        <f t="shared" si="3"/>
        <v>0</v>
      </c>
      <c r="I12" s="41">
        <v>0</v>
      </c>
      <c r="J12" s="26">
        <f t="shared" si="4"/>
        <v>0</v>
      </c>
      <c r="K12" s="37">
        <v>0</v>
      </c>
      <c r="L12" s="25">
        <f t="shared" si="5"/>
        <v>0</v>
      </c>
      <c r="M12" s="41">
        <v>2486342</v>
      </c>
      <c r="N12" s="43">
        <f t="shared" si="6"/>
        <v>52.859280991559835</v>
      </c>
      <c r="O12" s="23">
        <f t="shared" si="0"/>
        <v>0.9921231627696141</v>
      </c>
      <c r="P12" s="47">
        <v>2506082</v>
      </c>
      <c r="Q12" s="4"/>
      <c r="R12" s="4"/>
      <c r="S12" s="4"/>
      <c r="T12" s="4"/>
      <c r="U12" s="4"/>
      <c r="V12" s="5"/>
      <c r="W12" s="5"/>
      <c r="X12" s="4"/>
      <c r="Y12" s="4"/>
      <c r="Z12" s="4"/>
      <c r="AA12" s="4"/>
      <c r="AB12" s="5"/>
      <c r="AC12" s="5"/>
      <c r="AD12" s="4"/>
      <c r="AE12" s="4"/>
      <c r="AF12" s="4"/>
      <c r="AG12" s="4"/>
      <c r="AH12" s="4"/>
      <c r="AI12" s="4"/>
      <c r="AJ12" s="4"/>
      <c r="AK12" s="4"/>
      <c r="AL12" s="7"/>
      <c r="AM12" s="4"/>
      <c r="AN12" s="4"/>
      <c r="AO12" s="7"/>
      <c r="AP12" s="4"/>
    </row>
    <row r="13" spans="1:42" x14ac:dyDescent="0.2">
      <c r="A13" s="100" t="s">
        <v>51</v>
      </c>
      <c r="B13" s="22">
        <v>6425</v>
      </c>
      <c r="C13" s="37">
        <v>259468</v>
      </c>
      <c r="D13" s="23">
        <f t="shared" si="1"/>
        <v>0.80972918318052167</v>
      </c>
      <c r="E13" s="41">
        <v>52255</v>
      </c>
      <c r="F13" s="23">
        <f t="shared" si="2"/>
        <v>0.16307366791703856</v>
      </c>
      <c r="G13" s="41">
        <v>0</v>
      </c>
      <c r="H13" s="23">
        <f t="shared" si="3"/>
        <v>0</v>
      </c>
      <c r="I13" s="41">
        <v>0</v>
      </c>
      <c r="J13" s="26">
        <f t="shared" si="4"/>
        <v>0</v>
      </c>
      <c r="K13" s="37">
        <v>8715</v>
      </c>
      <c r="L13" s="25">
        <f t="shared" si="5"/>
        <v>2.7197148902439787E-2</v>
      </c>
      <c r="M13" s="41">
        <v>320438</v>
      </c>
      <c r="N13" s="43">
        <f t="shared" si="6"/>
        <v>49.873618677042799</v>
      </c>
      <c r="O13" s="23">
        <f t="shared" si="0"/>
        <v>1</v>
      </c>
      <c r="P13" s="47">
        <v>320438</v>
      </c>
      <c r="Q13" s="4"/>
      <c r="R13" s="4"/>
      <c r="S13" s="4"/>
      <c r="T13" s="4"/>
      <c r="U13" s="4"/>
      <c r="V13" s="5"/>
      <c r="W13" s="5"/>
      <c r="X13" s="4"/>
      <c r="Y13" s="4"/>
      <c r="Z13" s="4"/>
      <c r="AA13" s="4"/>
      <c r="AB13" s="5"/>
      <c r="AC13" s="5"/>
      <c r="AD13" s="4"/>
      <c r="AE13" s="4"/>
      <c r="AF13" s="4"/>
      <c r="AG13" s="4"/>
      <c r="AH13" s="6"/>
      <c r="AI13" s="4"/>
      <c r="AJ13" s="5"/>
      <c r="AK13" s="4"/>
      <c r="AL13" s="7"/>
      <c r="AM13" s="4"/>
      <c r="AN13" s="4"/>
      <c r="AO13" s="7"/>
      <c r="AP13" s="4"/>
    </row>
    <row r="14" spans="1:42" x14ac:dyDescent="0.2">
      <c r="A14" s="100" t="s">
        <v>64</v>
      </c>
      <c r="B14" s="22">
        <v>4606</v>
      </c>
      <c r="C14" s="37">
        <v>157842</v>
      </c>
      <c r="D14" s="23">
        <f t="shared" si="1"/>
        <v>0.78501019545431938</v>
      </c>
      <c r="E14" s="41">
        <v>33390</v>
      </c>
      <c r="F14" s="23">
        <f t="shared" si="2"/>
        <v>0.16606157059730442</v>
      </c>
      <c r="G14" s="41">
        <v>0</v>
      </c>
      <c r="H14" s="23">
        <f t="shared" si="3"/>
        <v>0</v>
      </c>
      <c r="I14" s="41">
        <v>0</v>
      </c>
      <c r="J14" s="26">
        <f t="shared" si="4"/>
        <v>0</v>
      </c>
      <c r="K14" s="37">
        <v>9838</v>
      </c>
      <c r="L14" s="25">
        <f t="shared" si="5"/>
        <v>4.8928233948376185E-2</v>
      </c>
      <c r="M14" s="41">
        <v>201070</v>
      </c>
      <c r="N14" s="43">
        <f t="shared" si="6"/>
        <v>43.653929656969169</v>
      </c>
      <c r="O14" s="23">
        <f t="shared" si="0"/>
        <v>1</v>
      </c>
      <c r="P14" s="47">
        <v>201070</v>
      </c>
      <c r="Q14" s="4"/>
      <c r="R14" s="4"/>
      <c r="S14" s="4"/>
      <c r="T14" s="4"/>
      <c r="U14" s="4"/>
      <c r="V14" s="5"/>
      <c r="W14" s="5"/>
      <c r="X14" s="4"/>
      <c r="Y14" s="4"/>
      <c r="Z14" s="4"/>
      <c r="AA14" s="4"/>
      <c r="AB14" s="5"/>
      <c r="AC14" s="5"/>
      <c r="AD14" s="4"/>
      <c r="AE14" s="4"/>
      <c r="AF14" s="4"/>
      <c r="AG14" s="4"/>
      <c r="AH14" s="6"/>
      <c r="AI14" s="4"/>
      <c r="AJ14" s="5"/>
      <c r="AK14" s="4"/>
      <c r="AL14" s="7"/>
      <c r="AM14" s="4"/>
      <c r="AN14" s="4"/>
      <c r="AO14" s="7"/>
      <c r="AP14" s="4"/>
    </row>
    <row r="15" spans="1:42" x14ac:dyDescent="0.2">
      <c r="A15" s="100" t="s">
        <v>54</v>
      </c>
      <c r="B15" s="22">
        <v>9746</v>
      </c>
      <c r="C15" s="37">
        <v>370768</v>
      </c>
      <c r="D15" s="23">
        <v>0.77526304344189623</v>
      </c>
      <c r="E15" s="41">
        <v>79565</v>
      </c>
      <c r="F15" s="23">
        <v>0.16636765862063196</v>
      </c>
      <c r="G15" s="101">
        <v>0</v>
      </c>
      <c r="H15" s="23">
        <v>0</v>
      </c>
      <c r="I15" s="101">
        <v>0</v>
      </c>
      <c r="J15" s="23">
        <v>0</v>
      </c>
      <c r="K15" s="37">
        <v>27915</v>
      </c>
      <c r="L15" s="23">
        <v>5.8369297937471774E-2</v>
      </c>
      <c r="M15" s="41">
        <v>478248</v>
      </c>
      <c r="N15" s="67">
        <v>49.071208701005538</v>
      </c>
      <c r="O15" s="23">
        <v>0.97136171975919472</v>
      </c>
      <c r="P15" s="47">
        <v>492348</v>
      </c>
      <c r="Q15" s="4"/>
      <c r="R15" s="4"/>
      <c r="S15" s="4"/>
      <c r="T15" s="4"/>
      <c r="U15" s="4"/>
      <c r="V15" s="5"/>
      <c r="W15" s="5"/>
      <c r="X15" s="4"/>
      <c r="Y15" s="4"/>
      <c r="Z15" s="4"/>
      <c r="AA15" s="4"/>
      <c r="AB15" s="5"/>
      <c r="AC15" s="5"/>
      <c r="AD15" s="4"/>
      <c r="AE15" s="4"/>
      <c r="AF15" s="4"/>
      <c r="AG15" s="4"/>
      <c r="AH15" s="4"/>
      <c r="AI15" s="4"/>
      <c r="AJ15" s="4"/>
      <c r="AK15" s="4"/>
      <c r="AL15" s="7"/>
      <c r="AM15" s="4"/>
      <c r="AN15" s="4"/>
      <c r="AO15" s="7"/>
      <c r="AP15" s="4"/>
    </row>
    <row r="16" spans="1:42" x14ac:dyDescent="0.2">
      <c r="A16" s="100" t="s">
        <v>37</v>
      </c>
      <c r="B16" s="22">
        <v>8188</v>
      </c>
      <c r="C16" s="37">
        <v>132000</v>
      </c>
      <c r="D16" s="23">
        <v>0.57493292449214262</v>
      </c>
      <c r="E16" s="41">
        <v>39521</v>
      </c>
      <c r="F16" s="23">
        <v>0.17213578870343915</v>
      </c>
      <c r="G16" s="101">
        <v>0</v>
      </c>
      <c r="H16" s="23">
        <v>0</v>
      </c>
      <c r="I16" s="41">
        <v>6300</v>
      </c>
      <c r="J16" s="23">
        <v>2.7439980487124985E-2</v>
      </c>
      <c r="K16" s="37">
        <v>51771</v>
      </c>
      <c r="L16" s="23">
        <v>0.22549130631729328</v>
      </c>
      <c r="M16" s="41">
        <v>229592</v>
      </c>
      <c r="N16" s="67">
        <v>28.040058622374207</v>
      </c>
      <c r="O16" s="23">
        <v>0.89547255764610445</v>
      </c>
      <c r="P16" s="47">
        <v>256392</v>
      </c>
      <c r="Q16" s="4"/>
      <c r="R16" s="4"/>
      <c r="S16" s="4"/>
      <c r="T16" s="4"/>
      <c r="U16" s="4"/>
      <c r="V16" s="5"/>
      <c r="W16" s="5"/>
      <c r="X16" s="4"/>
      <c r="Y16" s="4"/>
      <c r="Z16" s="4"/>
      <c r="AA16" s="4"/>
      <c r="AB16" s="5"/>
      <c r="AC16" s="5"/>
      <c r="AD16" s="4"/>
      <c r="AE16" s="4"/>
      <c r="AF16" s="4"/>
      <c r="AG16" s="4"/>
      <c r="AH16" s="4"/>
      <c r="AI16" s="4"/>
      <c r="AJ16" s="4"/>
      <c r="AK16" s="4"/>
      <c r="AL16" s="7"/>
      <c r="AM16" s="4"/>
      <c r="AN16" s="4"/>
      <c r="AO16" s="7"/>
      <c r="AP16" s="4"/>
    </row>
    <row r="17" spans="1:42" x14ac:dyDescent="0.2">
      <c r="A17" s="100" t="s">
        <v>60</v>
      </c>
      <c r="B17" s="22">
        <v>5405</v>
      </c>
      <c r="C17" s="37">
        <v>368173</v>
      </c>
      <c r="D17" s="23">
        <f t="shared" ref="D17:D24" si="7">C17/M17</f>
        <v>0.76279673974748374</v>
      </c>
      <c r="E17" s="41">
        <v>104705</v>
      </c>
      <c r="F17" s="23">
        <f t="shared" ref="F17:F24" si="8">E17/M17</f>
        <v>0.21693234603096992</v>
      </c>
      <c r="G17" s="41">
        <v>0</v>
      </c>
      <c r="H17" s="23">
        <f t="shared" ref="H17:H24" si="9">G17/M17</f>
        <v>0</v>
      </c>
      <c r="I17" s="41">
        <v>0</v>
      </c>
      <c r="J17" s="26">
        <f t="shared" ref="J17:J24" si="10">I17/M17</f>
        <v>0</v>
      </c>
      <c r="K17" s="37">
        <v>9784</v>
      </c>
      <c r="L17" s="25">
        <f t="shared" ref="L17:L24" si="11">K17/M17</f>
        <v>2.0270914221546341E-2</v>
      </c>
      <c r="M17" s="41">
        <v>482662</v>
      </c>
      <c r="N17" s="43">
        <f t="shared" ref="N17:N24" si="12">M17/B17</f>
        <v>89.299167437557813</v>
      </c>
      <c r="O17" s="23">
        <f t="shared" si="0"/>
        <v>0.54682539862370871</v>
      </c>
      <c r="P17" s="47">
        <v>882662</v>
      </c>
      <c r="Q17" s="4"/>
      <c r="R17" s="4"/>
      <c r="S17" s="4"/>
      <c r="T17" s="4"/>
      <c r="U17" s="4"/>
      <c r="V17" s="5"/>
      <c r="W17" s="5"/>
      <c r="X17" s="4"/>
      <c r="Y17" s="4"/>
      <c r="Z17" s="4"/>
      <c r="AA17" s="4"/>
      <c r="AB17" s="5"/>
      <c r="AC17" s="5"/>
      <c r="AD17" s="4"/>
      <c r="AE17" s="4"/>
      <c r="AF17" s="4"/>
      <c r="AG17" s="4"/>
      <c r="AH17" s="6"/>
      <c r="AI17" s="4"/>
      <c r="AJ17" s="4"/>
      <c r="AK17" s="4"/>
      <c r="AL17" s="7"/>
      <c r="AM17" s="4"/>
      <c r="AN17" s="4"/>
      <c r="AO17" s="7"/>
      <c r="AP17" s="4"/>
    </row>
    <row r="18" spans="1:42" x14ac:dyDescent="0.2">
      <c r="A18" s="100" t="s">
        <v>67</v>
      </c>
      <c r="B18" s="22">
        <v>28769</v>
      </c>
      <c r="C18" s="37">
        <v>612823</v>
      </c>
      <c r="D18" s="23">
        <f t="shared" si="7"/>
        <v>0.82025257155859543</v>
      </c>
      <c r="E18" s="41">
        <v>119438</v>
      </c>
      <c r="F18" s="23">
        <f t="shared" si="8"/>
        <v>0.15986561640443572</v>
      </c>
      <c r="G18" s="41">
        <v>0</v>
      </c>
      <c r="H18" s="23">
        <f t="shared" si="9"/>
        <v>0</v>
      </c>
      <c r="I18" s="41">
        <v>0</v>
      </c>
      <c r="J18" s="26">
        <f t="shared" si="10"/>
        <v>0</v>
      </c>
      <c r="K18" s="37">
        <v>14854</v>
      </c>
      <c r="L18" s="25">
        <f t="shared" si="11"/>
        <v>1.9881812036968875E-2</v>
      </c>
      <c r="M18" s="41">
        <v>747115</v>
      </c>
      <c r="N18" s="43">
        <f t="shared" si="12"/>
        <v>25.969446278980847</v>
      </c>
      <c r="O18" s="23">
        <f t="shared" si="0"/>
        <v>1</v>
      </c>
      <c r="P18" s="47">
        <v>747115</v>
      </c>
      <c r="Q18" s="4"/>
      <c r="R18" s="4"/>
      <c r="S18" s="4"/>
      <c r="T18" s="4"/>
      <c r="U18" s="4"/>
      <c r="V18" s="5"/>
      <c r="W18" s="5"/>
      <c r="X18" s="4"/>
      <c r="Y18" s="4"/>
      <c r="Z18" s="4"/>
      <c r="AA18" s="4"/>
      <c r="AB18" s="5"/>
      <c r="AC18" s="5"/>
      <c r="AD18" s="4"/>
      <c r="AE18" s="4"/>
      <c r="AF18" s="4"/>
      <c r="AG18" s="4"/>
      <c r="AH18" s="6"/>
      <c r="AI18" s="4"/>
      <c r="AJ18" s="5"/>
      <c r="AK18" s="4"/>
      <c r="AL18" s="7"/>
      <c r="AM18" s="4"/>
      <c r="AN18" s="4"/>
      <c r="AO18" s="7"/>
      <c r="AP18" s="4"/>
    </row>
    <row r="19" spans="1:42" x14ac:dyDescent="0.2">
      <c r="A19" s="100" t="s">
        <v>65</v>
      </c>
      <c r="B19" s="22">
        <v>21105</v>
      </c>
      <c r="C19" s="37">
        <v>1026777</v>
      </c>
      <c r="D19" s="23">
        <f t="shared" si="7"/>
        <v>0.82769886821655436</v>
      </c>
      <c r="E19" s="41">
        <v>211703</v>
      </c>
      <c r="F19" s="23">
        <f t="shared" si="8"/>
        <v>0.17065666011027633</v>
      </c>
      <c r="G19" s="41">
        <v>0</v>
      </c>
      <c r="H19" s="23">
        <f t="shared" si="9"/>
        <v>0</v>
      </c>
      <c r="I19" s="41">
        <v>0</v>
      </c>
      <c r="J19" s="26">
        <f t="shared" si="10"/>
        <v>0</v>
      </c>
      <c r="K19" s="37">
        <v>2040</v>
      </c>
      <c r="L19" s="27">
        <f t="shared" si="11"/>
        <v>1.6444716731693161E-3</v>
      </c>
      <c r="M19" s="41">
        <v>1240520</v>
      </c>
      <c r="N19" s="43">
        <f t="shared" si="12"/>
        <v>58.778488509831796</v>
      </c>
      <c r="O19" s="23">
        <f t="shared" si="0"/>
        <v>0.97873253615847555</v>
      </c>
      <c r="P19" s="47">
        <v>1267476</v>
      </c>
      <c r="Q19" s="4"/>
      <c r="R19" s="4"/>
      <c r="S19" s="4"/>
      <c r="T19" s="4"/>
      <c r="U19" s="4"/>
      <c r="V19" s="5"/>
      <c r="W19" s="5"/>
      <c r="X19" s="4"/>
      <c r="Y19" s="4"/>
      <c r="Z19" s="4"/>
      <c r="AA19" s="4"/>
      <c r="AB19" s="5"/>
      <c r="AC19" s="5"/>
      <c r="AD19" s="4"/>
      <c r="AE19" s="4"/>
      <c r="AF19" s="4"/>
      <c r="AG19" s="4"/>
      <c r="AH19" s="4"/>
      <c r="AI19" s="4"/>
      <c r="AJ19" s="4"/>
      <c r="AK19" s="4"/>
      <c r="AL19" s="7"/>
      <c r="AM19" s="4"/>
      <c r="AN19" s="4"/>
      <c r="AO19" s="7"/>
      <c r="AP19" s="4"/>
    </row>
    <row r="20" spans="1:42" x14ac:dyDescent="0.2">
      <c r="A20" s="100" t="s">
        <v>39</v>
      </c>
      <c r="B20" s="22">
        <v>3492</v>
      </c>
      <c r="C20" s="37">
        <v>171436</v>
      </c>
      <c r="D20" s="23">
        <f t="shared" si="7"/>
        <v>0.70780486193684766</v>
      </c>
      <c r="E20" s="41">
        <v>35772</v>
      </c>
      <c r="F20" s="23">
        <f t="shared" si="8"/>
        <v>0.14769124058660324</v>
      </c>
      <c r="G20" s="41">
        <v>0</v>
      </c>
      <c r="H20" s="23">
        <f t="shared" si="9"/>
        <v>0</v>
      </c>
      <c r="I20" s="41">
        <v>0</v>
      </c>
      <c r="J20" s="26">
        <f t="shared" si="10"/>
        <v>0</v>
      </c>
      <c r="K20" s="37">
        <v>35000</v>
      </c>
      <c r="L20" s="25">
        <f t="shared" si="11"/>
        <v>0.14450389747654907</v>
      </c>
      <c r="M20" s="41">
        <v>242208</v>
      </c>
      <c r="N20" s="43">
        <f t="shared" si="12"/>
        <v>69.360824742268036</v>
      </c>
      <c r="O20" s="23">
        <f t="shared" si="0"/>
        <v>1</v>
      </c>
      <c r="P20" s="47">
        <v>242208</v>
      </c>
      <c r="Q20" s="4"/>
      <c r="R20" s="4"/>
      <c r="S20" s="4"/>
      <c r="T20" s="4"/>
      <c r="U20" s="4"/>
      <c r="V20" s="5"/>
      <c r="W20" s="5"/>
      <c r="X20" s="4"/>
      <c r="Y20" s="4"/>
      <c r="Z20" s="4"/>
      <c r="AA20" s="4"/>
      <c r="AB20" s="5"/>
      <c r="AC20" s="5"/>
      <c r="AD20" s="4"/>
      <c r="AE20" s="4"/>
      <c r="AF20" s="4"/>
      <c r="AG20" s="4"/>
      <c r="AH20" s="6"/>
      <c r="AI20" s="4"/>
      <c r="AJ20" s="4"/>
      <c r="AK20" s="4"/>
      <c r="AL20" s="7"/>
      <c r="AM20" s="4"/>
      <c r="AN20" s="4"/>
      <c r="AO20" s="7"/>
      <c r="AP20" s="4"/>
    </row>
    <row r="21" spans="1:42" x14ac:dyDescent="0.2">
      <c r="A21" s="100" t="s">
        <v>70</v>
      </c>
      <c r="B21" s="22">
        <v>16150</v>
      </c>
      <c r="C21" s="37">
        <v>668161</v>
      </c>
      <c r="D21" s="23">
        <f t="shared" si="7"/>
        <v>0.80002227070157494</v>
      </c>
      <c r="E21" s="41">
        <v>141336</v>
      </c>
      <c r="F21" s="23">
        <f t="shared" si="8"/>
        <v>0.16922859558082229</v>
      </c>
      <c r="G21" s="41">
        <v>0</v>
      </c>
      <c r="H21" s="23">
        <f t="shared" si="9"/>
        <v>0</v>
      </c>
      <c r="I21" s="41">
        <v>0</v>
      </c>
      <c r="J21" s="26">
        <f t="shared" si="10"/>
        <v>0</v>
      </c>
      <c r="K21" s="37">
        <v>25681</v>
      </c>
      <c r="L21" s="25">
        <f t="shared" si="11"/>
        <v>3.0749133717602715E-2</v>
      </c>
      <c r="M21" s="41">
        <v>835178</v>
      </c>
      <c r="N21" s="43">
        <f t="shared" si="12"/>
        <v>51.713808049535601</v>
      </c>
      <c r="O21" s="23">
        <f t="shared" si="0"/>
        <v>0.89306848535786765</v>
      </c>
      <c r="P21" s="47">
        <v>935178</v>
      </c>
      <c r="Q21" s="4"/>
      <c r="R21" s="4"/>
      <c r="S21" s="4"/>
      <c r="T21" s="4"/>
      <c r="U21" s="4"/>
      <c r="V21" s="5"/>
      <c r="W21" s="5"/>
      <c r="X21" s="4"/>
      <c r="Y21" s="4"/>
      <c r="Z21" s="4"/>
      <c r="AA21" s="4"/>
      <c r="AB21" s="5"/>
      <c r="AC21" s="5"/>
      <c r="AD21" s="4"/>
      <c r="AE21" s="4"/>
      <c r="AF21" s="4"/>
      <c r="AG21" s="4"/>
      <c r="AH21" s="6"/>
      <c r="AI21" s="4"/>
      <c r="AJ21" s="4"/>
      <c r="AK21" s="4"/>
      <c r="AL21" s="7"/>
      <c r="AM21" s="4"/>
      <c r="AN21" s="4"/>
      <c r="AO21" s="7"/>
      <c r="AP21" s="4"/>
    </row>
    <row r="22" spans="1:42" x14ac:dyDescent="0.2">
      <c r="A22" s="100" t="s">
        <v>68</v>
      </c>
      <c r="B22" s="22">
        <v>15868</v>
      </c>
      <c r="C22" s="37">
        <v>400000</v>
      </c>
      <c r="D22" s="23">
        <f t="shared" si="7"/>
        <v>0.43222122811339758</v>
      </c>
      <c r="E22" s="41">
        <v>0</v>
      </c>
      <c r="F22" s="23">
        <f t="shared" si="8"/>
        <v>0</v>
      </c>
      <c r="G22" s="41">
        <v>0</v>
      </c>
      <c r="H22" s="23">
        <f t="shared" si="9"/>
        <v>0</v>
      </c>
      <c r="I22" s="41">
        <v>0</v>
      </c>
      <c r="J22" s="26">
        <f t="shared" si="10"/>
        <v>0</v>
      </c>
      <c r="K22" s="37">
        <v>525452</v>
      </c>
      <c r="L22" s="25">
        <f t="shared" si="11"/>
        <v>0.56777877188660242</v>
      </c>
      <c r="M22" s="41">
        <v>925452</v>
      </c>
      <c r="N22" s="43">
        <f t="shared" si="12"/>
        <v>58.321905722208221</v>
      </c>
      <c r="O22" s="23">
        <f t="shared" si="0"/>
        <v>1</v>
      </c>
      <c r="P22" s="47">
        <v>925452</v>
      </c>
      <c r="Q22" s="4"/>
      <c r="R22" s="4"/>
      <c r="S22" s="4"/>
      <c r="T22" s="4"/>
      <c r="U22" s="4"/>
      <c r="V22" s="5"/>
      <c r="W22" s="5"/>
      <c r="X22" s="4"/>
      <c r="Y22" s="4"/>
      <c r="Z22" s="4"/>
      <c r="AA22" s="4"/>
      <c r="AB22" s="5"/>
      <c r="AC22" s="5"/>
      <c r="AD22" s="4"/>
      <c r="AE22" s="4"/>
      <c r="AF22" s="4"/>
      <c r="AG22" s="4"/>
      <c r="AH22" s="4"/>
      <c r="AI22" s="4"/>
      <c r="AJ22" s="4"/>
      <c r="AK22" s="4"/>
      <c r="AL22" s="7"/>
      <c r="AM22" s="4"/>
      <c r="AN22" s="4"/>
      <c r="AO22" s="7"/>
      <c r="AP22" s="4"/>
    </row>
    <row r="23" spans="1:42" x14ac:dyDescent="0.2">
      <c r="A23" s="100" t="s">
        <v>59</v>
      </c>
      <c r="B23" s="22">
        <v>1051</v>
      </c>
      <c r="C23" s="37">
        <v>497358</v>
      </c>
      <c r="D23" s="23">
        <f t="shared" si="7"/>
        <v>0.83689867017114628</v>
      </c>
      <c r="E23" s="41">
        <v>91829</v>
      </c>
      <c r="F23" s="23">
        <f t="shared" si="8"/>
        <v>0.15451961762582725</v>
      </c>
      <c r="G23" s="41">
        <v>0</v>
      </c>
      <c r="H23" s="23">
        <f t="shared" si="9"/>
        <v>0</v>
      </c>
      <c r="I23" s="41">
        <v>2500</v>
      </c>
      <c r="J23" s="24">
        <f t="shared" si="10"/>
        <v>4.2067216681502375E-3</v>
      </c>
      <c r="K23" s="37">
        <v>2600</v>
      </c>
      <c r="L23" s="27">
        <f t="shared" si="11"/>
        <v>4.3749905348762471E-3</v>
      </c>
      <c r="M23" s="41">
        <v>594287</v>
      </c>
      <c r="N23" s="43">
        <f t="shared" si="12"/>
        <v>565.44909609895342</v>
      </c>
      <c r="O23" s="23">
        <f t="shared" si="0"/>
        <v>0.83316673372709726</v>
      </c>
      <c r="P23" s="47">
        <v>713287</v>
      </c>
      <c r="Q23" s="4"/>
      <c r="R23" s="4"/>
      <c r="S23" s="4"/>
      <c r="T23" s="4"/>
      <c r="U23" s="4"/>
      <c r="V23" s="5"/>
      <c r="W23" s="5"/>
      <c r="X23" s="4"/>
      <c r="Y23" s="4"/>
      <c r="Z23" s="4"/>
      <c r="AA23" s="4"/>
      <c r="AB23" s="5"/>
      <c r="AC23" s="5"/>
      <c r="AD23" s="4"/>
      <c r="AE23" s="4"/>
      <c r="AF23" s="4"/>
      <c r="AG23" s="4"/>
      <c r="AH23" s="6"/>
      <c r="AI23" s="4"/>
      <c r="AJ23" s="4"/>
      <c r="AK23" s="4"/>
      <c r="AL23" s="7"/>
      <c r="AM23" s="4"/>
      <c r="AN23" s="4"/>
      <c r="AO23" s="7"/>
      <c r="AP23" s="4"/>
    </row>
    <row r="24" spans="1:42" x14ac:dyDescent="0.2">
      <c r="A24" s="100" t="s">
        <v>71</v>
      </c>
      <c r="B24" s="22">
        <v>24672</v>
      </c>
      <c r="C24" s="37">
        <v>1942905</v>
      </c>
      <c r="D24" s="23">
        <f t="shared" si="7"/>
        <v>0.71421009390318546</v>
      </c>
      <c r="E24" s="41">
        <v>409617</v>
      </c>
      <c r="F24" s="23">
        <f t="shared" si="8"/>
        <v>0.15057483306406699</v>
      </c>
      <c r="G24" s="41">
        <v>224460</v>
      </c>
      <c r="H24" s="23">
        <f t="shared" si="9"/>
        <v>8.2511289886797859E-2</v>
      </c>
      <c r="I24" s="41">
        <v>10945</v>
      </c>
      <c r="J24" s="24">
        <f t="shared" si="10"/>
        <v>4.0233719496168699E-3</v>
      </c>
      <c r="K24" s="37">
        <v>132428</v>
      </c>
      <c r="L24" s="25">
        <f t="shared" si="11"/>
        <v>4.8680411196332832E-2</v>
      </c>
      <c r="M24" s="41">
        <v>2720355</v>
      </c>
      <c r="N24" s="43">
        <f t="shared" si="12"/>
        <v>110.26082198443579</v>
      </c>
      <c r="O24" s="23">
        <f t="shared" si="0"/>
        <v>1</v>
      </c>
      <c r="P24" s="47">
        <v>2720355</v>
      </c>
      <c r="Q24" s="4"/>
      <c r="R24" s="4"/>
      <c r="S24" s="4"/>
      <c r="T24" s="4"/>
      <c r="U24" s="4"/>
      <c r="V24" s="5"/>
      <c r="W24" s="5"/>
      <c r="X24" s="4"/>
      <c r="Y24" s="4"/>
      <c r="Z24" s="4"/>
      <c r="AA24" s="4"/>
      <c r="AB24" s="5"/>
      <c r="AC24" s="5"/>
      <c r="AD24" s="4"/>
      <c r="AE24" s="4"/>
      <c r="AF24" s="4"/>
      <c r="AG24" s="4"/>
      <c r="AH24" s="4"/>
      <c r="AI24" s="4"/>
      <c r="AJ24" s="5"/>
      <c r="AK24" s="4"/>
      <c r="AL24" s="7"/>
      <c r="AM24" s="4"/>
      <c r="AN24" s="4"/>
      <c r="AO24" s="7"/>
      <c r="AP24" s="4"/>
    </row>
    <row r="25" spans="1:42" x14ac:dyDescent="0.2">
      <c r="A25" s="100" t="s">
        <v>46</v>
      </c>
      <c r="B25" s="22">
        <v>26485</v>
      </c>
      <c r="C25" s="37">
        <v>1338000</v>
      </c>
      <c r="D25" s="23">
        <v>0.71801801270001064</v>
      </c>
      <c r="E25" s="41">
        <v>296503</v>
      </c>
      <c r="F25" s="23">
        <v>0.15911397221195162</v>
      </c>
      <c r="G25" s="101">
        <v>0</v>
      </c>
      <c r="H25" s="23">
        <v>0</v>
      </c>
      <c r="I25" s="41">
        <v>10857</v>
      </c>
      <c r="J25" s="24">
        <v>5.8262493003617463E-3</v>
      </c>
      <c r="K25" s="37">
        <v>218103</v>
      </c>
      <c r="L25" s="23">
        <v>0.11704176578767596</v>
      </c>
      <c r="M25" s="41">
        <v>1863463</v>
      </c>
      <c r="N25" s="67">
        <v>70.359184444024919</v>
      </c>
      <c r="O25" s="23">
        <v>0.87520506788316399</v>
      </c>
      <c r="P25" s="47">
        <v>2129173</v>
      </c>
      <c r="Q25" s="4"/>
      <c r="R25" s="4"/>
      <c r="S25" s="4"/>
      <c r="T25" s="4"/>
      <c r="U25" s="4"/>
      <c r="V25" s="5"/>
      <c r="W25" s="5"/>
      <c r="X25" s="4"/>
      <c r="Y25" s="4"/>
      <c r="Z25" s="4"/>
      <c r="AA25" s="4"/>
      <c r="AB25" s="5"/>
      <c r="AC25" s="5"/>
      <c r="AD25" s="4"/>
      <c r="AE25" s="4"/>
      <c r="AF25" s="4"/>
      <c r="AG25" s="4"/>
      <c r="AH25" s="6"/>
      <c r="AI25" s="4"/>
      <c r="AJ25" s="5"/>
      <c r="AK25" s="4"/>
      <c r="AL25" s="7"/>
      <c r="AM25" s="4"/>
      <c r="AN25" s="4"/>
      <c r="AO25" s="7"/>
      <c r="AP25" s="4"/>
    </row>
    <row r="26" spans="1:42" x14ac:dyDescent="0.2">
      <c r="A26" s="100" t="s">
        <v>69</v>
      </c>
      <c r="B26" s="22">
        <v>32078</v>
      </c>
      <c r="C26" s="37">
        <v>966090</v>
      </c>
      <c r="D26" s="23">
        <f t="shared" ref="D26:D31" si="13">C26/M26</f>
        <v>0.81520459644803045</v>
      </c>
      <c r="E26" s="41">
        <v>198233</v>
      </c>
      <c r="F26" s="23">
        <f t="shared" ref="F26:F31" si="14">E26/M26</f>
        <v>0.16727266897254131</v>
      </c>
      <c r="G26" s="41">
        <v>0</v>
      </c>
      <c r="H26" s="23">
        <f t="shared" ref="H26:H31" si="15">G26/M26</f>
        <v>0</v>
      </c>
      <c r="I26" s="41">
        <v>0</v>
      </c>
      <c r="J26" s="26">
        <f t="shared" ref="J26:J31" si="16">I26/M26</f>
        <v>0</v>
      </c>
      <c r="K26" s="37">
        <v>20766</v>
      </c>
      <c r="L26" s="25">
        <f t="shared" ref="L26:L31" si="17">K26/M26</f>
        <v>1.7522734579428212E-2</v>
      </c>
      <c r="M26" s="41">
        <v>1185089</v>
      </c>
      <c r="N26" s="43">
        <f t="shared" ref="N26:N31" si="18">M26/B26</f>
        <v>36.943980298023568</v>
      </c>
      <c r="O26" s="23">
        <f t="shared" si="0"/>
        <v>1</v>
      </c>
      <c r="P26" s="47">
        <v>1185089</v>
      </c>
      <c r="Q26" s="4"/>
      <c r="R26" s="4"/>
      <c r="S26" s="4"/>
      <c r="T26" s="4"/>
      <c r="U26" s="4"/>
      <c r="V26" s="5"/>
      <c r="W26" s="5"/>
      <c r="X26" s="4"/>
      <c r="Y26" s="4"/>
      <c r="Z26" s="4"/>
      <c r="AA26" s="4"/>
      <c r="AB26" s="5"/>
      <c r="AC26" s="5"/>
      <c r="AD26" s="4"/>
      <c r="AE26" s="4"/>
      <c r="AF26" s="4"/>
      <c r="AG26" s="4"/>
      <c r="AH26" s="6"/>
      <c r="AI26" s="4"/>
      <c r="AJ26" s="4"/>
      <c r="AK26" s="4"/>
      <c r="AL26" s="7"/>
      <c r="AM26" s="4"/>
      <c r="AN26" s="4"/>
      <c r="AO26" s="7"/>
      <c r="AP26" s="4"/>
    </row>
    <row r="27" spans="1:42" x14ac:dyDescent="0.2">
      <c r="A27" s="100" t="s">
        <v>74</v>
      </c>
      <c r="B27" s="22">
        <v>11967</v>
      </c>
      <c r="C27" s="37">
        <v>373815</v>
      </c>
      <c r="D27" s="23">
        <f t="shared" si="13"/>
        <v>0.80329859245729018</v>
      </c>
      <c r="E27" s="41">
        <v>79060</v>
      </c>
      <c r="F27" s="23">
        <f t="shared" si="14"/>
        <v>0.16989362845170303</v>
      </c>
      <c r="G27" s="41">
        <v>0</v>
      </c>
      <c r="H27" s="23">
        <f t="shared" si="15"/>
        <v>0</v>
      </c>
      <c r="I27" s="41">
        <v>3000</v>
      </c>
      <c r="J27" s="24">
        <f t="shared" si="16"/>
        <v>6.4467605028473195E-3</v>
      </c>
      <c r="K27" s="37">
        <v>9475</v>
      </c>
      <c r="L27" s="25">
        <f t="shared" si="17"/>
        <v>2.036101858815945E-2</v>
      </c>
      <c r="M27" s="41">
        <v>465350</v>
      </c>
      <c r="N27" s="43">
        <f t="shared" si="18"/>
        <v>38.886103451157346</v>
      </c>
      <c r="O27" s="23">
        <f t="shared" si="0"/>
        <v>0.85951497017048073</v>
      </c>
      <c r="P27" s="47">
        <v>541410</v>
      </c>
      <c r="Q27" s="4"/>
      <c r="R27" s="4"/>
      <c r="S27" s="4"/>
      <c r="T27" s="4"/>
      <c r="U27" s="4"/>
      <c r="V27" s="5"/>
      <c r="W27" s="5"/>
      <c r="X27" s="4"/>
      <c r="Y27" s="4"/>
      <c r="Z27" s="4"/>
      <c r="AA27" s="4"/>
      <c r="AB27" s="5"/>
      <c r="AC27" s="5"/>
      <c r="AD27" s="4"/>
      <c r="AE27" s="4"/>
      <c r="AF27" s="4"/>
      <c r="AG27" s="4"/>
      <c r="AH27" s="4"/>
      <c r="AI27" s="4"/>
      <c r="AJ27" s="4"/>
      <c r="AK27" s="4"/>
      <c r="AL27" s="7"/>
      <c r="AM27" s="4"/>
      <c r="AN27" s="4"/>
      <c r="AO27" s="7"/>
      <c r="AP27" s="4"/>
    </row>
    <row r="28" spans="1:42" x14ac:dyDescent="0.2">
      <c r="A28" s="100" t="s">
        <v>76</v>
      </c>
      <c r="B28" s="22">
        <v>71148</v>
      </c>
      <c r="C28" s="37">
        <v>1973367</v>
      </c>
      <c r="D28" s="23">
        <f t="shared" si="13"/>
        <v>0.78070471112967887</v>
      </c>
      <c r="E28" s="41">
        <v>415582</v>
      </c>
      <c r="F28" s="23">
        <f t="shared" si="14"/>
        <v>0.16441281589318876</v>
      </c>
      <c r="G28" s="41">
        <v>27376</v>
      </c>
      <c r="H28" s="26">
        <f t="shared" si="15"/>
        <v>1.0830510580082716E-2</v>
      </c>
      <c r="I28" s="41">
        <v>9143</v>
      </c>
      <c r="J28" s="24">
        <f t="shared" si="16"/>
        <v>3.6171594912951591E-3</v>
      </c>
      <c r="K28" s="37">
        <v>102206</v>
      </c>
      <c r="L28" s="25">
        <f t="shared" si="17"/>
        <v>4.0434802905754463E-2</v>
      </c>
      <c r="M28" s="41">
        <v>2527674</v>
      </c>
      <c r="N28" s="43">
        <f t="shared" si="18"/>
        <v>35.526986001011977</v>
      </c>
      <c r="O28" s="23">
        <f t="shared" si="0"/>
        <v>0.98275600635452365</v>
      </c>
      <c r="P28" s="47">
        <v>2572026</v>
      </c>
      <c r="Q28" s="4"/>
      <c r="R28" s="4"/>
      <c r="S28" s="4"/>
      <c r="T28" s="4"/>
      <c r="U28" s="4"/>
      <c r="V28" s="5"/>
      <c r="W28" s="5"/>
      <c r="X28" s="4"/>
      <c r="Y28" s="4"/>
      <c r="Z28" s="4"/>
      <c r="AA28" s="4"/>
      <c r="AB28" s="5"/>
      <c r="AC28" s="5"/>
      <c r="AD28" s="4"/>
      <c r="AE28" s="4"/>
      <c r="AF28" s="4"/>
      <c r="AG28" s="4"/>
      <c r="AH28" s="4"/>
      <c r="AI28" s="4"/>
      <c r="AJ28" s="5"/>
      <c r="AK28" s="4"/>
      <c r="AL28" s="7"/>
      <c r="AM28" s="4"/>
      <c r="AN28" s="4"/>
      <c r="AO28" s="7"/>
      <c r="AP28" s="4"/>
    </row>
    <row r="29" spans="1:42" x14ac:dyDescent="0.2">
      <c r="A29" s="100" t="s">
        <v>79</v>
      </c>
      <c r="B29" s="22">
        <v>17389</v>
      </c>
      <c r="C29" s="37">
        <v>524880</v>
      </c>
      <c r="D29" s="23">
        <f t="shared" si="13"/>
        <v>0.78324049189794953</v>
      </c>
      <c r="E29" s="41">
        <v>116067</v>
      </c>
      <c r="F29" s="23">
        <f t="shared" si="14"/>
        <v>0.1731983961536338</v>
      </c>
      <c r="G29" s="41">
        <v>0</v>
      </c>
      <c r="H29" s="23">
        <f t="shared" si="15"/>
        <v>0</v>
      </c>
      <c r="I29" s="41">
        <v>0</v>
      </c>
      <c r="J29" s="26">
        <f t="shared" si="16"/>
        <v>0</v>
      </c>
      <c r="K29" s="37">
        <v>29192</v>
      </c>
      <c r="L29" s="25">
        <f t="shared" si="17"/>
        <v>4.3561111948416671E-2</v>
      </c>
      <c r="M29" s="41">
        <v>670139</v>
      </c>
      <c r="N29" s="43">
        <f t="shared" si="18"/>
        <v>38.538098798090751</v>
      </c>
      <c r="O29" s="23">
        <f t="shared" si="0"/>
        <v>1</v>
      </c>
      <c r="P29" s="47">
        <v>670139</v>
      </c>
      <c r="Q29" s="4"/>
      <c r="R29" s="4"/>
      <c r="S29" s="4"/>
      <c r="T29" s="4"/>
      <c r="U29" s="4"/>
      <c r="V29" s="5"/>
      <c r="W29" s="5"/>
      <c r="X29" s="4"/>
      <c r="Y29" s="4"/>
      <c r="Z29" s="4"/>
      <c r="AA29" s="4"/>
      <c r="AB29" s="5"/>
      <c r="AC29" s="5"/>
      <c r="AD29" s="4"/>
      <c r="AE29" s="4"/>
      <c r="AF29" s="4"/>
      <c r="AG29" s="4"/>
      <c r="AH29" s="6"/>
      <c r="AI29" s="4"/>
      <c r="AJ29" s="5"/>
      <c r="AK29" s="4"/>
      <c r="AL29" s="7"/>
      <c r="AM29" s="4"/>
      <c r="AN29" s="4"/>
      <c r="AO29" s="7"/>
      <c r="AP29" s="4"/>
    </row>
    <row r="30" spans="1:42" x14ac:dyDescent="0.2">
      <c r="A30" s="100" t="s">
        <v>81</v>
      </c>
      <c r="B30" s="22">
        <v>178042</v>
      </c>
      <c r="C30" s="37">
        <v>4274412</v>
      </c>
      <c r="D30" s="23">
        <v>0.37543952229442584</v>
      </c>
      <c r="E30" s="41">
        <v>1987393</v>
      </c>
      <c r="F30" s="23">
        <v>0.17456105741123829</v>
      </c>
      <c r="G30" s="41">
        <v>649200</v>
      </c>
      <c r="H30" s="23">
        <v>5.7021957142535919E-2</v>
      </c>
      <c r="I30" s="41">
        <v>1371312</v>
      </c>
      <c r="J30" s="23">
        <v>0.1204480808580487</v>
      </c>
      <c r="K30" s="37">
        <v>3102771</v>
      </c>
      <c r="L30" s="23">
        <v>0.27252938229375129</v>
      </c>
      <c r="M30" s="41">
        <v>11385088</v>
      </c>
      <c r="N30" s="67">
        <v>63.946080138394315</v>
      </c>
      <c r="O30" s="23">
        <v>0.87246526277860526</v>
      </c>
      <c r="P30" s="47">
        <v>13049331</v>
      </c>
      <c r="Q30" s="4"/>
      <c r="R30" s="4"/>
      <c r="S30" s="4"/>
      <c r="T30" s="4"/>
      <c r="U30" s="4"/>
      <c r="V30" s="5"/>
      <c r="W30" s="5"/>
      <c r="X30" s="4"/>
      <c r="Y30" s="4"/>
      <c r="Z30" s="4"/>
      <c r="AA30" s="4"/>
      <c r="AB30" s="5"/>
      <c r="AC30" s="5"/>
      <c r="AD30" s="4"/>
      <c r="AE30" s="4"/>
      <c r="AF30" s="4"/>
      <c r="AG30" s="4"/>
      <c r="AH30" s="6"/>
      <c r="AI30" s="4"/>
      <c r="AJ30" s="5"/>
      <c r="AK30" s="4"/>
      <c r="AL30" s="7"/>
      <c r="AM30" s="4"/>
      <c r="AN30" s="4"/>
      <c r="AO30" s="7"/>
      <c r="AP30" s="4"/>
    </row>
    <row r="31" spans="1:42" x14ac:dyDescent="0.2">
      <c r="A31" s="100" t="s">
        <v>40</v>
      </c>
      <c r="B31" s="22">
        <v>7708</v>
      </c>
      <c r="C31" s="37">
        <v>100000</v>
      </c>
      <c r="D31" s="23">
        <f t="shared" si="13"/>
        <v>0.57653502450273852</v>
      </c>
      <c r="E31" s="41">
        <v>24996</v>
      </c>
      <c r="F31" s="23">
        <f t="shared" si="14"/>
        <v>0.14411069472470453</v>
      </c>
      <c r="G31" s="41">
        <v>0</v>
      </c>
      <c r="H31" s="23">
        <f t="shared" si="15"/>
        <v>0</v>
      </c>
      <c r="I31" s="41">
        <v>0</v>
      </c>
      <c r="J31" s="26">
        <f t="shared" si="16"/>
        <v>0</v>
      </c>
      <c r="K31" s="37">
        <v>48454</v>
      </c>
      <c r="L31" s="25">
        <f t="shared" si="17"/>
        <v>0.27935428077255692</v>
      </c>
      <c r="M31" s="41">
        <v>173450</v>
      </c>
      <c r="N31" s="43">
        <f t="shared" si="18"/>
        <v>22.502594706798131</v>
      </c>
      <c r="O31" s="23">
        <f t="shared" si="0"/>
        <v>1</v>
      </c>
      <c r="P31" s="47">
        <v>173450</v>
      </c>
      <c r="Q31" s="4"/>
      <c r="R31" s="4"/>
      <c r="S31" s="4"/>
      <c r="T31" s="4"/>
      <c r="U31" s="4"/>
      <c r="V31" s="5"/>
      <c r="W31" s="5"/>
      <c r="X31" s="4"/>
      <c r="Y31" s="4"/>
      <c r="Z31" s="4"/>
      <c r="AA31" s="4"/>
      <c r="AB31" s="5"/>
      <c r="AC31" s="5"/>
      <c r="AD31" s="4"/>
      <c r="AE31" s="4"/>
      <c r="AF31" s="4"/>
      <c r="AG31" s="4"/>
      <c r="AH31" s="4"/>
      <c r="AI31" s="4"/>
      <c r="AJ31" s="4"/>
      <c r="AK31" s="4"/>
      <c r="AL31" s="7"/>
      <c r="AM31" s="4"/>
      <c r="AN31" s="4"/>
      <c r="AO31" s="7"/>
      <c r="AP31" s="4"/>
    </row>
    <row r="32" spans="1:42" x14ac:dyDescent="0.2">
      <c r="A32" s="100" t="s">
        <v>58</v>
      </c>
      <c r="B32" s="22">
        <v>10329</v>
      </c>
      <c r="C32" s="37">
        <v>506392</v>
      </c>
      <c r="D32" s="23">
        <v>0.71804819393279395</v>
      </c>
      <c r="E32" s="41">
        <v>105266</v>
      </c>
      <c r="F32" s="23">
        <v>0.14926393225510964</v>
      </c>
      <c r="G32" s="101">
        <v>0</v>
      </c>
      <c r="H32" s="23">
        <v>0</v>
      </c>
      <c r="I32" s="41">
        <v>500</v>
      </c>
      <c r="J32" s="24">
        <v>7.0898453562930888E-4</v>
      </c>
      <c r="K32" s="37">
        <v>93076</v>
      </c>
      <c r="L32" s="23">
        <v>0.13197888927646712</v>
      </c>
      <c r="M32" s="41">
        <v>705234</v>
      </c>
      <c r="N32" s="67">
        <v>68.27708393842579</v>
      </c>
      <c r="O32" s="99">
        <v>0.99805973634491685</v>
      </c>
      <c r="P32" s="47">
        <v>706605</v>
      </c>
      <c r="Q32" s="4"/>
      <c r="R32" s="4"/>
      <c r="S32" s="4"/>
      <c r="T32" s="4"/>
      <c r="U32" s="4"/>
      <c r="V32" s="5"/>
      <c r="W32" s="5"/>
      <c r="X32" s="4"/>
      <c r="Y32" s="4"/>
      <c r="Z32" s="4"/>
      <c r="AA32" s="4"/>
      <c r="AB32" s="5"/>
      <c r="AC32" s="5"/>
      <c r="AD32" s="4"/>
      <c r="AE32" s="4"/>
      <c r="AF32" s="4"/>
      <c r="AG32" s="4"/>
      <c r="AH32" s="6"/>
      <c r="AI32" s="4"/>
      <c r="AJ32" s="5"/>
      <c r="AK32" s="4"/>
      <c r="AL32" s="7"/>
      <c r="AM32" s="4"/>
      <c r="AN32" s="4"/>
      <c r="AO32" s="7"/>
      <c r="AP32" s="4"/>
    </row>
    <row r="33" spans="1:42" x14ac:dyDescent="0.2">
      <c r="A33" s="100" t="s">
        <v>50</v>
      </c>
      <c r="B33" s="22">
        <v>21430</v>
      </c>
      <c r="C33" s="37">
        <v>1454008</v>
      </c>
      <c r="D33" s="23">
        <v>0.79485305412678986</v>
      </c>
      <c r="E33" s="41">
        <v>304074</v>
      </c>
      <c r="F33" s="23">
        <v>0.16622614702295277</v>
      </c>
      <c r="G33" s="101">
        <v>0</v>
      </c>
      <c r="H33" s="23">
        <v>0</v>
      </c>
      <c r="I33" s="101">
        <v>0</v>
      </c>
      <c r="J33" s="23">
        <v>0</v>
      </c>
      <c r="K33" s="37">
        <v>71197</v>
      </c>
      <c r="L33" s="23">
        <v>3.8920798850257399E-2</v>
      </c>
      <c r="M33" s="41">
        <v>1829279</v>
      </c>
      <c r="N33" s="67">
        <v>85.36066262249183</v>
      </c>
      <c r="O33" s="23">
        <v>0.9750595527136795</v>
      </c>
      <c r="P33" s="47">
        <v>1876069</v>
      </c>
      <c r="Q33" s="4"/>
      <c r="R33" s="4"/>
      <c r="S33" s="4"/>
      <c r="T33" s="4"/>
      <c r="U33" s="4"/>
      <c r="V33" s="5"/>
      <c r="W33" s="5"/>
      <c r="X33" s="4"/>
      <c r="Y33" s="4"/>
      <c r="Z33" s="4"/>
      <c r="AA33" s="4"/>
      <c r="AB33" s="5"/>
      <c r="AC33" s="5"/>
      <c r="AD33" s="4"/>
      <c r="AE33" s="4"/>
      <c r="AF33" s="4"/>
      <c r="AG33" s="4"/>
      <c r="AH33" s="6"/>
      <c r="AI33" s="4"/>
      <c r="AJ33" s="5"/>
      <c r="AK33" s="4"/>
      <c r="AL33" s="7"/>
      <c r="AM33" s="4"/>
      <c r="AN33" s="4"/>
      <c r="AO33" s="7"/>
      <c r="AP33" s="4"/>
    </row>
    <row r="34" spans="1:42" x14ac:dyDescent="0.2">
      <c r="A34" s="100" t="s">
        <v>84</v>
      </c>
      <c r="B34" s="22">
        <v>30639</v>
      </c>
      <c r="C34" s="37">
        <v>1049215</v>
      </c>
      <c r="D34" s="23">
        <f>C34/M34</f>
        <v>0.76331304554058987</v>
      </c>
      <c r="E34" s="41">
        <v>225105</v>
      </c>
      <c r="F34" s="23">
        <f>E34/M34</f>
        <v>0.16376584695835886</v>
      </c>
      <c r="G34" s="41">
        <v>1440</v>
      </c>
      <c r="H34" s="24">
        <f>G34/M34</f>
        <v>1.0476125346839775E-3</v>
      </c>
      <c r="I34" s="41">
        <v>3400</v>
      </c>
      <c r="J34" s="24">
        <f>I34/M34</f>
        <v>2.4735295957816136E-3</v>
      </c>
      <c r="K34" s="37">
        <v>95394</v>
      </c>
      <c r="L34" s="25">
        <f>K34/M34</f>
        <v>6.9399965370585653E-2</v>
      </c>
      <c r="M34" s="41">
        <v>1374554</v>
      </c>
      <c r="N34" s="43">
        <f>M34/B34</f>
        <v>44.862887169946802</v>
      </c>
      <c r="O34" s="23">
        <f t="shared" si="0"/>
        <v>0.96789216928892119</v>
      </c>
      <c r="P34" s="47">
        <v>1420152</v>
      </c>
      <c r="Q34" s="4"/>
      <c r="R34" s="4"/>
      <c r="S34" s="4"/>
      <c r="T34" s="4"/>
      <c r="U34" s="4"/>
      <c r="V34" s="5"/>
      <c r="W34" s="5"/>
      <c r="X34" s="4"/>
      <c r="Y34" s="4"/>
      <c r="Z34" s="4"/>
      <c r="AA34" s="4"/>
      <c r="AB34" s="5"/>
      <c r="AC34" s="5"/>
      <c r="AD34" s="4"/>
      <c r="AE34" s="4"/>
      <c r="AF34" s="4"/>
      <c r="AG34" s="4"/>
      <c r="AH34" s="6"/>
      <c r="AI34" s="4"/>
      <c r="AJ34" s="5"/>
      <c r="AK34" s="4"/>
      <c r="AL34" s="7"/>
      <c r="AM34" s="4"/>
      <c r="AN34" s="4"/>
      <c r="AO34" s="7"/>
      <c r="AP34" s="4"/>
    </row>
    <row r="35" spans="1:42" x14ac:dyDescent="0.2">
      <c r="A35" s="100" t="s">
        <v>85</v>
      </c>
      <c r="B35" s="22">
        <v>15780</v>
      </c>
      <c r="C35" s="37">
        <v>585000</v>
      </c>
      <c r="D35" s="23">
        <f>C35/M35</f>
        <v>0.79584040747028861</v>
      </c>
      <c r="E35" s="41">
        <v>126571</v>
      </c>
      <c r="F35" s="23">
        <f>E35/M35</f>
        <v>0.17218857472465282</v>
      </c>
      <c r="G35" s="41">
        <v>142</v>
      </c>
      <c r="H35" s="24">
        <f>G35/M35</f>
        <v>1.9317835531757434E-4</v>
      </c>
      <c r="I35" s="41">
        <v>1000</v>
      </c>
      <c r="J35" s="24">
        <f>I35/M35</f>
        <v>1.3604109529406644E-3</v>
      </c>
      <c r="K35" s="37">
        <v>22359</v>
      </c>
      <c r="L35" s="25">
        <f>K35/M35</f>
        <v>3.0417428496800313E-2</v>
      </c>
      <c r="M35" s="41">
        <v>735072</v>
      </c>
      <c r="N35" s="43">
        <f>M35/B35</f>
        <v>46.58250950570342</v>
      </c>
      <c r="O35" s="23">
        <f t="shared" si="0"/>
        <v>1</v>
      </c>
      <c r="P35" s="47">
        <v>735072</v>
      </c>
      <c r="Q35" s="4"/>
      <c r="R35" s="4"/>
      <c r="S35" s="4"/>
      <c r="T35" s="4"/>
      <c r="U35" s="4"/>
      <c r="V35" s="5"/>
      <c r="W35" s="5"/>
      <c r="X35" s="4"/>
      <c r="Y35" s="4"/>
      <c r="Z35" s="4"/>
      <c r="AA35" s="4"/>
      <c r="AB35" s="5"/>
      <c r="AC35" s="5"/>
      <c r="AD35" s="4"/>
      <c r="AE35" s="4"/>
      <c r="AF35" s="4"/>
      <c r="AG35" s="4"/>
      <c r="AH35" s="4"/>
      <c r="AI35" s="4"/>
      <c r="AJ35" s="4"/>
      <c r="AK35" s="4"/>
      <c r="AL35" s="7"/>
      <c r="AM35" s="4"/>
      <c r="AN35" s="4"/>
      <c r="AO35" s="7"/>
      <c r="AP35" s="4"/>
    </row>
    <row r="36" spans="1:42" x14ac:dyDescent="0.2">
      <c r="A36" s="100" t="s">
        <v>52</v>
      </c>
      <c r="B36" s="22">
        <v>10611</v>
      </c>
      <c r="C36" s="37">
        <v>285000</v>
      </c>
      <c r="D36" s="23">
        <f>C36/M36</f>
        <v>0.70409312805107027</v>
      </c>
      <c r="E36" s="41">
        <v>58521</v>
      </c>
      <c r="F36" s="23">
        <f>E36/M36</f>
        <v>0.14457625946202343</v>
      </c>
      <c r="G36" s="41">
        <v>0</v>
      </c>
      <c r="H36" s="23">
        <f>G36/M36</f>
        <v>0</v>
      </c>
      <c r="I36" s="41">
        <v>0</v>
      </c>
      <c r="J36" s="26">
        <f>I36/M36</f>
        <v>0</v>
      </c>
      <c r="K36" s="37">
        <v>61255</v>
      </c>
      <c r="L36" s="25">
        <f>K36/M36</f>
        <v>0.15133061248690635</v>
      </c>
      <c r="M36" s="41">
        <v>404776</v>
      </c>
      <c r="N36" s="43">
        <f>M36/B36</f>
        <v>38.146828762604841</v>
      </c>
      <c r="O36" s="23">
        <f t="shared" si="0"/>
        <v>0.97824910096283979</v>
      </c>
      <c r="P36" s="47">
        <v>413776</v>
      </c>
      <c r="Q36" s="4"/>
      <c r="R36" s="4"/>
      <c r="S36" s="4"/>
      <c r="T36" s="4"/>
      <c r="U36" s="4"/>
      <c r="V36" s="5"/>
      <c r="W36" s="5"/>
      <c r="X36" s="4"/>
      <c r="Y36" s="4"/>
      <c r="Z36" s="4"/>
      <c r="AA36" s="4"/>
      <c r="AB36" s="5"/>
      <c r="AC36" s="5"/>
      <c r="AD36" s="4"/>
      <c r="AE36" s="4"/>
      <c r="AF36" s="4"/>
      <c r="AG36" s="4"/>
      <c r="AH36" s="4"/>
      <c r="AI36" s="4"/>
      <c r="AJ36" s="4"/>
      <c r="AK36" s="4"/>
      <c r="AL36" s="7"/>
      <c r="AM36" s="4"/>
      <c r="AN36" s="4"/>
      <c r="AO36" s="7"/>
      <c r="AP36" s="4"/>
    </row>
    <row r="37" spans="1:42" x14ac:dyDescent="0.2">
      <c r="A37" s="100" t="s">
        <v>78</v>
      </c>
      <c r="B37" s="22">
        <v>82672</v>
      </c>
      <c r="C37" s="37">
        <v>3250673</v>
      </c>
      <c r="D37" s="23">
        <v>0.77355627765634793</v>
      </c>
      <c r="E37" s="41">
        <v>772285</v>
      </c>
      <c r="F37" s="23">
        <v>0.18377914662281708</v>
      </c>
      <c r="G37" s="101">
        <v>0</v>
      </c>
      <c r="H37" s="23">
        <v>0</v>
      </c>
      <c r="I37" s="41">
        <v>1000</v>
      </c>
      <c r="J37" s="24">
        <v>2.3796803851274735E-4</v>
      </c>
      <c r="K37" s="37">
        <v>178287</v>
      </c>
      <c r="L37" s="23">
        <v>4.242660768232219E-2</v>
      </c>
      <c r="M37" s="41">
        <v>4202245</v>
      </c>
      <c r="N37" s="67">
        <v>50.8303294948713</v>
      </c>
      <c r="O37" s="23">
        <v>0.94934987331820453</v>
      </c>
      <c r="P37" s="47">
        <v>4426445</v>
      </c>
      <c r="Q37" s="4"/>
      <c r="R37" s="4"/>
      <c r="S37" s="4"/>
      <c r="T37" s="4"/>
      <c r="U37" s="4"/>
      <c r="V37" s="5"/>
      <c r="W37" s="5"/>
      <c r="X37" s="4"/>
      <c r="Y37" s="4"/>
      <c r="Z37" s="4"/>
      <c r="AA37" s="4"/>
      <c r="AB37" s="5"/>
      <c r="AC37" s="5"/>
      <c r="AD37" s="4"/>
      <c r="AE37" s="4"/>
      <c r="AF37" s="4"/>
      <c r="AG37" s="4"/>
      <c r="AH37" s="6"/>
      <c r="AI37" s="4"/>
      <c r="AJ37" s="5"/>
      <c r="AK37" s="4"/>
      <c r="AL37" s="7"/>
      <c r="AM37" s="4"/>
      <c r="AN37" s="4"/>
      <c r="AO37" s="7"/>
      <c r="AP37" s="4"/>
    </row>
    <row r="38" spans="1:42" x14ac:dyDescent="0.2">
      <c r="A38" s="100" t="s">
        <v>66</v>
      </c>
      <c r="B38" s="22">
        <v>6135</v>
      </c>
      <c r="C38" s="37">
        <v>211980</v>
      </c>
      <c r="D38" s="23">
        <f>C38/M38</f>
        <v>0.80818940866979294</v>
      </c>
      <c r="E38" s="41">
        <v>39528</v>
      </c>
      <c r="F38" s="23">
        <f>E38/M38</f>
        <v>0.15070341987876015</v>
      </c>
      <c r="G38" s="41">
        <v>0</v>
      </c>
      <c r="H38" s="23">
        <f>G38/M38</f>
        <v>0</v>
      </c>
      <c r="I38" s="41">
        <v>5000</v>
      </c>
      <c r="J38" s="26">
        <f>I38/M38</f>
        <v>1.9062869343093522E-2</v>
      </c>
      <c r="K38" s="37">
        <v>5782</v>
      </c>
      <c r="L38" s="25">
        <f>K38/M38</f>
        <v>2.2044302108353349E-2</v>
      </c>
      <c r="M38" s="41">
        <v>262290</v>
      </c>
      <c r="N38" s="43">
        <f>M38/B38</f>
        <v>42.753056234718827</v>
      </c>
      <c r="O38" s="23">
        <f t="shared" si="0"/>
        <v>1</v>
      </c>
      <c r="P38" s="47">
        <v>262290</v>
      </c>
      <c r="Q38" s="4"/>
      <c r="R38" s="4"/>
      <c r="S38" s="4"/>
      <c r="T38" s="4"/>
      <c r="U38" s="4"/>
      <c r="V38" s="5"/>
      <c r="W38" s="5"/>
      <c r="X38" s="4"/>
      <c r="Y38" s="4"/>
      <c r="Z38" s="4"/>
      <c r="AA38" s="4"/>
      <c r="AB38" s="5"/>
      <c r="AC38" s="5"/>
      <c r="AD38" s="4"/>
      <c r="AE38" s="4"/>
      <c r="AF38" s="4"/>
      <c r="AG38" s="4"/>
      <c r="AH38" s="6"/>
      <c r="AI38" s="4"/>
      <c r="AJ38" s="5"/>
      <c r="AK38" s="4"/>
      <c r="AL38" s="7"/>
      <c r="AM38" s="4"/>
      <c r="AN38" s="4"/>
      <c r="AO38" s="7"/>
      <c r="AP38" s="4"/>
    </row>
    <row r="39" spans="1:42" x14ac:dyDescent="0.2">
      <c r="A39" s="100" t="s">
        <v>87</v>
      </c>
      <c r="B39" s="22">
        <v>29191</v>
      </c>
      <c r="C39" s="37">
        <v>750592</v>
      </c>
      <c r="D39" s="23">
        <f>C39/M39</f>
        <v>0.78809756302432776</v>
      </c>
      <c r="E39" s="41">
        <v>154267</v>
      </c>
      <c r="F39" s="23">
        <f>E39/M39</f>
        <v>0.16197540975000263</v>
      </c>
      <c r="G39" s="41">
        <v>2000</v>
      </c>
      <c r="H39" s="24">
        <f>G39/M39</f>
        <v>2.0999359519534655E-3</v>
      </c>
      <c r="I39" s="41">
        <v>13700</v>
      </c>
      <c r="J39" s="26">
        <f>I39/M39</f>
        <v>1.4384561270881238E-2</v>
      </c>
      <c r="K39" s="37">
        <v>31851</v>
      </c>
      <c r="L39" s="25">
        <f>K39/M39</f>
        <v>3.3442530002834911E-2</v>
      </c>
      <c r="M39" s="41">
        <v>952410</v>
      </c>
      <c r="N39" s="43">
        <f>M39/B39</f>
        <v>32.626837038813335</v>
      </c>
      <c r="O39" s="23">
        <f t="shared" si="0"/>
        <v>0.99895113330046881</v>
      </c>
      <c r="P39" s="47">
        <v>953410</v>
      </c>
      <c r="Q39" s="4"/>
      <c r="R39" s="4"/>
      <c r="S39" s="4"/>
      <c r="T39" s="4"/>
      <c r="U39" s="4"/>
      <c r="V39" s="5"/>
      <c r="W39" s="5"/>
      <c r="X39" s="4"/>
      <c r="Y39" s="4"/>
      <c r="Z39" s="4"/>
      <c r="AA39" s="4"/>
      <c r="AB39" s="5"/>
      <c r="AC39" s="5"/>
      <c r="AD39" s="4"/>
      <c r="AE39" s="4"/>
      <c r="AF39" s="4"/>
      <c r="AG39" s="4"/>
      <c r="AH39" s="6"/>
      <c r="AI39" s="4"/>
      <c r="AJ39" s="4"/>
      <c r="AK39" s="4"/>
      <c r="AL39" s="7"/>
      <c r="AM39" s="4"/>
      <c r="AN39" s="4"/>
      <c r="AO39" s="7"/>
      <c r="AP39" s="4"/>
    </row>
    <row r="40" spans="1:42" x14ac:dyDescent="0.2">
      <c r="A40" s="100" t="s">
        <v>88</v>
      </c>
      <c r="B40" s="22">
        <v>22787</v>
      </c>
      <c r="C40" s="37">
        <v>508000</v>
      </c>
      <c r="D40" s="23">
        <f>C40/M40</f>
        <v>0.19792390293468939</v>
      </c>
      <c r="E40" s="41">
        <v>317010</v>
      </c>
      <c r="F40" s="23">
        <f>E40/M40</f>
        <v>0.12351152848292497</v>
      </c>
      <c r="G40" s="41">
        <v>0</v>
      </c>
      <c r="H40" s="23">
        <f>G40/M40</f>
        <v>0</v>
      </c>
      <c r="I40" s="41">
        <v>301650</v>
      </c>
      <c r="J40" s="26">
        <f>I40/M40</f>
        <v>0.11752705771702571</v>
      </c>
      <c r="K40" s="37">
        <v>1439983</v>
      </c>
      <c r="L40" s="25">
        <f>K40/M40</f>
        <v>0.56103751086535991</v>
      </c>
      <c r="M40" s="41">
        <v>2566643</v>
      </c>
      <c r="N40" s="43">
        <f>M40/B40</f>
        <v>112.63628384605258</v>
      </c>
      <c r="O40" s="23">
        <f t="shared" si="0"/>
        <v>1</v>
      </c>
      <c r="P40" s="47">
        <v>2566643</v>
      </c>
      <c r="Q40" s="4"/>
      <c r="R40" s="4"/>
      <c r="S40" s="4"/>
      <c r="T40" s="4"/>
      <c r="U40" s="4"/>
      <c r="V40" s="5"/>
      <c r="W40" s="5"/>
      <c r="X40" s="4"/>
      <c r="Y40" s="4"/>
      <c r="Z40" s="4"/>
      <c r="AA40" s="4"/>
      <c r="AB40" s="5"/>
      <c r="AC40" s="5"/>
      <c r="AD40" s="4"/>
      <c r="AE40" s="4"/>
      <c r="AF40" s="4"/>
      <c r="AG40" s="4"/>
      <c r="AH40" s="4"/>
      <c r="AI40" s="4"/>
      <c r="AJ40" s="4"/>
      <c r="AK40" s="4"/>
      <c r="AL40" s="7"/>
      <c r="AM40" s="4"/>
      <c r="AN40" s="4"/>
      <c r="AO40" s="7"/>
      <c r="AP40" s="4"/>
    </row>
    <row r="41" spans="1:42" x14ac:dyDescent="0.2">
      <c r="A41" s="100" t="s">
        <v>90</v>
      </c>
      <c r="B41" s="22">
        <v>41186</v>
      </c>
      <c r="C41" s="37">
        <v>919086</v>
      </c>
      <c r="D41" s="23">
        <f>C41/M41</f>
        <v>0.79339891714202837</v>
      </c>
      <c r="E41" s="41">
        <v>202925</v>
      </c>
      <c r="F41" s="23">
        <f>E41/M41</f>
        <v>0.17517454869407881</v>
      </c>
      <c r="G41" s="41">
        <v>2000</v>
      </c>
      <c r="H41" s="24">
        <f>G41/M41</f>
        <v>1.7264954903937792E-3</v>
      </c>
      <c r="I41" s="41">
        <v>15181</v>
      </c>
      <c r="J41" s="26">
        <f>I41/M41</f>
        <v>1.310496401983398E-2</v>
      </c>
      <c r="K41" s="37">
        <v>19224</v>
      </c>
      <c r="L41" s="25">
        <f>K41/M41</f>
        <v>1.6595074653665005E-2</v>
      </c>
      <c r="M41" s="41">
        <v>1158416</v>
      </c>
      <c r="N41" s="43">
        <f>M41/B41</f>
        <v>28.126450735686884</v>
      </c>
      <c r="O41" s="23">
        <f t="shared" si="0"/>
        <v>0.98974723517108443</v>
      </c>
      <c r="P41" s="47">
        <v>1170416</v>
      </c>
      <c r="Q41" s="4"/>
      <c r="R41" s="4"/>
      <c r="S41" s="4"/>
      <c r="T41" s="4"/>
      <c r="U41" s="4"/>
      <c r="V41" s="5"/>
      <c r="W41" s="5"/>
      <c r="X41" s="4"/>
      <c r="Y41" s="4"/>
      <c r="Z41" s="4"/>
      <c r="AA41" s="4"/>
      <c r="AB41" s="5"/>
      <c r="AC41" s="5"/>
      <c r="AD41" s="4"/>
      <c r="AE41" s="4"/>
      <c r="AF41" s="4"/>
      <c r="AG41" s="4"/>
      <c r="AH41" s="4"/>
      <c r="AI41" s="4"/>
      <c r="AJ41" s="4"/>
      <c r="AK41" s="4"/>
      <c r="AL41" s="7"/>
      <c r="AM41" s="4"/>
      <c r="AN41" s="4"/>
      <c r="AO41" s="7"/>
      <c r="AP41" s="4"/>
    </row>
    <row r="42" spans="1:42" x14ac:dyDescent="0.2">
      <c r="A42" s="69"/>
      <c r="B42" s="102"/>
      <c r="C42" s="70"/>
      <c r="D42" s="71"/>
      <c r="E42" s="70"/>
      <c r="F42" s="71"/>
      <c r="G42" s="70"/>
      <c r="H42" s="71"/>
      <c r="I42" s="70"/>
      <c r="J42" s="71"/>
      <c r="K42" s="70"/>
      <c r="L42" s="71"/>
      <c r="M42" s="70"/>
      <c r="N42" s="103"/>
      <c r="O42" s="71"/>
      <c r="P42" s="72"/>
      <c r="Q42" s="4"/>
      <c r="R42" s="4"/>
      <c r="S42" s="4"/>
      <c r="T42" s="4"/>
      <c r="U42" s="4"/>
      <c r="V42" s="4"/>
      <c r="W42" s="4"/>
      <c r="X42" s="4"/>
      <c r="Y42" s="4"/>
      <c r="Z42" s="4"/>
      <c r="AA42" s="4"/>
      <c r="AB42" s="4"/>
      <c r="AC42" s="4"/>
      <c r="AD42" s="4"/>
      <c r="AE42" s="4"/>
      <c r="AF42" s="4"/>
      <c r="AG42" s="4"/>
      <c r="AH42" s="4"/>
      <c r="AI42" s="4"/>
      <c r="AJ42" s="4"/>
      <c r="AK42" s="4"/>
      <c r="AL42" s="4"/>
      <c r="AM42" s="4"/>
      <c r="AN42" s="4"/>
      <c r="AO42" s="4"/>
      <c r="AP42" s="4"/>
    </row>
    <row r="43" spans="1:42" x14ac:dyDescent="0.2">
      <c r="A43" s="11" t="s">
        <v>146</v>
      </c>
      <c r="B43" s="12">
        <v>1052566</v>
      </c>
      <c r="C43" s="38">
        <f>SUM(C3:C41)</f>
        <v>37399911</v>
      </c>
      <c r="D43" s="13">
        <f>C43/M43</f>
        <v>0.66688460531205518</v>
      </c>
      <c r="E43" s="38">
        <f>SUM(E3:E41)</f>
        <v>9248084</v>
      </c>
      <c r="F43" s="13">
        <f>E43/M43</f>
        <v>0.16490426536664038</v>
      </c>
      <c r="G43" s="38">
        <f>SUM(G3:G41)</f>
        <v>906618</v>
      </c>
      <c r="H43" s="13">
        <f>G43/M43</f>
        <v>1.6166070210669882E-2</v>
      </c>
      <c r="I43" s="38">
        <f>SUM(I3:I41)</f>
        <v>1781718</v>
      </c>
      <c r="J43" s="13">
        <f>I43/M43</f>
        <v>3.1770137239294081E-2</v>
      </c>
      <c r="K43" s="38">
        <f>SUM(K3:K41)</f>
        <v>6745202</v>
      </c>
      <c r="L43" s="13">
        <f>K43/M43</f>
        <v>0.12027492187134042</v>
      </c>
      <c r="M43" s="38">
        <f>SUM(M3:M41)</f>
        <v>56081533</v>
      </c>
      <c r="N43" s="44">
        <f>M43/1052566</f>
        <v>53.28077574232875</v>
      </c>
      <c r="O43" s="13">
        <f>M43/P43</f>
        <v>0.93134098791221198</v>
      </c>
      <c r="P43" s="38">
        <f>SUM(P3:P41)</f>
        <v>60215897</v>
      </c>
      <c r="Q43" s="4"/>
      <c r="R43" s="4"/>
      <c r="S43" s="4"/>
      <c r="T43" s="4"/>
      <c r="U43" s="4"/>
      <c r="V43" s="4"/>
      <c r="W43" s="4"/>
      <c r="X43" s="4"/>
      <c r="Y43" s="4"/>
      <c r="Z43" s="4"/>
      <c r="AA43" s="4"/>
      <c r="AB43" s="4"/>
      <c r="AC43" s="4"/>
      <c r="AD43" s="4"/>
      <c r="AE43" s="4"/>
      <c r="AF43" s="4"/>
      <c r="AG43" s="4"/>
      <c r="AH43" s="4"/>
      <c r="AI43" s="4"/>
      <c r="AJ43" s="4"/>
      <c r="AK43" s="4"/>
      <c r="AL43" s="4"/>
      <c r="AM43" s="4"/>
      <c r="AN43" s="4"/>
      <c r="AO43" s="4"/>
      <c r="AP43" s="4"/>
    </row>
    <row r="44" spans="1:42" x14ac:dyDescent="0.2">
      <c r="A44" s="11" t="s">
        <v>111</v>
      </c>
      <c r="B44" s="104">
        <f t="shared" ref="B44:P44" si="19">AVERAGE(B3:B41)</f>
        <v>26988.871794871793</v>
      </c>
      <c r="C44" s="38">
        <f t="shared" si="19"/>
        <v>958972.07692307688</v>
      </c>
      <c r="D44" s="13">
        <f t="shared" si="19"/>
        <v>0.72934024723988244</v>
      </c>
      <c r="E44" s="38">
        <f t="shared" si="19"/>
        <v>237130.35897435897</v>
      </c>
      <c r="F44" s="13">
        <f t="shared" si="19"/>
        <v>0.16052651950263838</v>
      </c>
      <c r="G44" s="38">
        <f t="shared" si="19"/>
        <v>23246.615384615383</v>
      </c>
      <c r="H44" s="13">
        <f t="shared" si="19"/>
        <v>3.9854097420965453E-3</v>
      </c>
      <c r="I44" s="38">
        <f t="shared" si="19"/>
        <v>45685.076923076922</v>
      </c>
      <c r="J44" s="13">
        <f t="shared" si="19"/>
        <v>1.1507083915438268E-2</v>
      </c>
      <c r="K44" s="38">
        <f t="shared" si="19"/>
        <v>172953.89743589744</v>
      </c>
      <c r="L44" s="13">
        <f t="shared" si="19"/>
        <v>9.4640739599944387E-2</v>
      </c>
      <c r="M44" s="38">
        <f t="shared" si="19"/>
        <v>1437988.0256410257</v>
      </c>
      <c r="N44" s="44">
        <f t="shared" si="19"/>
        <v>66.603225895280104</v>
      </c>
      <c r="O44" s="13">
        <f t="shared" si="19"/>
        <v>0.94535102998467979</v>
      </c>
      <c r="P44" s="38">
        <f t="shared" si="19"/>
        <v>1543997.358974359</v>
      </c>
      <c r="Q44" s="4"/>
      <c r="R44" s="4"/>
      <c r="S44" s="4"/>
      <c r="T44" s="4"/>
      <c r="U44" s="4"/>
      <c r="V44" s="4"/>
      <c r="W44" s="4"/>
      <c r="X44" s="4"/>
      <c r="Y44" s="4"/>
      <c r="Z44" s="4"/>
      <c r="AA44" s="4"/>
      <c r="AB44" s="4"/>
      <c r="AC44" s="4"/>
      <c r="AD44" s="4"/>
      <c r="AE44" s="4"/>
      <c r="AF44" s="4"/>
      <c r="AG44" s="4"/>
      <c r="AH44" s="4"/>
      <c r="AI44" s="4"/>
      <c r="AJ44" s="4"/>
      <c r="AK44" s="4"/>
      <c r="AL44" s="4"/>
      <c r="AM44" s="4"/>
      <c r="AN44" s="4"/>
      <c r="AO44" s="4"/>
      <c r="AP44" s="4"/>
    </row>
    <row r="45" spans="1:42" x14ac:dyDescent="0.2">
      <c r="A45" s="11" t="s">
        <v>112</v>
      </c>
      <c r="B45" s="104">
        <f t="shared" ref="B45:P45" si="20">MEDIAN(B3:B41)</f>
        <v>17389</v>
      </c>
      <c r="C45" s="38">
        <f t="shared" si="20"/>
        <v>612823</v>
      </c>
      <c r="D45" s="13">
        <f t="shared" si="20"/>
        <v>0.78501019545431938</v>
      </c>
      <c r="E45" s="38">
        <f t="shared" si="20"/>
        <v>141336</v>
      </c>
      <c r="F45" s="13">
        <f t="shared" si="20"/>
        <v>0.16606157059730442</v>
      </c>
      <c r="G45" s="38">
        <f t="shared" si="20"/>
        <v>0</v>
      </c>
      <c r="H45" s="13">
        <f t="shared" si="20"/>
        <v>0</v>
      </c>
      <c r="I45" s="38">
        <f t="shared" si="20"/>
        <v>0</v>
      </c>
      <c r="J45" s="13">
        <f t="shared" si="20"/>
        <v>0</v>
      </c>
      <c r="K45" s="38">
        <f t="shared" si="20"/>
        <v>31851</v>
      </c>
      <c r="L45" s="13">
        <f t="shared" si="20"/>
        <v>3.8920798850257399E-2</v>
      </c>
      <c r="M45" s="38">
        <f t="shared" si="20"/>
        <v>925452</v>
      </c>
      <c r="N45" s="44">
        <f t="shared" si="20"/>
        <v>49.071208701005538</v>
      </c>
      <c r="O45" s="13">
        <f t="shared" si="20"/>
        <v>0.9921231627696141</v>
      </c>
      <c r="P45" s="38">
        <f t="shared" si="20"/>
        <v>935178</v>
      </c>
      <c r="Q45" s="4"/>
      <c r="R45" s="4"/>
      <c r="S45" s="4"/>
      <c r="T45" s="4"/>
      <c r="U45" s="4"/>
      <c r="V45" s="4"/>
      <c r="W45" s="4"/>
      <c r="X45" s="4"/>
      <c r="Y45" s="4"/>
      <c r="Z45" s="4"/>
      <c r="AA45" s="4"/>
      <c r="AB45" s="4"/>
      <c r="AC45" s="4"/>
      <c r="AD45" s="4"/>
      <c r="AE45" s="4"/>
      <c r="AF45" s="4"/>
      <c r="AG45" s="4"/>
      <c r="AH45" s="4"/>
      <c r="AI45" s="4"/>
      <c r="AJ45" s="4"/>
      <c r="AK45" s="4"/>
      <c r="AL45" s="4"/>
      <c r="AM45" s="4"/>
      <c r="AN45" s="4"/>
      <c r="AO45" s="4"/>
      <c r="AP45" s="4"/>
    </row>
    <row r="46" spans="1:42" x14ac:dyDescent="0.2">
      <c r="C46" s="39"/>
      <c r="D46" s="10"/>
      <c r="E46" s="39"/>
      <c r="F46" s="10"/>
      <c r="G46" s="39"/>
      <c r="H46" s="10"/>
      <c r="I46" s="39"/>
      <c r="J46" s="10"/>
      <c r="K46" s="39"/>
      <c r="L46" s="10"/>
      <c r="M46" s="39"/>
      <c r="N46" s="45"/>
      <c r="O46" s="10"/>
      <c r="P46" s="39"/>
      <c r="Q46" s="4"/>
      <c r="R46" s="4"/>
      <c r="S46" s="4"/>
      <c r="T46" s="4"/>
      <c r="U46" s="4"/>
      <c r="V46" s="4"/>
      <c r="W46" s="4"/>
      <c r="X46" s="4"/>
      <c r="Y46" s="4"/>
      <c r="Z46" s="4"/>
      <c r="AA46" s="4"/>
      <c r="AB46" s="4"/>
      <c r="AC46" s="4"/>
      <c r="AD46" s="4"/>
      <c r="AE46" s="4"/>
      <c r="AF46" s="4"/>
      <c r="AG46" s="4"/>
      <c r="AH46" s="4"/>
      <c r="AI46" s="4"/>
      <c r="AJ46" s="4"/>
      <c r="AK46" s="4"/>
      <c r="AL46" s="4"/>
      <c r="AM46" s="4"/>
      <c r="AN46" s="4"/>
      <c r="AO46" s="4"/>
      <c r="AP46" s="4"/>
    </row>
    <row r="47" spans="1:42" x14ac:dyDescent="0.2">
      <c r="B47" s="98"/>
      <c r="C47" s="39"/>
      <c r="D47" s="10"/>
      <c r="E47" s="39"/>
      <c r="F47" s="10"/>
      <c r="G47" s="39"/>
      <c r="H47" s="10"/>
      <c r="I47" s="39"/>
      <c r="J47" s="10"/>
      <c r="K47" s="39"/>
      <c r="L47" s="10"/>
      <c r="M47" s="39"/>
      <c r="N47" s="45"/>
      <c r="O47" s="10"/>
      <c r="P47" s="39"/>
      <c r="Q47" s="4"/>
      <c r="R47" s="4"/>
      <c r="S47" s="4"/>
      <c r="T47" s="4"/>
      <c r="U47" s="4"/>
      <c r="V47" s="4"/>
      <c r="W47" s="4"/>
      <c r="X47" s="4"/>
      <c r="Y47" s="4"/>
      <c r="Z47" s="4"/>
      <c r="AA47" s="4"/>
      <c r="AB47" s="4"/>
      <c r="AC47" s="4"/>
      <c r="AD47" s="4"/>
      <c r="AE47" s="4"/>
      <c r="AF47" s="4"/>
      <c r="AG47" s="4"/>
      <c r="AH47" s="4"/>
      <c r="AI47" s="4"/>
      <c r="AJ47" s="4"/>
      <c r="AK47" s="4"/>
      <c r="AL47" s="4"/>
      <c r="AM47" s="4"/>
      <c r="AN47" s="4"/>
      <c r="AO47" s="4"/>
      <c r="AP47" s="4"/>
    </row>
    <row r="48" spans="1:42" x14ac:dyDescent="0.2">
      <c r="C48" s="39"/>
      <c r="D48" s="10"/>
      <c r="E48" s="39"/>
      <c r="F48" s="10"/>
      <c r="G48" s="39"/>
      <c r="H48" s="10"/>
      <c r="I48" s="39"/>
      <c r="J48" s="10"/>
      <c r="K48" s="39"/>
      <c r="L48" s="10"/>
      <c r="M48" s="39"/>
      <c r="N48" s="45"/>
      <c r="O48" s="10"/>
      <c r="P48" s="39"/>
      <c r="Q48" s="4"/>
      <c r="R48" s="4"/>
      <c r="S48" s="4"/>
      <c r="T48" s="4"/>
      <c r="U48" s="4"/>
      <c r="V48" s="4"/>
      <c r="W48" s="4"/>
      <c r="X48" s="4"/>
      <c r="Y48" s="4"/>
      <c r="Z48" s="4"/>
      <c r="AA48" s="4"/>
      <c r="AB48" s="4"/>
      <c r="AC48" s="4"/>
      <c r="AD48" s="4"/>
      <c r="AE48" s="4"/>
      <c r="AF48" s="4"/>
      <c r="AG48" s="4"/>
      <c r="AH48" s="4"/>
      <c r="AI48" s="4"/>
      <c r="AJ48" s="4"/>
      <c r="AK48" s="4"/>
      <c r="AL48" s="4"/>
      <c r="AM48" s="4"/>
      <c r="AN48" s="4"/>
      <c r="AO48" s="4"/>
      <c r="AP48" s="4"/>
    </row>
    <row r="49" spans="3:42" x14ac:dyDescent="0.2">
      <c r="C49" s="39"/>
      <c r="D49" s="10"/>
      <c r="E49" s="39"/>
      <c r="F49" s="10"/>
      <c r="G49" s="39"/>
      <c r="H49" s="10"/>
      <c r="I49" s="39"/>
      <c r="J49" s="10"/>
      <c r="K49" s="39"/>
      <c r="L49" s="10"/>
      <c r="M49" s="39"/>
      <c r="N49" s="45"/>
      <c r="O49" s="10"/>
      <c r="P49" s="39"/>
      <c r="Q49" s="4"/>
      <c r="R49" s="4"/>
      <c r="S49" s="4"/>
      <c r="T49" s="4"/>
      <c r="U49" s="4"/>
      <c r="V49" s="4"/>
      <c r="W49" s="4"/>
      <c r="X49" s="4"/>
      <c r="Y49" s="4"/>
      <c r="Z49" s="4"/>
      <c r="AA49" s="4"/>
      <c r="AB49" s="4"/>
      <c r="AC49" s="4"/>
      <c r="AD49" s="4"/>
      <c r="AE49" s="4"/>
      <c r="AF49" s="4"/>
      <c r="AG49" s="4"/>
      <c r="AH49" s="4"/>
      <c r="AI49" s="4"/>
      <c r="AJ49" s="4"/>
      <c r="AK49" s="4"/>
      <c r="AL49" s="4"/>
      <c r="AM49" s="4"/>
      <c r="AN49" s="4"/>
      <c r="AO49" s="4"/>
      <c r="AP49" s="4"/>
    </row>
    <row r="50" spans="3:42" x14ac:dyDescent="0.2">
      <c r="C50" s="39"/>
      <c r="D50" s="10"/>
      <c r="E50" s="39"/>
      <c r="F50" s="10"/>
      <c r="G50" s="39"/>
      <c r="H50" s="10"/>
      <c r="I50" s="39"/>
      <c r="J50" s="10"/>
      <c r="K50" s="39"/>
      <c r="L50" s="10"/>
      <c r="M50" s="39"/>
      <c r="N50" s="45"/>
      <c r="O50" s="10"/>
      <c r="P50" s="39"/>
      <c r="Q50" s="4"/>
      <c r="R50" s="4"/>
      <c r="S50" s="4"/>
      <c r="T50" s="4"/>
      <c r="U50" s="4"/>
      <c r="V50" s="4"/>
      <c r="W50" s="4"/>
      <c r="X50" s="4"/>
      <c r="Y50" s="4"/>
      <c r="Z50" s="4"/>
      <c r="AA50" s="4"/>
      <c r="AB50" s="4"/>
      <c r="AC50" s="4"/>
      <c r="AD50" s="4"/>
      <c r="AE50" s="4"/>
      <c r="AF50" s="4"/>
      <c r="AG50" s="4"/>
      <c r="AH50" s="4"/>
      <c r="AI50" s="4"/>
      <c r="AJ50" s="4"/>
      <c r="AK50" s="4"/>
      <c r="AL50" s="4"/>
      <c r="AM50" s="4"/>
      <c r="AN50" s="4"/>
      <c r="AO50" s="4"/>
      <c r="AP50" s="4"/>
    </row>
    <row r="51" spans="3:42" x14ac:dyDescent="0.2">
      <c r="C51" s="39"/>
      <c r="D51" s="10"/>
      <c r="E51" s="39"/>
      <c r="F51" s="10"/>
      <c r="G51" s="39"/>
      <c r="H51" s="10"/>
      <c r="I51" s="39"/>
      <c r="J51" s="10"/>
      <c r="K51" s="39"/>
      <c r="L51" s="10"/>
      <c r="M51" s="39"/>
      <c r="N51" s="45"/>
      <c r="O51" s="10"/>
      <c r="P51" s="39"/>
      <c r="Q51" s="4"/>
      <c r="R51" s="4"/>
      <c r="S51" s="4"/>
      <c r="T51" s="4"/>
      <c r="U51" s="4"/>
      <c r="V51" s="4"/>
      <c r="W51" s="4"/>
      <c r="X51" s="4"/>
      <c r="Y51" s="4"/>
      <c r="Z51" s="4"/>
      <c r="AA51" s="4"/>
      <c r="AB51" s="4"/>
      <c r="AC51" s="4"/>
      <c r="AD51" s="4"/>
      <c r="AE51" s="4"/>
      <c r="AF51" s="4"/>
      <c r="AG51" s="4"/>
      <c r="AH51" s="4"/>
      <c r="AI51" s="4"/>
      <c r="AJ51" s="4"/>
      <c r="AK51" s="4"/>
      <c r="AL51" s="4"/>
      <c r="AM51" s="4"/>
      <c r="AN51" s="4"/>
      <c r="AO51" s="4"/>
      <c r="AP51" s="4"/>
    </row>
    <row r="52" spans="3:42" x14ac:dyDescent="0.2">
      <c r="C52" s="39"/>
      <c r="D52" s="10"/>
      <c r="E52" s="39"/>
      <c r="F52" s="10"/>
      <c r="G52" s="39"/>
      <c r="H52" s="10"/>
      <c r="I52" s="39"/>
      <c r="J52" s="10"/>
      <c r="K52" s="39"/>
      <c r="L52" s="10"/>
      <c r="M52" s="39"/>
      <c r="N52" s="45"/>
      <c r="O52" s="10"/>
      <c r="P52" s="39"/>
      <c r="Q52" s="4"/>
      <c r="R52" s="4"/>
      <c r="S52" s="4"/>
      <c r="T52" s="4"/>
      <c r="U52" s="4"/>
      <c r="V52" s="4"/>
      <c r="W52" s="4"/>
      <c r="X52" s="4"/>
      <c r="Y52" s="4"/>
      <c r="Z52" s="4"/>
      <c r="AA52" s="4"/>
      <c r="AB52" s="4"/>
      <c r="AC52" s="4"/>
      <c r="AD52" s="4"/>
      <c r="AE52" s="4"/>
      <c r="AF52" s="4"/>
      <c r="AG52" s="4"/>
      <c r="AH52" s="4"/>
      <c r="AI52" s="4"/>
      <c r="AJ52" s="4"/>
      <c r="AK52" s="4"/>
      <c r="AL52" s="4"/>
      <c r="AM52" s="4"/>
      <c r="AN52" s="4"/>
      <c r="AO52" s="4"/>
      <c r="AP52" s="4"/>
    </row>
    <row r="53" spans="3:42" x14ac:dyDescent="0.2">
      <c r="C53" s="39"/>
      <c r="D53" s="10"/>
      <c r="E53" s="39"/>
      <c r="F53" s="10"/>
      <c r="G53" s="39"/>
      <c r="H53" s="10"/>
      <c r="I53" s="39"/>
      <c r="J53" s="10"/>
      <c r="K53" s="39"/>
      <c r="L53" s="10"/>
      <c r="M53" s="39"/>
      <c r="N53" s="45"/>
      <c r="O53" s="10"/>
      <c r="P53" s="39"/>
      <c r="Q53" s="4"/>
      <c r="R53" s="4"/>
      <c r="S53" s="4"/>
      <c r="T53" s="4"/>
      <c r="U53" s="4"/>
      <c r="V53" s="4"/>
      <c r="W53" s="4"/>
      <c r="X53" s="4"/>
      <c r="Y53" s="4"/>
      <c r="Z53" s="4"/>
      <c r="AA53" s="4"/>
      <c r="AB53" s="4"/>
      <c r="AC53" s="4"/>
      <c r="AD53" s="4"/>
      <c r="AE53" s="4"/>
      <c r="AF53" s="4"/>
      <c r="AG53" s="4"/>
      <c r="AH53" s="4"/>
      <c r="AI53" s="4"/>
      <c r="AJ53" s="4"/>
      <c r="AK53" s="4"/>
      <c r="AL53" s="4"/>
      <c r="AM53" s="4"/>
      <c r="AN53" s="4"/>
      <c r="AO53" s="4"/>
      <c r="AP53" s="4"/>
    </row>
    <row r="54" spans="3:42" x14ac:dyDescent="0.2">
      <c r="C54" s="39"/>
      <c r="D54" s="10"/>
      <c r="E54" s="39"/>
      <c r="F54" s="10"/>
      <c r="G54" s="39"/>
      <c r="H54" s="10"/>
      <c r="I54" s="39"/>
      <c r="J54" s="10"/>
      <c r="K54" s="39"/>
      <c r="L54" s="10"/>
      <c r="M54" s="39"/>
      <c r="N54" s="45"/>
      <c r="O54" s="10"/>
      <c r="P54" s="39"/>
      <c r="Q54" s="4"/>
      <c r="R54" s="4"/>
      <c r="S54" s="4"/>
      <c r="T54" s="4"/>
      <c r="U54" s="4"/>
      <c r="V54" s="4"/>
      <c r="W54" s="4"/>
      <c r="X54" s="4"/>
      <c r="Y54" s="4"/>
      <c r="Z54" s="4"/>
      <c r="AA54" s="4"/>
      <c r="AB54" s="4"/>
      <c r="AC54" s="4"/>
      <c r="AD54" s="4"/>
      <c r="AE54" s="4"/>
      <c r="AF54" s="4"/>
      <c r="AG54" s="4"/>
      <c r="AH54" s="4"/>
      <c r="AI54" s="4"/>
      <c r="AJ54" s="4"/>
      <c r="AK54" s="4"/>
      <c r="AL54" s="4"/>
      <c r="AM54" s="4"/>
      <c r="AN54" s="4"/>
      <c r="AO54" s="4"/>
      <c r="AP54" s="4"/>
    </row>
    <row r="55" spans="3:42" x14ac:dyDescent="0.2">
      <c r="C55" s="39"/>
      <c r="D55" s="10"/>
      <c r="E55" s="39"/>
      <c r="F55" s="10"/>
      <c r="G55" s="39"/>
      <c r="H55" s="10"/>
      <c r="I55" s="39"/>
      <c r="J55" s="10"/>
      <c r="K55" s="39"/>
      <c r="L55" s="10"/>
      <c r="M55" s="39"/>
      <c r="N55" s="45"/>
      <c r="O55" s="10"/>
      <c r="P55" s="39"/>
      <c r="Q55" s="4"/>
      <c r="R55" s="4"/>
      <c r="S55" s="4"/>
      <c r="T55" s="4"/>
      <c r="U55" s="4"/>
      <c r="V55" s="4"/>
      <c r="W55" s="4"/>
      <c r="X55" s="4"/>
      <c r="Y55" s="4"/>
      <c r="Z55" s="4"/>
      <c r="AA55" s="4"/>
      <c r="AB55" s="4"/>
      <c r="AC55" s="4"/>
      <c r="AD55" s="4"/>
      <c r="AE55" s="4"/>
      <c r="AF55" s="4"/>
      <c r="AG55" s="4"/>
      <c r="AH55" s="4"/>
      <c r="AI55" s="4"/>
      <c r="AJ55" s="4"/>
      <c r="AK55" s="4"/>
      <c r="AL55" s="4"/>
      <c r="AM55" s="4"/>
      <c r="AN55" s="4"/>
      <c r="AO55" s="4"/>
      <c r="AP55" s="4"/>
    </row>
    <row r="56" spans="3:42" x14ac:dyDescent="0.2">
      <c r="C56" s="39"/>
      <c r="D56" s="10"/>
      <c r="E56" s="39"/>
      <c r="F56" s="10"/>
      <c r="G56" s="39"/>
      <c r="H56" s="10"/>
      <c r="I56" s="39"/>
      <c r="J56" s="10"/>
      <c r="K56" s="39"/>
      <c r="L56" s="10"/>
      <c r="M56" s="39"/>
      <c r="N56" s="45"/>
      <c r="O56" s="10"/>
      <c r="P56" s="39"/>
      <c r="Q56" s="4"/>
      <c r="R56" s="4"/>
      <c r="S56" s="4"/>
      <c r="T56" s="4"/>
      <c r="U56" s="4"/>
      <c r="V56" s="4"/>
      <c r="W56" s="4"/>
      <c r="X56" s="4"/>
      <c r="Y56" s="4"/>
      <c r="Z56" s="4"/>
      <c r="AA56" s="4"/>
      <c r="AB56" s="4"/>
      <c r="AC56" s="4"/>
      <c r="AD56" s="4"/>
      <c r="AE56" s="4"/>
      <c r="AF56" s="4"/>
      <c r="AG56" s="4"/>
      <c r="AH56" s="4"/>
      <c r="AI56" s="4"/>
      <c r="AJ56" s="4"/>
      <c r="AK56" s="4"/>
      <c r="AL56" s="4"/>
      <c r="AM56" s="4"/>
      <c r="AN56" s="4"/>
      <c r="AO56" s="4"/>
      <c r="AP56" s="4"/>
    </row>
    <row r="57" spans="3:42" x14ac:dyDescent="0.2">
      <c r="C57" s="39"/>
      <c r="D57" s="10"/>
      <c r="E57" s="39"/>
      <c r="F57" s="10"/>
      <c r="G57" s="39"/>
      <c r="H57" s="10"/>
      <c r="I57" s="39"/>
      <c r="J57" s="10"/>
      <c r="K57" s="39"/>
      <c r="L57" s="10"/>
      <c r="M57" s="39"/>
      <c r="N57" s="45"/>
      <c r="O57" s="10"/>
      <c r="P57" s="39"/>
      <c r="Q57" s="4"/>
      <c r="R57" s="4"/>
      <c r="S57" s="4"/>
      <c r="T57" s="4"/>
      <c r="U57" s="4"/>
      <c r="V57" s="4"/>
      <c r="W57" s="4"/>
      <c r="X57" s="4"/>
      <c r="Y57" s="4"/>
      <c r="Z57" s="4"/>
      <c r="AA57" s="4"/>
      <c r="AB57" s="4"/>
      <c r="AC57" s="4"/>
      <c r="AD57" s="4"/>
      <c r="AE57" s="4"/>
      <c r="AF57" s="4"/>
      <c r="AG57" s="4"/>
      <c r="AH57" s="4"/>
      <c r="AI57" s="4"/>
      <c r="AJ57" s="4"/>
      <c r="AK57" s="4"/>
      <c r="AL57" s="4"/>
      <c r="AM57" s="4"/>
      <c r="AN57" s="4"/>
      <c r="AO57" s="4"/>
      <c r="AP57" s="4"/>
    </row>
    <row r="58" spans="3:42" x14ac:dyDescent="0.2">
      <c r="C58" s="39"/>
      <c r="D58" s="10"/>
      <c r="E58" s="39"/>
      <c r="F58" s="10"/>
      <c r="G58" s="39"/>
      <c r="H58" s="10"/>
      <c r="I58" s="39"/>
      <c r="J58" s="10"/>
      <c r="K58" s="39"/>
      <c r="L58" s="10"/>
      <c r="M58" s="39"/>
      <c r="N58" s="45"/>
      <c r="O58" s="10"/>
      <c r="P58" s="39"/>
      <c r="Q58" s="4"/>
      <c r="R58" s="4"/>
      <c r="S58" s="4"/>
      <c r="T58" s="4"/>
      <c r="U58" s="4"/>
      <c r="V58" s="4"/>
      <c r="W58" s="4"/>
      <c r="X58" s="4"/>
      <c r="Y58" s="4"/>
      <c r="Z58" s="4"/>
      <c r="AA58" s="4"/>
      <c r="AB58" s="4"/>
      <c r="AC58" s="4"/>
      <c r="AD58" s="4"/>
      <c r="AE58" s="4"/>
      <c r="AF58" s="4"/>
      <c r="AG58" s="4"/>
      <c r="AH58" s="4"/>
      <c r="AI58" s="4"/>
      <c r="AJ58" s="4"/>
      <c r="AK58" s="4"/>
      <c r="AL58" s="4"/>
      <c r="AM58" s="4"/>
      <c r="AN58" s="4"/>
      <c r="AO58" s="4"/>
      <c r="AP58" s="4"/>
    </row>
    <row r="59" spans="3:42" x14ac:dyDescent="0.2">
      <c r="C59" s="39"/>
      <c r="D59" s="10"/>
      <c r="E59" s="39"/>
      <c r="F59" s="10"/>
      <c r="G59" s="39"/>
      <c r="H59" s="10"/>
      <c r="I59" s="39"/>
      <c r="J59" s="10"/>
      <c r="K59" s="39"/>
      <c r="L59" s="10"/>
      <c r="M59" s="39"/>
      <c r="N59" s="45"/>
      <c r="O59" s="10"/>
      <c r="P59" s="39"/>
      <c r="Q59" s="4"/>
      <c r="R59" s="4"/>
      <c r="S59" s="4"/>
      <c r="T59" s="4"/>
      <c r="U59" s="4"/>
      <c r="V59" s="4"/>
      <c r="W59" s="4"/>
      <c r="X59" s="4"/>
      <c r="Y59" s="4"/>
      <c r="Z59" s="4"/>
      <c r="AA59" s="4"/>
      <c r="AB59" s="4"/>
      <c r="AC59" s="4"/>
      <c r="AD59" s="4"/>
      <c r="AE59" s="4"/>
      <c r="AF59" s="4"/>
      <c r="AG59" s="4"/>
      <c r="AH59" s="4"/>
      <c r="AI59" s="4"/>
      <c r="AJ59" s="4"/>
      <c r="AK59" s="4"/>
      <c r="AL59" s="4"/>
      <c r="AM59" s="4"/>
      <c r="AN59" s="4"/>
      <c r="AO59" s="4"/>
      <c r="AP59" s="4"/>
    </row>
    <row r="60" spans="3:42" x14ac:dyDescent="0.2">
      <c r="C60" s="39"/>
      <c r="D60" s="10"/>
      <c r="E60" s="39"/>
      <c r="F60" s="10"/>
      <c r="G60" s="39"/>
      <c r="H60" s="10"/>
      <c r="I60" s="39"/>
      <c r="J60" s="10"/>
      <c r="K60" s="39"/>
      <c r="L60" s="10"/>
      <c r="M60" s="39"/>
      <c r="N60" s="45"/>
      <c r="O60" s="10"/>
      <c r="P60" s="39"/>
      <c r="Q60" s="4"/>
      <c r="R60" s="4"/>
      <c r="S60" s="4"/>
      <c r="T60" s="4"/>
      <c r="U60" s="4"/>
      <c r="V60" s="4"/>
      <c r="W60" s="4"/>
      <c r="X60" s="4"/>
      <c r="Y60" s="4"/>
      <c r="Z60" s="4"/>
      <c r="AA60" s="4"/>
      <c r="AB60" s="4"/>
      <c r="AC60" s="4"/>
      <c r="AD60" s="4"/>
      <c r="AE60" s="4"/>
      <c r="AF60" s="4"/>
      <c r="AG60" s="4"/>
      <c r="AH60" s="4"/>
      <c r="AI60" s="4"/>
      <c r="AJ60" s="4"/>
      <c r="AK60" s="4"/>
      <c r="AL60" s="4"/>
      <c r="AM60" s="4"/>
      <c r="AN60" s="4"/>
      <c r="AO60" s="4"/>
      <c r="AP60" s="4"/>
    </row>
    <row r="61" spans="3:42" x14ac:dyDescent="0.2">
      <c r="C61" s="39"/>
      <c r="D61" s="10"/>
      <c r="E61" s="39"/>
      <c r="F61" s="10"/>
      <c r="G61" s="39"/>
      <c r="H61" s="10"/>
      <c r="I61" s="39"/>
      <c r="J61" s="10"/>
      <c r="K61" s="39"/>
      <c r="L61" s="10"/>
      <c r="M61" s="39"/>
      <c r="N61" s="45"/>
      <c r="O61" s="10"/>
      <c r="P61" s="39"/>
      <c r="Q61" s="4"/>
      <c r="R61" s="4"/>
      <c r="S61" s="4"/>
      <c r="T61" s="4"/>
      <c r="U61" s="4"/>
      <c r="V61" s="4"/>
      <c r="W61" s="4"/>
      <c r="X61" s="4"/>
      <c r="Y61" s="4"/>
      <c r="Z61" s="4"/>
      <c r="AA61" s="4"/>
      <c r="AB61" s="4"/>
      <c r="AC61" s="4"/>
      <c r="AD61" s="4"/>
      <c r="AE61" s="4"/>
      <c r="AF61" s="4"/>
      <c r="AG61" s="4"/>
      <c r="AH61" s="4"/>
      <c r="AI61" s="4"/>
      <c r="AJ61" s="4"/>
      <c r="AK61" s="4"/>
      <c r="AL61" s="4"/>
      <c r="AM61" s="4"/>
      <c r="AN61" s="4"/>
      <c r="AO61" s="4"/>
      <c r="AP61" s="4"/>
    </row>
    <row r="62" spans="3:42" x14ac:dyDescent="0.2">
      <c r="C62" s="39"/>
      <c r="D62" s="10"/>
      <c r="E62" s="39"/>
      <c r="F62" s="10"/>
      <c r="G62" s="39"/>
      <c r="H62" s="10"/>
      <c r="I62" s="39"/>
      <c r="J62" s="10"/>
      <c r="K62" s="39"/>
      <c r="L62" s="10"/>
      <c r="M62" s="39"/>
      <c r="N62" s="45"/>
      <c r="O62" s="10"/>
      <c r="P62" s="39"/>
      <c r="Q62" s="4"/>
      <c r="R62" s="4"/>
      <c r="S62" s="4"/>
      <c r="T62" s="4"/>
      <c r="U62" s="4"/>
      <c r="V62" s="4"/>
      <c r="W62" s="4"/>
      <c r="X62" s="4"/>
      <c r="Y62" s="4"/>
      <c r="Z62" s="4"/>
      <c r="AA62" s="4"/>
      <c r="AB62" s="4"/>
      <c r="AC62" s="4"/>
      <c r="AD62" s="4"/>
      <c r="AE62" s="4"/>
      <c r="AF62" s="4"/>
      <c r="AG62" s="4"/>
      <c r="AH62" s="4"/>
      <c r="AI62" s="4"/>
      <c r="AJ62" s="4"/>
      <c r="AK62" s="4"/>
      <c r="AL62" s="4"/>
      <c r="AM62" s="4"/>
      <c r="AN62" s="4"/>
      <c r="AO62" s="4"/>
      <c r="AP62" s="4"/>
    </row>
  </sheetData>
  <autoFilter ref="A2:P41" xr:uid="{8DC9B391-72B6-4B43-8CEF-130AFE7CBE2A}"/>
  <mergeCells count="8">
    <mergeCell ref="P1:P2"/>
    <mergeCell ref="A1:A2"/>
    <mergeCell ref="B1:B2"/>
    <mergeCell ref="C1:D1"/>
    <mergeCell ref="E1:F1"/>
    <mergeCell ref="G1:H1"/>
    <mergeCell ref="M1:O1"/>
    <mergeCell ref="I1:L1"/>
  </mergeCells>
  <conditionalFormatting sqref="B47">
    <cfRule type="expression" dxfId="7" priority="1">
      <formula>MOD(ROW(),2)=0</formula>
    </cfRule>
  </conditionalFormatting>
  <printOptions horizontalCentered="1" verticalCentered="1"/>
  <pageMargins left="0.75" right="0.75" top="1" bottom="1" header="0.5" footer="0.5"/>
  <pageSetup orientation="landscape" horizontalDpi="0" verticalDpi="0"/>
  <headerFooter>
    <oddHeader>Data Dump - Sections 1-11</oddHeader>
    <oddFooter>Counting Opinions (SQUIRE) Ltd.</oddFooter>
  </headerFooter>
  <ignoredErrors>
    <ignoredError sqref="O43 J43 H43 F43 D43"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9C6FC6-5317-4E25-9242-51EA17ECA0E5}">
  <sheetPr>
    <tabColor theme="7" tint="0.39997558519241921"/>
    <pageSetUpPr fitToPage="1"/>
  </sheetPr>
  <dimension ref="A1:G23"/>
  <sheetViews>
    <sheetView zoomScale="110" zoomScaleNormal="110" workbookViewId="0">
      <pane ySplit="1" topLeftCell="A2" activePane="bottomLeft" state="frozen"/>
      <selection pane="bottomLeft"/>
    </sheetView>
  </sheetViews>
  <sheetFormatPr defaultRowHeight="12.75" x14ac:dyDescent="0.2"/>
  <cols>
    <col min="1" max="1" width="30.85546875" style="3" bestFit="1" customWidth="1"/>
    <col min="2" max="2" width="15.28515625" style="3" customWidth="1"/>
    <col min="3" max="4" width="15.28515625" style="98" customWidth="1"/>
    <col min="5" max="5" width="16.28515625" style="111" customWidth="1"/>
    <col min="6" max="6" width="15.7109375" style="111" customWidth="1"/>
    <col min="7" max="7" width="17.140625" style="114" customWidth="1"/>
  </cols>
  <sheetData>
    <row r="1" spans="1:7" ht="51.75" customHeight="1" x14ac:dyDescent="0.2">
      <c r="A1" s="105" t="s">
        <v>192</v>
      </c>
      <c r="B1" s="1" t="s">
        <v>196</v>
      </c>
      <c r="C1" s="106" t="s">
        <v>134</v>
      </c>
      <c r="D1" s="107" t="s">
        <v>193</v>
      </c>
      <c r="E1" s="108" t="s">
        <v>93</v>
      </c>
      <c r="F1" s="109" t="s">
        <v>194</v>
      </c>
      <c r="G1" s="1" t="s">
        <v>195</v>
      </c>
    </row>
    <row r="2" spans="1:7" ht="14.25" customHeight="1" x14ac:dyDescent="0.2">
      <c r="A2" s="20" t="s">
        <v>61</v>
      </c>
      <c r="B2" s="3" t="s">
        <v>62</v>
      </c>
      <c r="C2" s="98">
        <v>14055</v>
      </c>
      <c r="D2" s="110">
        <v>0.88091507364462551</v>
      </c>
      <c r="E2" s="111">
        <v>775798</v>
      </c>
      <c r="F2" s="110">
        <f>E2/G2</f>
        <v>0.90177822103503669</v>
      </c>
      <c r="G2" s="112">
        <v>860298</v>
      </c>
    </row>
    <row r="3" spans="1:7" x14ac:dyDescent="0.2">
      <c r="A3" s="20" t="s">
        <v>75</v>
      </c>
      <c r="B3" s="3" t="s">
        <v>62</v>
      </c>
      <c r="C3" s="98">
        <v>1900</v>
      </c>
      <c r="D3" s="110">
        <v>0.11908492635537449</v>
      </c>
      <c r="E3" s="111">
        <v>84500</v>
      </c>
      <c r="F3" s="110">
        <f t="shared" ref="F3:F18" si="0">E3/G3</f>
        <v>9.8221778964963299E-2</v>
      </c>
      <c r="G3" s="112">
        <v>860298</v>
      </c>
    </row>
    <row r="4" spans="1:7" x14ac:dyDescent="0.2">
      <c r="A4" s="3" t="s">
        <v>56</v>
      </c>
      <c r="B4" s="3" t="s">
        <v>54</v>
      </c>
      <c r="C4" s="98">
        <v>5706</v>
      </c>
      <c r="D4" s="110">
        <v>0.58547096244613173</v>
      </c>
      <c r="E4" s="111">
        <v>201767</v>
      </c>
      <c r="F4" s="110">
        <f t="shared" si="0"/>
        <v>0.54418666120053516</v>
      </c>
      <c r="G4" s="112">
        <v>370768</v>
      </c>
    </row>
    <row r="5" spans="1:7" x14ac:dyDescent="0.2">
      <c r="A5" s="3" t="s">
        <v>53</v>
      </c>
      <c r="B5" s="3" t="s">
        <v>54</v>
      </c>
      <c r="C5" s="98">
        <v>4040</v>
      </c>
      <c r="D5" s="110">
        <v>0.41452903755386827</v>
      </c>
      <c r="E5" s="111">
        <v>169001</v>
      </c>
      <c r="F5" s="110">
        <f t="shared" si="0"/>
        <v>0.4558133387994649</v>
      </c>
      <c r="G5" s="112">
        <v>370768</v>
      </c>
    </row>
    <row r="6" spans="1:7" x14ac:dyDescent="0.2">
      <c r="A6" s="3" t="s">
        <v>63</v>
      </c>
      <c r="B6" s="3" t="s">
        <v>37</v>
      </c>
      <c r="C6" s="98">
        <v>5080</v>
      </c>
      <c r="D6" s="110">
        <v>0.62042012701514415</v>
      </c>
      <c r="E6" s="111">
        <v>66000</v>
      </c>
      <c r="F6" s="110">
        <f t="shared" si="0"/>
        <v>0.5</v>
      </c>
      <c r="G6" s="112">
        <v>132000</v>
      </c>
    </row>
    <row r="7" spans="1:7" x14ac:dyDescent="0.2">
      <c r="A7" s="3" t="s">
        <v>36</v>
      </c>
      <c r="B7" s="3" t="s">
        <v>37</v>
      </c>
      <c r="C7" s="98">
        <v>3108</v>
      </c>
      <c r="D7" s="110">
        <v>0.3795798729848559</v>
      </c>
      <c r="E7" s="111">
        <v>66000</v>
      </c>
      <c r="F7" s="110">
        <f t="shared" si="0"/>
        <v>0.5</v>
      </c>
      <c r="G7" s="112">
        <v>132000</v>
      </c>
    </row>
    <row r="8" spans="1:7" x14ac:dyDescent="0.2">
      <c r="A8" s="3" t="s">
        <v>72</v>
      </c>
      <c r="B8" s="3" t="s">
        <v>46</v>
      </c>
      <c r="C8" s="98">
        <v>24487</v>
      </c>
      <c r="D8" s="110">
        <v>0.92456107230507834</v>
      </c>
      <c r="E8" s="111">
        <v>1315000</v>
      </c>
      <c r="F8" s="110">
        <f t="shared" si="0"/>
        <v>0.98281016442451419</v>
      </c>
      <c r="G8" s="112">
        <v>1338000</v>
      </c>
    </row>
    <row r="9" spans="1:7" x14ac:dyDescent="0.2">
      <c r="A9" s="3" t="s">
        <v>45</v>
      </c>
      <c r="B9" s="3" t="s">
        <v>46</v>
      </c>
      <c r="C9" s="98">
        <v>1090</v>
      </c>
      <c r="D9" s="110">
        <v>4.1155370964697E-2</v>
      </c>
      <c r="E9" s="111">
        <v>11500</v>
      </c>
      <c r="F9" s="110">
        <f t="shared" si="0"/>
        <v>8.5949177877428992E-3</v>
      </c>
      <c r="G9" s="112">
        <v>1338000</v>
      </c>
    </row>
    <row r="10" spans="1:7" x14ac:dyDescent="0.2">
      <c r="A10" s="3" t="s">
        <v>89</v>
      </c>
      <c r="B10" s="3" t="s">
        <v>46</v>
      </c>
      <c r="C10" s="98">
        <v>908</v>
      </c>
      <c r="D10" s="110">
        <v>3.4283556730224658E-2</v>
      </c>
      <c r="E10" s="111">
        <v>11500</v>
      </c>
      <c r="F10" s="110">
        <f t="shared" si="0"/>
        <v>8.5949177877428992E-3</v>
      </c>
      <c r="G10" s="112">
        <v>1338000</v>
      </c>
    </row>
    <row r="11" spans="1:7" x14ac:dyDescent="0.2">
      <c r="A11" s="3" t="s">
        <v>82</v>
      </c>
      <c r="B11" s="3" t="s">
        <v>81</v>
      </c>
      <c r="C11" s="98">
        <v>178042</v>
      </c>
      <c r="D11" s="110">
        <v>1</v>
      </c>
      <c r="E11" s="111">
        <v>279412</v>
      </c>
      <c r="F11" s="110">
        <f t="shared" si="0"/>
        <v>6.5368523202723558E-2</v>
      </c>
      <c r="G11" s="112">
        <v>4274412</v>
      </c>
    </row>
    <row r="12" spans="1:7" x14ac:dyDescent="0.2">
      <c r="A12" s="3" t="s">
        <v>80</v>
      </c>
      <c r="B12" s="3" t="s">
        <v>81</v>
      </c>
      <c r="C12" s="98">
        <v>178042</v>
      </c>
      <c r="D12" s="110">
        <v>1</v>
      </c>
      <c r="E12" s="111">
        <v>3995000</v>
      </c>
      <c r="F12" s="110">
        <f t="shared" si="0"/>
        <v>0.93463147679727643</v>
      </c>
      <c r="G12" s="112">
        <v>4274412</v>
      </c>
    </row>
    <row r="13" spans="1:7" x14ac:dyDescent="0.2">
      <c r="A13" s="3" t="s">
        <v>73</v>
      </c>
      <c r="B13" s="3" t="s">
        <v>58</v>
      </c>
      <c r="C13" s="98">
        <v>5938</v>
      </c>
      <c r="D13" s="110">
        <v>0.57488624261787202</v>
      </c>
      <c r="E13" s="111">
        <v>254142</v>
      </c>
      <c r="F13" s="110">
        <f t="shared" si="0"/>
        <v>0.50186811797974695</v>
      </c>
      <c r="G13" s="112">
        <v>506392</v>
      </c>
    </row>
    <row r="14" spans="1:7" x14ac:dyDescent="0.2">
      <c r="A14" s="3" t="s">
        <v>57</v>
      </c>
      <c r="B14" s="3" t="s">
        <v>58</v>
      </c>
      <c r="C14" s="98">
        <v>4391</v>
      </c>
      <c r="D14" s="110">
        <v>0.42511375738212798</v>
      </c>
      <c r="E14" s="111">
        <v>252250</v>
      </c>
      <c r="F14" s="110">
        <f t="shared" si="0"/>
        <v>0.4981318820202531</v>
      </c>
      <c r="G14" s="112">
        <v>506392</v>
      </c>
    </row>
    <row r="15" spans="1:7" x14ac:dyDescent="0.2">
      <c r="A15" s="3" t="s">
        <v>55</v>
      </c>
      <c r="B15" s="3" t="s">
        <v>50</v>
      </c>
      <c r="C15" s="98">
        <v>14167</v>
      </c>
      <c r="D15" s="110">
        <v>0.66108259449370044</v>
      </c>
      <c r="E15" s="111">
        <v>878159</v>
      </c>
      <c r="F15" s="110">
        <f t="shared" si="0"/>
        <v>0.60395747478693373</v>
      </c>
      <c r="G15" s="112">
        <v>1454008</v>
      </c>
    </row>
    <row r="16" spans="1:7" x14ac:dyDescent="0.2">
      <c r="A16" s="3" t="s">
        <v>49</v>
      </c>
      <c r="B16" s="3" t="s">
        <v>50</v>
      </c>
      <c r="C16" s="98">
        <v>7263</v>
      </c>
      <c r="D16" s="110">
        <v>0.33891740550629956</v>
      </c>
      <c r="E16" s="111">
        <v>575849</v>
      </c>
      <c r="F16" s="110">
        <f t="shared" si="0"/>
        <v>0.39604252521306621</v>
      </c>
      <c r="G16" s="112">
        <v>1454008</v>
      </c>
    </row>
    <row r="17" spans="1:7" x14ac:dyDescent="0.2">
      <c r="A17" s="3" t="s">
        <v>86</v>
      </c>
      <c r="B17" s="3" t="s">
        <v>78</v>
      </c>
      <c r="C17" s="98">
        <v>80128</v>
      </c>
      <c r="D17" s="110">
        <v>0.96922779175537066</v>
      </c>
      <c r="E17" s="111">
        <v>3250673</v>
      </c>
      <c r="F17" s="110">
        <f t="shared" si="0"/>
        <v>1</v>
      </c>
      <c r="G17" s="112">
        <v>3250673</v>
      </c>
    </row>
    <row r="18" spans="1:7" x14ac:dyDescent="0.2">
      <c r="A18" s="3" t="s">
        <v>77</v>
      </c>
      <c r="B18" s="3" t="s">
        <v>78</v>
      </c>
      <c r="C18" s="98">
        <v>2544</v>
      </c>
      <c r="D18" s="110">
        <v>3.0772208244629378E-2</v>
      </c>
      <c r="E18" s="111">
        <v>0</v>
      </c>
      <c r="F18" s="110">
        <f t="shared" si="0"/>
        <v>0</v>
      </c>
      <c r="G18" s="112">
        <v>3250673</v>
      </c>
    </row>
    <row r="19" spans="1:7" x14ac:dyDescent="0.2">
      <c r="B19"/>
      <c r="C19" s="113"/>
      <c r="D19" s="113"/>
      <c r="E19" s="114"/>
      <c r="F19" s="114"/>
      <c r="G19" s="112"/>
    </row>
    <row r="20" spans="1:7" x14ac:dyDescent="0.2">
      <c r="G20" s="112"/>
    </row>
    <row r="21" spans="1:7" x14ac:dyDescent="0.2">
      <c r="G21" s="112"/>
    </row>
    <row r="22" spans="1:7" x14ac:dyDescent="0.2">
      <c r="G22" s="112"/>
    </row>
    <row r="23" spans="1:7" x14ac:dyDescent="0.2">
      <c r="G23" s="112"/>
    </row>
  </sheetData>
  <autoFilter ref="A1:G1" xr:uid="{1A353B46-974F-455B-AD95-B0C7809655B1}">
    <sortState xmlns:xlrd2="http://schemas.microsoft.com/office/spreadsheetml/2017/richdata2" ref="A2:G18">
      <sortCondition ref="B1"/>
    </sortState>
  </autoFilter>
  <conditionalFormatting sqref="A2:G18">
    <cfRule type="expression" dxfId="6" priority="1">
      <formula>MOD(ROW(),2)=0</formula>
    </cfRule>
  </conditionalFormatting>
  <printOptions horizontalCentered="1" verticalCentered="1"/>
  <pageMargins left="0.5" right="0.5" top="0.5" bottom="0.5" header="0.4" footer="0.4"/>
  <pageSetup fitToWidth="0" orientation="landscape" r:id="rId1"/>
  <headerFooter>
    <oddHeader>&amp;CBreakdown of Municipal Funding for Multi-Library Cities FY2019</oddHeader>
    <oddFooter>&amp;CRI Office of Library and Information Services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D6ADE4-C805-4C14-A82A-B287F95AE9B9}">
  <sheetPr>
    <tabColor theme="7" tint="0.39997558519241921"/>
  </sheetPr>
  <dimension ref="A3:C28"/>
  <sheetViews>
    <sheetView workbookViewId="0"/>
  </sheetViews>
  <sheetFormatPr defaultRowHeight="12.75" x14ac:dyDescent="0.2"/>
  <cols>
    <col min="1" max="1" width="37.140625" bestFit="1" customWidth="1"/>
    <col min="2" max="2" width="23.140625" bestFit="1" customWidth="1"/>
    <col min="3" max="3" width="25" bestFit="1" customWidth="1"/>
    <col min="4" max="4" width="12.5703125" bestFit="1" customWidth="1"/>
    <col min="5" max="5" width="16" bestFit="1" customWidth="1"/>
    <col min="6" max="6" width="11.28515625" bestFit="1" customWidth="1"/>
    <col min="7" max="7" width="8.42578125" bestFit="1" customWidth="1"/>
    <col min="8" max="8" width="10.28515625" bestFit="1" customWidth="1"/>
    <col min="9" max="9" width="8.85546875" bestFit="1" customWidth="1"/>
    <col min="10" max="10" width="23.140625" bestFit="1" customWidth="1"/>
    <col min="11" max="11" width="9.5703125" bestFit="1" customWidth="1"/>
    <col min="12" max="12" width="10.140625" bestFit="1" customWidth="1"/>
    <col min="13" max="13" width="16" bestFit="1" customWidth="1"/>
    <col min="14" max="14" width="11.28515625" bestFit="1" customWidth="1"/>
    <col min="15" max="15" width="8.42578125" bestFit="1" customWidth="1"/>
    <col min="16" max="16" width="10.28515625" bestFit="1" customWidth="1"/>
    <col min="17" max="17" width="8.85546875" bestFit="1" customWidth="1"/>
    <col min="18" max="18" width="30.42578125" bestFit="1" customWidth="1"/>
    <col min="19" max="19" width="28.42578125" bestFit="1" customWidth="1"/>
    <col min="20" max="20" width="4.42578125" bestFit="1" customWidth="1"/>
    <col min="21" max="21" width="9.5703125" bestFit="1" customWidth="1"/>
    <col min="22" max="22" width="4.42578125" bestFit="1" customWidth="1"/>
    <col min="23" max="23" width="9.5703125" bestFit="1" customWidth="1"/>
    <col min="24" max="24" width="4.42578125" bestFit="1" customWidth="1"/>
    <col min="25" max="25" width="9.5703125" bestFit="1" customWidth="1"/>
    <col min="26" max="26" width="4.42578125" bestFit="1" customWidth="1"/>
    <col min="27" max="27" width="9.5703125" bestFit="1" customWidth="1"/>
    <col min="28" max="28" width="4.42578125" bestFit="1" customWidth="1"/>
    <col min="29" max="29" width="9.5703125" bestFit="1" customWidth="1"/>
    <col min="30" max="30" width="5.42578125" bestFit="1" customWidth="1"/>
    <col min="31" max="31" width="9.5703125" bestFit="1" customWidth="1"/>
    <col min="32" max="32" width="5.42578125" bestFit="1" customWidth="1"/>
    <col min="33" max="33" width="4.42578125" bestFit="1" customWidth="1"/>
    <col min="34" max="34" width="10.5703125" bestFit="1" customWidth="1"/>
    <col min="35" max="35" width="11.7109375" bestFit="1" customWidth="1"/>
  </cols>
  <sheetData>
    <row r="3" spans="1:3" x14ac:dyDescent="0.2">
      <c r="A3" s="115" t="s">
        <v>196</v>
      </c>
      <c r="B3" t="s">
        <v>198</v>
      </c>
      <c r="C3" t="s">
        <v>197</v>
      </c>
    </row>
    <row r="4" spans="1:3" x14ac:dyDescent="0.2">
      <c r="A4" s="148" t="s">
        <v>62</v>
      </c>
      <c r="B4" s="118">
        <v>1</v>
      </c>
      <c r="C4" s="118">
        <v>1</v>
      </c>
    </row>
    <row r="5" spans="1:3" x14ac:dyDescent="0.2">
      <c r="A5" s="117" t="s">
        <v>61</v>
      </c>
      <c r="B5" s="118">
        <v>0.90177822103503669</v>
      </c>
      <c r="C5" s="118">
        <v>0.88091507364462551</v>
      </c>
    </row>
    <row r="6" spans="1:3" x14ac:dyDescent="0.2">
      <c r="A6" s="117" t="s">
        <v>75</v>
      </c>
      <c r="B6" s="118">
        <v>9.8221778964963299E-2</v>
      </c>
      <c r="C6" s="118">
        <v>0.11908492635537449</v>
      </c>
    </row>
    <row r="7" spans="1:3" x14ac:dyDescent="0.2">
      <c r="A7" s="116" t="s">
        <v>54</v>
      </c>
      <c r="B7" s="118">
        <v>1</v>
      </c>
      <c r="C7" s="118">
        <v>1</v>
      </c>
    </row>
    <row r="8" spans="1:3" x14ac:dyDescent="0.2">
      <c r="A8" s="117" t="s">
        <v>53</v>
      </c>
      <c r="B8" s="118">
        <v>0.4558133387994649</v>
      </c>
      <c r="C8" s="118">
        <v>0.41452903755386827</v>
      </c>
    </row>
    <row r="9" spans="1:3" x14ac:dyDescent="0.2">
      <c r="A9" s="117" t="s">
        <v>56</v>
      </c>
      <c r="B9" s="118">
        <v>0.54418666120053516</v>
      </c>
      <c r="C9" s="118">
        <v>0.58547096244613173</v>
      </c>
    </row>
    <row r="10" spans="1:3" x14ac:dyDescent="0.2">
      <c r="A10" s="116" t="s">
        <v>37</v>
      </c>
      <c r="B10" s="118">
        <v>1</v>
      </c>
      <c r="C10" s="118">
        <v>1</v>
      </c>
    </row>
    <row r="11" spans="1:3" x14ac:dyDescent="0.2">
      <c r="A11" s="117" t="s">
        <v>36</v>
      </c>
      <c r="B11" s="118">
        <v>0.5</v>
      </c>
      <c r="C11" s="118">
        <v>0.3795798729848559</v>
      </c>
    </row>
    <row r="12" spans="1:3" x14ac:dyDescent="0.2">
      <c r="A12" s="117" t="s">
        <v>63</v>
      </c>
      <c r="B12" s="118">
        <v>0.5</v>
      </c>
      <c r="C12" s="118">
        <v>0.62042012701514415</v>
      </c>
    </row>
    <row r="13" spans="1:3" x14ac:dyDescent="0.2">
      <c r="A13" s="116" t="s">
        <v>46</v>
      </c>
      <c r="B13" s="118">
        <v>1</v>
      </c>
      <c r="C13" s="118">
        <v>1</v>
      </c>
    </row>
    <row r="14" spans="1:3" x14ac:dyDescent="0.2">
      <c r="A14" s="117" t="s">
        <v>45</v>
      </c>
      <c r="B14" s="118">
        <v>8.5949177877428992E-3</v>
      </c>
      <c r="C14" s="118">
        <v>4.1155370964697E-2</v>
      </c>
    </row>
    <row r="15" spans="1:3" x14ac:dyDescent="0.2">
      <c r="A15" s="117" t="s">
        <v>72</v>
      </c>
      <c r="B15" s="118">
        <v>0.98281016442451419</v>
      </c>
      <c r="C15" s="118">
        <v>0.92456107230507834</v>
      </c>
    </row>
    <row r="16" spans="1:3" x14ac:dyDescent="0.2">
      <c r="A16" s="117" t="s">
        <v>89</v>
      </c>
      <c r="B16" s="118">
        <v>8.5949177877428992E-3</v>
      </c>
      <c r="C16" s="118">
        <v>3.4283556730224658E-2</v>
      </c>
    </row>
    <row r="17" spans="1:3" x14ac:dyDescent="0.2">
      <c r="A17" s="116" t="s">
        <v>81</v>
      </c>
      <c r="B17" s="118">
        <v>1</v>
      </c>
      <c r="C17" s="118">
        <v>2</v>
      </c>
    </row>
    <row r="18" spans="1:3" x14ac:dyDescent="0.2">
      <c r="A18" s="117" t="s">
        <v>80</v>
      </c>
      <c r="B18" s="118">
        <v>0.93463147679727643</v>
      </c>
      <c r="C18" s="118">
        <v>1</v>
      </c>
    </row>
    <row r="19" spans="1:3" x14ac:dyDescent="0.2">
      <c r="A19" s="117" t="s">
        <v>82</v>
      </c>
      <c r="B19" s="118">
        <v>6.5368523202723558E-2</v>
      </c>
      <c r="C19" s="118">
        <v>1</v>
      </c>
    </row>
    <row r="20" spans="1:3" x14ac:dyDescent="0.2">
      <c r="A20" s="116" t="s">
        <v>58</v>
      </c>
      <c r="B20" s="118">
        <v>1</v>
      </c>
      <c r="C20" s="118">
        <v>1</v>
      </c>
    </row>
    <row r="21" spans="1:3" x14ac:dyDescent="0.2">
      <c r="A21" s="117" t="s">
        <v>57</v>
      </c>
      <c r="B21" s="118">
        <v>0.4981318820202531</v>
      </c>
      <c r="C21" s="118">
        <v>0.42511375738212798</v>
      </c>
    </row>
    <row r="22" spans="1:3" x14ac:dyDescent="0.2">
      <c r="A22" s="117" t="s">
        <v>73</v>
      </c>
      <c r="B22" s="118">
        <v>0.50186811797974695</v>
      </c>
      <c r="C22" s="118">
        <v>0.57488624261787202</v>
      </c>
    </row>
    <row r="23" spans="1:3" x14ac:dyDescent="0.2">
      <c r="A23" s="116" t="s">
        <v>50</v>
      </c>
      <c r="B23" s="118">
        <v>1</v>
      </c>
      <c r="C23" s="118">
        <v>1</v>
      </c>
    </row>
    <row r="24" spans="1:3" x14ac:dyDescent="0.2">
      <c r="A24" s="117" t="s">
        <v>49</v>
      </c>
      <c r="B24" s="118">
        <v>0.39604252521306621</v>
      </c>
      <c r="C24" s="118">
        <v>0.33891740550629956</v>
      </c>
    </row>
    <row r="25" spans="1:3" x14ac:dyDescent="0.2">
      <c r="A25" s="117" t="s">
        <v>55</v>
      </c>
      <c r="B25" s="118">
        <v>0.60395747478693373</v>
      </c>
      <c r="C25" s="118">
        <v>0.66108259449370044</v>
      </c>
    </row>
    <row r="26" spans="1:3" x14ac:dyDescent="0.2">
      <c r="A26" s="116" t="s">
        <v>78</v>
      </c>
      <c r="B26" s="118">
        <v>1</v>
      </c>
      <c r="C26" s="118">
        <v>1</v>
      </c>
    </row>
    <row r="27" spans="1:3" x14ac:dyDescent="0.2">
      <c r="A27" s="117" t="s">
        <v>77</v>
      </c>
      <c r="B27" s="118">
        <v>0</v>
      </c>
      <c r="C27" s="118">
        <v>3.0772208244629378E-2</v>
      </c>
    </row>
    <row r="28" spans="1:3" x14ac:dyDescent="0.2">
      <c r="A28" s="117" t="s">
        <v>86</v>
      </c>
      <c r="B28" s="118">
        <v>1</v>
      </c>
      <c r="C28" s="118">
        <v>0.96922779175537066</v>
      </c>
    </row>
  </sheetData>
  <pageMargins left="0.7" right="0.7" top="0.75" bottom="0.75" header="0.3" footer="0.3"/>
  <pageSetup orientation="portrait" horizontalDpi="0" verticalDpi="0" r:id="rId2"/>
  <drawing r:id="rId3"/>
  <extLst>
    <ext xmlns:x14="http://schemas.microsoft.com/office/spreadsheetml/2009/9/main" uri="{A8765BA9-456A-4dab-B4F3-ACF838C121DE}">
      <x14:slicerList>
        <x14:slicer r:id="rId4"/>
      </x14:slicerList>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9C5521-8861-432A-B6DC-97783EC5EC0B}">
  <sheetPr>
    <tabColor theme="7" tint="0.39997558519241921"/>
  </sheetPr>
  <dimension ref="A1:BA62"/>
  <sheetViews>
    <sheetView showGridLines="0" workbookViewId="0">
      <pane xSplit="1" ySplit="2" topLeftCell="B3" activePane="bottomRight" state="frozen"/>
      <selection pane="topRight" activeCell="B1" sqref="B1"/>
      <selection pane="bottomLeft" activeCell="A2" sqref="A2"/>
      <selection pane="bottomRight" sqref="A1:A2"/>
    </sheetView>
  </sheetViews>
  <sheetFormatPr defaultRowHeight="12.75" x14ac:dyDescent="0.2"/>
  <cols>
    <col min="1" max="1" width="20.28515625" style="3" customWidth="1"/>
    <col min="2" max="2" width="12.140625" style="29" customWidth="1"/>
    <col min="3" max="3" width="12" style="29" customWidth="1"/>
    <col min="4" max="4" width="13.5703125" style="29" bestFit="1" customWidth="1"/>
    <col min="5" max="6" width="11.42578125" style="3" customWidth="1"/>
    <col min="7" max="7" width="12" style="29" bestFit="1" customWidth="1"/>
    <col min="8" max="10" width="11.5703125" style="29" bestFit="1" customWidth="1"/>
    <col min="11" max="11" width="15.28515625" style="29" customWidth="1"/>
    <col min="12" max="12" width="12" style="29" bestFit="1" customWidth="1"/>
    <col min="13" max="13" width="11.42578125" style="29" customWidth="1"/>
    <col min="14" max="14" width="12" style="29" bestFit="1" customWidth="1"/>
    <col min="15" max="15" width="11.42578125" style="3" customWidth="1"/>
    <col min="16" max="17" width="12" style="29" bestFit="1" customWidth="1"/>
    <col min="18" max="18" width="11.5703125" style="29" bestFit="1" customWidth="1"/>
    <col min="19" max="19" width="12" style="29" bestFit="1" customWidth="1"/>
    <col min="20" max="20" width="15.28515625" style="29" customWidth="1"/>
    <col min="21" max="22" width="12" style="29" bestFit="1" customWidth="1"/>
    <col min="23" max="23" width="13.5703125" style="29" bestFit="1" customWidth="1"/>
    <col min="24" max="24" width="11.42578125" style="3" customWidth="1"/>
    <col min="25" max="25" width="14" style="29" customWidth="1"/>
    <col min="26" max="26" width="12.85546875" style="3" customWidth="1"/>
    <col min="27" max="27" width="15.28515625" style="29" hidden="1" customWidth="1"/>
    <col min="28" max="28" width="11.42578125" style="8" hidden="1" customWidth="1"/>
    <col min="29" max="29" width="15.28515625" style="3" customWidth="1"/>
    <col min="30" max="31" width="11.42578125" style="3" bestFit="1" customWidth="1"/>
    <col min="32" max="35" width="15.28515625" style="3" customWidth="1"/>
    <col min="36" max="37" width="11.42578125" style="3" bestFit="1" customWidth="1"/>
    <col min="38" max="41" width="15.28515625" style="3" customWidth="1"/>
    <col min="42" max="42" width="11.42578125" style="3" bestFit="1" customWidth="1"/>
    <col min="43" max="43" width="15.28515625" style="3" customWidth="1"/>
    <col min="44" max="44" width="11.42578125" style="3" bestFit="1" customWidth="1"/>
    <col min="45" max="45" width="15.28515625" style="3" customWidth="1"/>
    <col min="46" max="46" width="11.42578125" style="3" bestFit="1" customWidth="1"/>
    <col min="47" max="48" width="15.28515625" style="3" customWidth="1"/>
    <col min="49" max="49" width="11.42578125" style="3" bestFit="1" customWidth="1"/>
    <col min="50" max="50" width="15.28515625" style="3" customWidth="1"/>
    <col min="51" max="16384" width="9.140625" style="3"/>
  </cols>
  <sheetData>
    <row r="1" spans="1:53" x14ac:dyDescent="0.2">
      <c r="A1" s="181" t="s">
        <v>91</v>
      </c>
      <c r="B1" s="171" t="s">
        <v>143</v>
      </c>
      <c r="C1" s="172"/>
      <c r="D1" s="172"/>
      <c r="E1" s="172"/>
      <c r="F1" s="86"/>
      <c r="G1" s="173" t="s">
        <v>144</v>
      </c>
      <c r="H1" s="174"/>
      <c r="I1" s="174"/>
      <c r="J1" s="174"/>
      <c r="K1" s="174"/>
      <c r="L1" s="174"/>
      <c r="M1" s="174"/>
      <c r="N1" s="174"/>
      <c r="O1" s="175"/>
      <c r="P1" s="176" t="s">
        <v>145</v>
      </c>
      <c r="Q1" s="177"/>
      <c r="R1" s="177"/>
      <c r="S1" s="177"/>
      <c r="T1" s="177"/>
      <c r="U1" s="177"/>
      <c r="V1" s="177"/>
      <c r="W1" s="177"/>
      <c r="X1" s="178"/>
      <c r="Y1" s="179" t="s">
        <v>132</v>
      </c>
      <c r="Z1" s="180"/>
    </row>
    <row r="2" spans="1:53" s="2" customFormat="1" ht="66" customHeight="1" x14ac:dyDescent="0.2">
      <c r="A2" s="181"/>
      <c r="B2" s="48" t="s">
        <v>113</v>
      </c>
      <c r="C2" s="48" t="s">
        <v>114</v>
      </c>
      <c r="D2" s="48" t="s">
        <v>115</v>
      </c>
      <c r="E2" s="84" t="s">
        <v>135</v>
      </c>
      <c r="F2" s="49" t="s">
        <v>187</v>
      </c>
      <c r="G2" s="85" t="s">
        <v>116</v>
      </c>
      <c r="H2" s="50" t="s">
        <v>117</v>
      </c>
      <c r="I2" s="50" t="s">
        <v>118</v>
      </c>
      <c r="J2" s="50" t="s">
        <v>119</v>
      </c>
      <c r="K2" s="50" t="s">
        <v>120</v>
      </c>
      <c r="L2" s="50" t="s">
        <v>121</v>
      </c>
      <c r="M2" s="50" t="s">
        <v>122</v>
      </c>
      <c r="N2" s="50" t="s">
        <v>123</v>
      </c>
      <c r="O2" s="17" t="s">
        <v>137</v>
      </c>
      <c r="P2" s="33" t="s">
        <v>124</v>
      </c>
      <c r="Q2" s="51" t="s">
        <v>125</v>
      </c>
      <c r="R2" s="51" t="s">
        <v>126</v>
      </c>
      <c r="S2" s="51" t="s">
        <v>127</v>
      </c>
      <c r="T2" s="51" t="s">
        <v>128</v>
      </c>
      <c r="U2" s="51" t="s">
        <v>129</v>
      </c>
      <c r="V2" s="51" t="s">
        <v>130</v>
      </c>
      <c r="W2" s="51" t="s">
        <v>131</v>
      </c>
      <c r="X2" s="15" t="s">
        <v>138</v>
      </c>
      <c r="Y2" s="34" t="s">
        <v>132</v>
      </c>
      <c r="Z2" s="54" t="s">
        <v>142</v>
      </c>
      <c r="AA2" s="35" t="s">
        <v>133</v>
      </c>
      <c r="AB2" s="1" t="s">
        <v>134</v>
      </c>
    </row>
    <row r="3" spans="1:53" x14ac:dyDescent="0.2">
      <c r="A3" s="4" t="s">
        <v>38</v>
      </c>
      <c r="B3" s="52">
        <v>1038224</v>
      </c>
      <c r="C3" s="52">
        <v>329710</v>
      </c>
      <c r="D3" s="52">
        <v>1367934</v>
      </c>
      <c r="E3" s="23">
        <f>D3/Y3</f>
        <v>0.82145617337885191</v>
      </c>
      <c r="F3" s="67">
        <f>D3/AB3</f>
        <v>83.870876762722261</v>
      </c>
      <c r="G3" s="32">
        <v>84282</v>
      </c>
      <c r="H3" s="52">
        <v>5466</v>
      </c>
      <c r="I3" s="52">
        <v>20240.72</v>
      </c>
      <c r="J3" s="52">
        <v>0</v>
      </c>
      <c r="K3" s="52">
        <v>2243</v>
      </c>
      <c r="L3" s="52">
        <v>13256</v>
      </c>
      <c r="M3" s="52">
        <v>15083</v>
      </c>
      <c r="N3" s="52">
        <v>140571</v>
      </c>
      <c r="O3" s="23">
        <f>N3/Y3</f>
        <v>8.4414098741634164E-2</v>
      </c>
      <c r="P3" s="32">
        <v>1351</v>
      </c>
      <c r="Q3" s="52">
        <v>1351</v>
      </c>
      <c r="R3" s="52">
        <v>1351</v>
      </c>
      <c r="S3" s="52">
        <v>94454</v>
      </c>
      <c r="T3" s="52">
        <v>13195</v>
      </c>
      <c r="U3" s="52">
        <v>23118</v>
      </c>
      <c r="V3" s="52">
        <v>21930</v>
      </c>
      <c r="W3" s="52">
        <v>156750</v>
      </c>
      <c r="X3" s="23">
        <f>W3/Y3</f>
        <v>9.4129727879513944E-2</v>
      </c>
      <c r="Y3" s="32">
        <v>1665255</v>
      </c>
      <c r="Z3" s="55">
        <f>Y3/AA3</f>
        <v>1.0000001681424449</v>
      </c>
      <c r="AA3" s="29">
        <v>1665254.72</v>
      </c>
      <c r="AB3" s="9">
        <v>16310</v>
      </c>
      <c r="AC3" s="4"/>
      <c r="AD3" s="4"/>
      <c r="AE3" s="4"/>
      <c r="AF3" s="4"/>
      <c r="AG3" s="5"/>
      <c r="AH3" s="5"/>
      <c r="AI3" s="4"/>
      <c r="AJ3" s="4"/>
      <c r="AK3" s="4"/>
      <c r="AL3" s="4"/>
      <c r="AM3" s="5"/>
      <c r="AN3" s="5"/>
      <c r="AO3" s="4"/>
      <c r="AP3" s="4"/>
      <c r="AQ3" s="4"/>
      <c r="AR3" s="4"/>
      <c r="AS3" s="4"/>
      <c r="AT3" s="4"/>
      <c r="AU3" s="4"/>
      <c r="AV3" s="4"/>
      <c r="AW3" s="7"/>
      <c r="AX3" s="4"/>
      <c r="AY3" s="4"/>
      <c r="AZ3" s="7"/>
      <c r="BA3" s="4"/>
    </row>
    <row r="4" spans="1:53" x14ac:dyDescent="0.2">
      <c r="A4" s="4" t="s">
        <v>83</v>
      </c>
      <c r="B4" s="52">
        <v>535420</v>
      </c>
      <c r="C4" s="52">
        <v>122301</v>
      </c>
      <c r="D4" s="52">
        <v>657721</v>
      </c>
      <c r="E4" s="23">
        <f>D4/Y4</f>
        <v>0.75108714022738587</v>
      </c>
      <c r="F4" s="67">
        <f>D4/AB4</f>
        <v>28.653872963317941</v>
      </c>
      <c r="G4" s="32">
        <v>20975</v>
      </c>
      <c r="H4" s="52">
        <v>7666</v>
      </c>
      <c r="I4" s="52">
        <v>3671</v>
      </c>
      <c r="J4" s="52">
        <v>0</v>
      </c>
      <c r="K4" s="52">
        <v>3145</v>
      </c>
      <c r="L4" s="52">
        <v>0</v>
      </c>
      <c r="M4" s="52">
        <v>12020</v>
      </c>
      <c r="N4" s="52">
        <v>47477</v>
      </c>
      <c r="O4" s="23">
        <f>N4/Y4</f>
        <v>5.421655102478954E-2</v>
      </c>
      <c r="P4" s="32">
        <v>0</v>
      </c>
      <c r="Q4" s="52">
        <v>0</v>
      </c>
      <c r="R4" s="52">
        <v>0</v>
      </c>
      <c r="S4" s="52">
        <v>98741</v>
      </c>
      <c r="T4" s="52">
        <v>4375</v>
      </c>
      <c r="U4" s="52">
        <v>32418</v>
      </c>
      <c r="V4" s="52">
        <v>34960</v>
      </c>
      <c r="W4" s="52">
        <v>170494</v>
      </c>
      <c r="X4" s="23">
        <f t="shared" ref="X4:X41" si="0">W4/Y4</f>
        <v>0.19469630874782456</v>
      </c>
      <c r="Y4" s="32">
        <v>875692</v>
      </c>
      <c r="Z4" s="55">
        <f t="shared" ref="Z4:Z41" si="1">Y4/AA4</f>
        <v>0.60892796546525663</v>
      </c>
      <c r="AA4" s="29">
        <v>1438088</v>
      </c>
      <c r="AB4" s="9">
        <v>22954</v>
      </c>
      <c r="AC4" s="4"/>
      <c r="AD4" s="4"/>
      <c r="AE4" s="4"/>
      <c r="AF4" s="4"/>
      <c r="AG4" s="5"/>
      <c r="AH4" s="5"/>
      <c r="AI4" s="4"/>
      <c r="AJ4" s="4"/>
      <c r="AK4" s="4"/>
      <c r="AL4" s="4"/>
      <c r="AM4" s="5"/>
      <c r="AN4" s="5"/>
      <c r="AO4" s="4"/>
      <c r="AP4" s="4"/>
      <c r="AQ4" s="4"/>
      <c r="AR4" s="4"/>
      <c r="AS4" s="4"/>
      <c r="AT4" s="4"/>
      <c r="AU4" s="4"/>
      <c r="AV4" s="4"/>
      <c r="AW4" s="7"/>
      <c r="AX4" s="4"/>
      <c r="AY4" s="4"/>
      <c r="AZ4" s="7"/>
      <c r="BA4" s="4"/>
    </row>
    <row r="5" spans="1:53" x14ac:dyDescent="0.2">
      <c r="A5" s="4" t="s">
        <v>62</v>
      </c>
      <c r="B5" s="52">
        <v>601422</v>
      </c>
      <c r="C5" s="52">
        <v>208788</v>
      </c>
      <c r="D5" s="52">
        <v>810210</v>
      </c>
      <c r="E5" s="23">
        <v>0.77702258823394021</v>
      </c>
      <c r="F5" s="120">
        <v>50.780946411783141</v>
      </c>
      <c r="G5" s="52">
        <v>33611</v>
      </c>
      <c r="H5" s="52">
        <v>7089</v>
      </c>
      <c r="I5" s="52">
        <v>2369</v>
      </c>
      <c r="J5" s="52">
        <v>0</v>
      </c>
      <c r="K5" s="52">
        <v>2909</v>
      </c>
      <c r="L5" s="52">
        <v>3587</v>
      </c>
      <c r="M5" s="52">
        <v>3281</v>
      </c>
      <c r="N5" s="52">
        <v>52846</v>
      </c>
      <c r="O5" s="23">
        <v>5.0681348906839958E-2</v>
      </c>
      <c r="P5" s="52">
        <v>5366</v>
      </c>
      <c r="Q5" s="52">
        <v>2199</v>
      </c>
      <c r="R5" s="52">
        <v>0</v>
      </c>
      <c r="S5" s="52">
        <v>85423</v>
      </c>
      <c r="T5" s="52">
        <v>20890</v>
      </c>
      <c r="U5" s="52">
        <v>29979</v>
      </c>
      <c r="V5" s="52">
        <v>35798</v>
      </c>
      <c r="W5" s="52">
        <v>179655</v>
      </c>
      <c r="X5" s="23">
        <v>0.17229606285921986</v>
      </c>
      <c r="Y5" s="52">
        <v>1042711</v>
      </c>
      <c r="Z5" s="23">
        <v>0.75055245318004282</v>
      </c>
      <c r="AA5" s="52">
        <v>1389258</v>
      </c>
      <c r="AB5" s="119">
        <v>15955</v>
      </c>
      <c r="AC5" s="4"/>
      <c r="AD5" s="4"/>
      <c r="AE5" s="4"/>
      <c r="AF5" s="4"/>
      <c r="AG5" s="5"/>
      <c r="AH5" s="5"/>
      <c r="AI5" s="4"/>
      <c r="AJ5" s="4"/>
      <c r="AK5" s="4"/>
      <c r="AL5" s="4"/>
      <c r="AM5" s="5"/>
      <c r="AN5" s="5"/>
      <c r="AO5" s="4"/>
      <c r="AP5" s="4"/>
      <c r="AQ5" s="4"/>
      <c r="AR5" s="4"/>
      <c r="AS5" s="6"/>
      <c r="AT5" s="4"/>
      <c r="AU5" s="4"/>
      <c r="AV5" s="4"/>
      <c r="AW5" s="7"/>
      <c r="AX5" s="4"/>
      <c r="AY5" s="4"/>
      <c r="AZ5" s="7"/>
      <c r="BA5" s="4"/>
    </row>
    <row r="6" spans="1:53" x14ac:dyDescent="0.2">
      <c r="A6" s="4" t="s">
        <v>35</v>
      </c>
      <c r="B6" s="52">
        <v>126467</v>
      </c>
      <c r="C6" s="52">
        <v>3279</v>
      </c>
      <c r="D6" s="52">
        <v>129746</v>
      </c>
      <c r="E6" s="23">
        <f t="shared" ref="E6:E14" si="2">D6/Y6</f>
        <v>0.61618320320662601</v>
      </c>
      <c r="F6" s="67">
        <f t="shared" ref="F6:F14" si="3">D6/AB6</f>
        <v>6.6962221304706855</v>
      </c>
      <c r="G6" s="32">
        <v>3999</v>
      </c>
      <c r="H6" s="52">
        <v>5063</v>
      </c>
      <c r="I6" s="52">
        <v>0</v>
      </c>
      <c r="J6" s="52">
        <v>0</v>
      </c>
      <c r="K6" s="52">
        <v>2078</v>
      </c>
      <c r="L6" s="52">
        <v>0</v>
      </c>
      <c r="M6" s="52">
        <v>453</v>
      </c>
      <c r="N6" s="52">
        <v>11593</v>
      </c>
      <c r="O6" s="23">
        <f t="shared" ref="O6:O14" si="4">N6/Y6</f>
        <v>5.505689481582797E-2</v>
      </c>
      <c r="P6" s="32">
        <v>0</v>
      </c>
      <c r="Q6" s="52">
        <v>0</v>
      </c>
      <c r="R6" s="52">
        <v>0</v>
      </c>
      <c r="S6" s="52">
        <v>28066</v>
      </c>
      <c r="T6" s="52">
        <v>2320</v>
      </c>
      <c r="U6" s="52">
        <v>21413</v>
      </c>
      <c r="V6" s="52">
        <v>17426</v>
      </c>
      <c r="W6" s="52">
        <v>69225</v>
      </c>
      <c r="X6" s="23">
        <f t="shared" si="0"/>
        <v>0.32875990197754601</v>
      </c>
      <c r="Y6" s="32">
        <v>210564</v>
      </c>
      <c r="Z6" s="55">
        <f t="shared" si="1"/>
        <v>0.82070750378073309</v>
      </c>
      <c r="AA6" s="29">
        <v>256564</v>
      </c>
      <c r="AB6" s="9">
        <v>19376</v>
      </c>
      <c r="AC6" s="4"/>
      <c r="AD6" s="4"/>
      <c r="AE6" s="4"/>
      <c r="AF6" s="4"/>
      <c r="AG6" s="5"/>
      <c r="AH6" s="5"/>
      <c r="AI6" s="4"/>
      <c r="AJ6" s="4"/>
      <c r="AK6" s="4"/>
      <c r="AL6" s="4"/>
      <c r="AM6" s="5"/>
      <c r="AN6" s="5"/>
      <c r="AO6" s="4"/>
      <c r="AP6" s="4"/>
      <c r="AQ6" s="4"/>
      <c r="AR6" s="4"/>
      <c r="AS6" s="4"/>
      <c r="AT6" s="4"/>
      <c r="AU6" s="4"/>
      <c r="AV6" s="4"/>
      <c r="AW6" s="7"/>
      <c r="AX6" s="4"/>
      <c r="AY6" s="4"/>
      <c r="AZ6" s="7"/>
      <c r="BA6" s="4"/>
    </row>
    <row r="7" spans="1:53" x14ac:dyDescent="0.2">
      <c r="A7" s="4" t="s">
        <v>43</v>
      </c>
      <c r="B7" s="52">
        <v>204891</v>
      </c>
      <c r="C7" s="52">
        <v>31142</v>
      </c>
      <c r="D7" s="52">
        <v>236033</v>
      </c>
      <c r="E7" s="23">
        <f t="shared" si="2"/>
        <v>0.68898048064264716</v>
      </c>
      <c r="F7" s="67">
        <f t="shared" si="3"/>
        <v>30.156253992589754</v>
      </c>
      <c r="G7" s="32">
        <v>17709</v>
      </c>
      <c r="H7" s="52">
        <v>2623</v>
      </c>
      <c r="I7" s="52">
        <v>997</v>
      </c>
      <c r="J7" s="52">
        <v>0</v>
      </c>
      <c r="K7" s="52">
        <v>1076</v>
      </c>
      <c r="L7" s="52">
        <v>2299</v>
      </c>
      <c r="M7" s="52">
        <v>5016</v>
      </c>
      <c r="N7" s="52">
        <v>29720</v>
      </c>
      <c r="O7" s="23">
        <f t="shared" si="4"/>
        <v>8.6752699345851961E-2</v>
      </c>
      <c r="P7" s="32">
        <v>1268</v>
      </c>
      <c r="Q7" s="52">
        <v>6395</v>
      </c>
      <c r="R7" s="52">
        <v>4638</v>
      </c>
      <c r="S7" s="52">
        <v>36092</v>
      </c>
      <c r="T7" s="52">
        <v>4865</v>
      </c>
      <c r="U7" s="52">
        <v>11094</v>
      </c>
      <c r="V7" s="52">
        <v>12478</v>
      </c>
      <c r="W7" s="52">
        <v>76830</v>
      </c>
      <c r="X7" s="23">
        <f t="shared" si="0"/>
        <v>0.22426682001150086</v>
      </c>
      <c r="Y7" s="32">
        <v>342583</v>
      </c>
      <c r="Z7" s="55">
        <f t="shared" si="1"/>
        <v>1</v>
      </c>
      <c r="AA7" s="29">
        <v>342583</v>
      </c>
      <c r="AB7" s="9">
        <v>7827</v>
      </c>
      <c r="AC7" s="4"/>
      <c r="AD7" s="4"/>
      <c r="AE7" s="4"/>
      <c r="AF7" s="4"/>
      <c r="AG7" s="5"/>
      <c r="AH7" s="5"/>
      <c r="AI7" s="4"/>
      <c r="AJ7" s="4"/>
      <c r="AK7" s="4"/>
      <c r="AL7" s="4"/>
      <c r="AM7" s="5"/>
      <c r="AN7" s="5"/>
      <c r="AO7" s="4"/>
      <c r="AP7" s="4"/>
      <c r="AQ7" s="4"/>
      <c r="AR7" s="4"/>
      <c r="AS7" s="6"/>
      <c r="AT7" s="4"/>
      <c r="AU7" s="4"/>
      <c r="AV7" s="4"/>
      <c r="AW7" s="7"/>
      <c r="AX7" s="4"/>
      <c r="AY7" s="4"/>
      <c r="AZ7" s="7"/>
      <c r="BA7" s="4"/>
    </row>
    <row r="8" spans="1:53" x14ac:dyDescent="0.2">
      <c r="A8" s="4" t="s">
        <v>41</v>
      </c>
      <c r="B8" s="52">
        <v>736652</v>
      </c>
      <c r="C8" s="52">
        <v>82230</v>
      </c>
      <c r="D8" s="52">
        <v>818882</v>
      </c>
      <c r="E8" s="23">
        <f t="shared" si="2"/>
        <v>0.72277465422738463</v>
      </c>
      <c r="F8" s="67">
        <f t="shared" si="3"/>
        <v>23.387273661963786</v>
      </c>
      <c r="G8" s="32">
        <v>91387</v>
      </c>
      <c r="H8" s="52">
        <v>11735</v>
      </c>
      <c r="I8" s="52">
        <v>15000</v>
      </c>
      <c r="J8" s="52">
        <v>0</v>
      </c>
      <c r="K8" s="52">
        <v>4815</v>
      </c>
      <c r="L8" s="52">
        <v>29088</v>
      </c>
      <c r="M8" s="52">
        <v>8660</v>
      </c>
      <c r="N8" s="52">
        <v>160685</v>
      </c>
      <c r="O8" s="23">
        <f t="shared" si="4"/>
        <v>0.14182635021227394</v>
      </c>
      <c r="P8" s="32">
        <v>6066</v>
      </c>
      <c r="Q8" s="52">
        <v>12728</v>
      </c>
      <c r="R8" s="52">
        <v>23445</v>
      </c>
      <c r="S8" s="52">
        <v>30783</v>
      </c>
      <c r="T8" s="52">
        <v>0</v>
      </c>
      <c r="U8" s="52">
        <v>49630</v>
      </c>
      <c r="V8" s="52">
        <v>30751</v>
      </c>
      <c r="W8" s="52">
        <v>153403</v>
      </c>
      <c r="X8" s="23">
        <f t="shared" si="0"/>
        <v>0.13539899556034141</v>
      </c>
      <c r="Y8" s="32">
        <v>1132970</v>
      </c>
      <c r="Z8" s="55">
        <f t="shared" si="1"/>
        <v>1</v>
      </c>
      <c r="AA8" s="29">
        <v>1132970</v>
      </c>
      <c r="AB8" s="9">
        <v>35014</v>
      </c>
      <c r="AC8" s="4"/>
      <c r="AD8" s="4"/>
      <c r="AE8" s="4"/>
      <c r="AF8" s="4"/>
      <c r="AG8" s="5"/>
      <c r="AH8" s="5"/>
      <c r="AI8" s="4"/>
      <c r="AJ8" s="4"/>
      <c r="AK8" s="4"/>
      <c r="AL8" s="4"/>
      <c r="AM8" s="5"/>
      <c r="AN8" s="5"/>
      <c r="AO8" s="4"/>
      <c r="AP8" s="4"/>
      <c r="AQ8" s="4"/>
      <c r="AR8" s="4"/>
      <c r="AS8" s="4"/>
      <c r="AT8" s="4"/>
      <c r="AU8" s="4"/>
      <c r="AV8" s="4"/>
      <c r="AW8" s="7"/>
      <c r="AX8" s="4"/>
      <c r="AY8" s="4"/>
      <c r="AZ8" s="7"/>
      <c r="BA8" s="4"/>
    </row>
    <row r="9" spans="1:53" x14ac:dyDescent="0.2">
      <c r="A9" s="4" t="s">
        <v>42</v>
      </c>
      <c r="B9" s="52">
        <v>2077553</v>
      </c>
      <c r="C9" s="52">
        <v>508742</v>
      </c>
      <c r="D9" s="52">
        <v>2586295</v>
      </c>
      <c r="E9" s="23">
        <f t="shared" si="2"/>
        <v>0.78201551334551078</v>
      </c>
      <c r="F9" s="67">
        <f t="shared" si="3"/>
        <v>32.173050368840734</v>
      </c>
      <c r="G9" s="32">
        <v>104196</v>
      </c>
      <c r="H9" s="52">
        <v>26943</v>
      </c>
      <c r="I9" s="52">
        <v>12512</v>
      </c>
      <c r="J9" s="52">
        <v>0</v>
      </c>
      <c r="K9" s="52">
        <v>11055</v>
      </c>
      <c r="L9" s="52">
        <v>11292</v>
      </c>
      <c r="M9" s="52">
        <v>44916</v>
      </c>
      <c r="N9" s="52">
        <v>210914</v>
      </c>
      <c r="O9" s="23">
        <f t="shared" si="4"/>
        <v>6.3773861830052278E-2</v>
      </c>
      <c r="P9" s="32">
        <v>5785</v>
      </c>
      <c r="Q9" s="52">
        <v>16002</v>
      </c>
      <c r="R9" s="52">
        <v>0</v>
      </c>
      <c r="S9" s="52">
        <v>339926</v>
      </c>
      <c r="T9" s="52">
        <v>34352</v>
      </c>
      <c r="U9" s="52">
        <v>113943</v>
      </c>
      <c r="V9" s="52">
        <v>0</v>
      </c>
      <c r="W9" s="52">
        <v>510008</v>
      </c>
      <c r="X9" s="23">
        <f t="shared" si="0"/>
        <v>0.15421062482443698</v>
      </c>
      <c r="Y9" s="32">
        <v>3307217</v>
      </c>
      <c r="Z9" s="55">
        <f t="shared" si="1"/>
        <v>0.99329964685663963</v>
      </c>
      <c r="AA9" s="29">
        <v>3329526</v>
      </c>
      <c r="AB9" s="9">
        <v>80387</v>
      </c>
      <c r="AC9" s="4"/>
      <c r="AD9" s="4"/>
      <c r="AE9" s="4"/>
      <c r="AF9" s="4"/>
      <c r="AG9" s="5"/>
      <c r="AH9" s="5"/>
      <c r="AI9" s="4"/>
      <c r="AJ9" s="4"/>
      <c r="AK9" s="4"/>
      <c r="AL9" s="4"/>
      <c r="AM9" s="5"/>
      <c r="AN9" s="5"/>
      <c r="AO9" s="4"/>
      <c r="AP9" s="4"/>
      <c r="AQ9" s="4"/>
      <c r="AR9" s="4"/>
      <c r="AS9" s="6"/>
      <c r="AT9" s="4"/>
      <c r="AU9" s="5"/>
      <c r="AV9" s="4"/>
      <c r="AW9" s="7"/>
      <c r="AX9" s="4"/>
      <c r="AY9" s="4"/>
      <c r="AZ9" s="7"/>
      <c r="BA9" s="4"/>
    </row>
    <row r="10" spans="1:53" x14ac:dyDescent="0.2">
      <c r="A10" s="4" t="s">
        <v>44</v>
      </c>
      <c r="B10" s="52">
        <v>982422</v>
      </c>
      <c r="C10" s="52">
        <v>360691</v>
      </c>
      <c r="D10" s="52">
        <v>1343113</v>
      </c>
      <c r="E10" s="23">
        <f t="shared" si="2"/>
        <v>0.77500493353290578</v>
      </c>
      <c r="F10" s="67">
        <f t="shared" si="3"/>
        <v>40.085745836566588</v>
      </c>
      <c r="G10" s="32">
        <v>65665</v>
      </c>
      <c r="H10" s="52">
        <v>11230</v>
      </c>
      <c r="I10" s="52">
        <v>19295</v>
      </c>
      <c r="J10" s="52">
        <v>0</v>
      </c>
      <c r="K10" s="52">
        <v>4608</v>
      </c>
      <c r="L10" s="52">
        <v>22030</v>
      </c>
      <c r="M10" s="52">
        <v>24053</v>
      </c>
      <c r="N10" s="52">
        <v>146881</v>
      </c>
      <c r="O10" s="23">
        <f t="shared" si="4"/>
        <v>8.4753479150486019E-2</v>
      </c>
      <c r="P10" s="32">
        <v>11197</v>
      </c>
      <c r="Q10" s="52">
        <v>2782</v>
      </c>
      <c r="R10" s="52">
        <v>1185</v>
      </c>
      <c r="S10" s="52">
        <v>155327</v>
      </c>
      <c r="T10" s="52">
        <v>25061</v>
      </c>
      <c r="U10" s="52">
        <v>47492</v>
      </c>
      <c r="V10" s="52">
        <v>0</v>
      </c>
      <c r="W10" s="52">
        <v>243044</v>
      </c>
      <c r="X10" s="23">
        <f t="shared" si="0"/>
        <v>0.14024158731660818</v>
      </c>
      <c r="Y10" s="32">
        <v>1733038</v>
      </c>
      <c r="Z10" s="55">
        <f t="shared" si="1"/>
        <v>0.99337952571036825</v>
      </c>
      <c r="AA10" s="29">
        <v>1744588</v>
      </c>
      <c r="AB10" s="9">
        <v>33506</v>
      </c>
      <c r="AC10" s="4"/>
      <c r="AD10" s="4"/>
      <c r="AE10" s="4"/>
      <c r="AF10" s="4"/>
      <c r="AG10" s="5"/>
      <c r="AH10" s="5"/>
      <c r="AI10" s="4"/>
      <c r="AJ10" s="4"/>
      <c r="AK10" s="4"/>
      <c r="AL10" s="4"/>
      <c r="AM10" s="5"/>
      <c r="AN10" s="5"/>
      <c r="AO10" s="4"/>
      <c r="AP10" s="4"/>
      <c r="AQ10" s="4"/>
      <c r="AR10" s="4"/>
      <c r="AS10" s="4"/>
      <c r="AT10" s="4"/>
      <c r="AU10" s="5"/>
      <c r="AV10" s="4"/>
      <c r="AW10" s="7"/>
      <c r="AX10" s="4"/>
      <c r="AY10" s="4"/>
      <c r="AZ10" s="7"/>
      <c r="BA10" s="4"/>
    </row>
    <row r="11" spans="1:53" x14ac:dyDescent="0.2">
      <c r="A11" s="4" t="s">
        <v>47</v>
      </c>
      <c r="B11" s="52">
        <v>378064</v>
      </c>
      <c r="C11" s="52">
        <v>118489</v>
      </c>
      <c r="D11" s="52">
        <v>496553</v>
      </c>
      <c r="E11" s="23">
        <f t="shared" si="2"/>
        <v>0.76425926324959448</v>
      </c>
      <c r="F11" s="67">
        <f t="shared" si="3"/>
        <v>37.772174045336982</v>
      </c>
      <c r="G11" s="32">
        <v>34459</v>
      </c>
      <c r="H11" s="52">
        <v>4406</v>
      </c>
      <c r="I11" s="52">
        <v>0</v>
      </c>
      <c r="J11" s="52">
        <v>164</v>
      </c>
      <c r="K11" s="52">
        <v>1808</v>
      </c>
      <c r="L11" s="52">
        <v>3585</v>
      </c>
      <c r="M11" s="52">
        <v>7390</v>
      </c>
      <c r="N11" s="52">
        <v>51812</v>
      </c>
      <c r="O11" s="23">
        <f t="shared" si="4"/>
        <v>7.9745366451291169E-2</v>
      </c>
      <c r="P11" s="32">
        <v>399</v>
      </c>
      <c r="Q11" s="52">
        <v>0</v>
      </c>
      <c r="R11" s="52">
        <v>0</v>
      </c>
      <c r="S11" s="52">
        <v>68580</v>
      </c>
      <c r="T11" s="52">
        <v>5136</v>
      </c>
      <c r="U11" s="52">
        <v>18633</v>
      </c>
      <c r="V11" s="52">
        <v>8605</v>
      </c>
      <c r="W11" s="52">
        <v>101353</v>
      </c>
      <c r="X11" s="23">
        <f t="shared" si="0"/>
        <v>0.15599537029911439</v>
      </c>
      <c r="Y11" s="32">
        <v>649718</v>
      </c>
      <c r="Z11" s="55">
        <f t="shared" si="1"/>
        <v>0.91774301082559273</v>
      </c>
      <c r="AA11" s="29">
        <v>707952</v>
      </c>
      <c r="AB11" s="9">
        <v>13146</v>
      </c>
      <c r="AC11" s="4"/>
      <c r="AD11" s="4"/>
      <c r="AE11" s="4"/>
      <c r="AF11" s="4"/>
      <c r="AG11" s="5"/>
      <c r="AH11" s="5"/>
      <c r="AI11" s="4"/>
      <c r="AJ11" s="4"/>
      <c r="AK11" s="4"/>
      <c r="AL11" s="4"/>
      <c r="AM11" s="5"/>
      <c r="AN11" s="5"/>
      <c r="AO11" s="4"/>
      <c r="AP11" s="4"/>
      <c r="AQ11" s="4"/>
      <c r="AR11" s="4"/>
      <c r="AS11" s="4"/>
      <c r="AT11" s="4"/>
      <c r="AU11" s="4"/>
      <c r="AV11" s="4"/>
      <c r="AW11" s="7"/>
      <c r="AX11" s="4"/>
      <c r="AY11" s="4"/>
      <c r="AZ11" s="7"/>
      <c r="BA11" s="4"/>
    </row>
    <row r="12" spans="1:53" x14ac:dyDescent="0.2">
      <c r="A12" s="4" t="s">
        <v>48</v>
      </c>
      <c r="B12" s="52">
        <v>1166857</v>
      </c>
      <c r="C12" s="52">
        <v>644876</v>
      </c>
      <c r="D12" s="52">
        <v>1811733</v>
      </c>
      <c r="E12" s="23">
        <f t="shared" si="2"/>
        <v>0.81965146106760411</v>
      </c>
      <c r="F12" s="67">
        <f t="shared" si="3"/>
        <v>38.51718859621149</v>
      </c>
      <c r="G12" s="32">
        <v>122596</v>
      </c>
      <c r="H12" s="52">
        <v>15765</v>
      </c>
      <c r="I12" s="52">
        <v>3059</v>
      </c>
      <c r="J12" s="52">
        <v>0</v>
      </c>
      <c r="K12" s="52">
        <v>6469</v>
      </c>
      <c r="L12" s="52">
        <v>0</v>
      </c>
      <c r="M12" s="52">
        <v>0</v>
      </c>
      <c r="N12" s="52">
        <v>147889</v>
      </c>
      <c r="O12" s="23">
        <f t="shared" si="4"/>
        <v>6.690689794016387E-2</v>
      </c>
      <c r="P12" s="32">
        <v>16465</v>
      </c>
      <c r="Q12" s="52">
        <v>8114</v>
      </c>
      <c r="R12" s="52">
        <v>0</v>
      </c>
      <c r="S12" s="52">
        <v>79693</v>
      </c>
      <c r="T12" s="52">
        <v>7405</v>
      </c>
      <c r="U12" s="52">
        <v>66671</v>
      </c>
      <c r="V12" s="52">
        <v>72400</v>
      </c>
      <c r="W12" s="52">
        <v>250748</v>
      </c>
      <c r="X12" s="23">
        <f t="shared" si="0"/>
        <v>0.11344164099223207</v>
      </c>
      <c r="Y12" s="32">
        <v>2210370</v>
      </c>
      <c r="Z12" s="55">
        <f t="shared" si="1"/>
        <v>0.97927474913054069</v>
      </c>
      <c r="AA12" s="29">
        <v>2257150</v>
      </c>
      <c r="AB12" s="9">
        <v>47037</v>
      </c>
      <c r="AC12" s="4"/>
      <c r="AD12" s="4"/>
      <c r="AE12" s="4"/>
      <c r="AF12" s="4"/>
      <c r="AG12" s="5"/>
      <c r="AH12" s="5"/>
      <c r="AI12" s="4"/>
      <c r="AJ12" s="4"/>
      <c r="AK12" s="4"/>
      <c r="AL12" s="4"/>
      <c r="AM12" s="5"/>
      <c r="AN12" s="5"/>
      <c r="AO12" s="4"/>
      <c r="AP12" s="4"/>
      <c r="AQ12" s="4"/>
      <c r="AR12" s="4"/>
      <c r="AS12" s="4"/>
      <c r="AT12" s="4"/>
      <c r="AU12" s="4"/>
      <c r="AV12" s="4"/>
      <c r="AW12" s="7"/>
      <c r="AX12" s="4"/>
      <c r="AY12" s="4"/>
      <c r="AZ12" s="7"/>
      <c r="BA12" s="4"/>
    </row>
    <row r="13" spans="1:53" x14ac:dyDescent="0.2">
      <c r="A13" s="4" t="s">
        <v>51</v>
      </c>
      <c r="B13" s="52">
        <v>143841</v>
      </c>
      <c r="C13" s="52">
        <v>46295</v>
      </c>
      <c r="D13" s="52">
        <v>190136</v>
      </c>
      <c r="E13" s="23">
        <f t="shared" si="2"/>
        <v>0.749251284637937</v>
      </c>
      <c r="F13" s="67">
        <f t="shared" si="3"/>
        <v>29.593151750972762</v>
      </c>
      <c r="G13" s="32">
        <v>8927</v>
      </c>
      <c r="H13" s="52">
        <v>2378</v>
      </c>
      <c r="I13" s="52">
        <v>0</v>
      </c>
      <c r="J13" s="52">
        <v>0</v>
      </c>
      <c r="K13" s="52">
        <v>976</v>
      </c>
      <c r="L13" s="52">
        <v>0</v>
      </c>
      <c r="M13" s="52">
        <v>7950</v>
      </c>
      <c r="N13" s="52">
        <v>20231</v>
      </c>
      <c r="O13" s="23">
        <f t="shared" si="4"/>
        <v>7.9722423631033074E-2</v>
      </c>
      <c r="P13" s="32">
        <v>2740</v>
      </c>
      <c r="Q13" s="52">
        <v>1250</v>
      </c>
      <c r="R13" s="52">
        <v>0</v>
      </c>
      <c r="S13" s="52">
        <v>25475</v>
      </c>
      <c r="T13" s="52">
        <v>2614</v>
      </c>
      <c r="U13" s="52">
        <v>10057</v>
      </c>
      <c r="V13" s="52">
        <v>1265</v>
      </c>
      <c r="W13" s="52">
        <v>43401</v>
      </c>
      <c r="X13" s="23">
        <f t="shared" si="0"/>
        <v>0.17102629173102993</v>
      </c>
      <c r="Y13" s="32">
        <v>253768</v>
      </c>
      <c r="Z13" s="55">
        <f t="shared" si="1"/>
        <v>1</v>
      </c>
      <c r="AA13" s="29">
        <v>253768</v>
      </c>
      <c r="AB13" s="9">
        <v>6425</v>
      </c>
      <c r="AC13" s="4"/>
      <c r="AD13" s="4"/>
      <c r="AE13" s="4"/>
      <c r="AF13" s="4"/>
      <c r="AG13" s="5"/>
      <c r="AH13" s="5"/>
      <c r="AI13" s="4"/>
      <c r="AJ13" s="4"/>
      <c r="AK13" s="4"/>
      <c r="AL13" s="4"/>
      <c r="AM13" s="5"/>
      <c r="AN13" s="5"/>
      <c r="AO13" s="4"/>
      <c r="AP13" s="4"/>
      <c r="AQ13" s="4"/>
      <c r="AR13" s="4"/>
      <c r="AS13" s="6"/>
      <c r="AT13" s="4"/>
      <c r="AU13" s="5"/>
      <c r="AV13" s="4"/>
      <c r="AW13" s="7"/>
      <c r="AX13" s="4"/>
      <c r="AY13" s="4"/>
      <c r="AZ13" s="7"/>
      <c r="BA13" s="4"/>
    </row>
    <row r="14" spans="1:53" x14ac:dyDescent="0.2">
      <c r="A14" s="4" t="s">
        <v>64</v>
      </c>
      <c r="B14" s="52">
        <v>123511</v>
      </c>
      <c r="C14" s="52">
        <v>18687</v>
      </c>
      <c r="D14" s="52">
        <v>142198</v>
      </c>
      <c r="E14" s="23">
        <f t="shared" si="2"/>
        <v>0.696567568494325</v>
      </c>
      <c r="F14" s="67">
        <f t="shared" si="3"/>
        <v>30.872340425531913</v>
      </c>
      <c r="G14" s="32">
        <v>11532</v>
      </c>
      <c r="H14" s="52">
        <v>2378</v>
      </c>
      <c r="I14" s="52">
        <v>1008</v>
      </c>
      <c r="J14" s="52">
        <v>0</v>
      </c>
      <c r="K14" s="52">
        <v>976</v>
      </c>
      <c r="L14" s="52">
        <v>0</v>
      </c>
      <c r="M14" s="52">
        <v>2895</v>
      </c>
      <c r="N14" s="52">
        <v>18789</v>
      </c>
      <c r="O14" s="23">
        <f t="shared" si="4"/>
        <v>9.2039325760136376E-2</v>
      </c>
      <c r="P14" s="32">
        <v>1517</v>
      </c>
      <c r="Q14" s="52">
        <v>1500</v>
      </c>
      <c r="R14" s="52">
        <v>0</v>
      </c>
      <c r="S14" s="52">
        <v>13979</v>
      </c>
      <c r="T14" s="52">
        <v>10430</v>
      </c>
      <c r="U14" s="52">
        <v>10057</v>
      </c>
      <c r="V14" s="52">
        <v>5671</v>
      </c>
      <c r="W14" s="52">
        <v>43154</v>
      </c>
      <c r="X14" s="23">
        <f t="shared" si="0"/>
        <v>0.21139310574553863</v>
      </c>
      <c r="Y14" s="32">
        <v>204141</v>
      </c>
      <c r="Z14" s="55">
        <f t="shared" si="1"/>
        <v>1</v>
      </c>
      <c r="AA14" s="29">
        <v>204141</v>
      </c>
      <c r="AB14" s="9">
        <v>4606</v>
      </c>
      <c r="AC14" s="4"/>
      <c r="AD14" s="4"/>
      <c r="AE14" s="4"/>
      <c r="AF14" s="4"/>
      <c r="AG14" s="5"/>
      <c r="AH14" s="5"/>
      <c r="AI14" s="4"/>
      <c r="AJ14" s="4"/>
      <c r="AK14" s="4"/>
      <c r="AL14" s="4"/>
      <c r="AM14" s="5"/>
      <c r="AN14" s="5"/>
      <c r="AO14" s="4"/>
      <c r="AP14" s="4"/>
      <c r="AQ14" s="4"/>
      <c r="AR14" s="4"/>
      <c r="AS14" s="6"/>
      <c r="AT14" s="4"/>
      <c r="AU14" s="5"/>
      <c r="AV14" s="4"/>
      <c r="AW14" s="7"/>
      <c r="AX14" s="4"/>
      <c r="AY14" s="4"/>
      <c r="AZ14" s="7"/>
      <c r="BA14" s="4"/>
    </row>
    <row r="15" spans="1:53" x14ac:dyDescent="0.2">
      <c r="A15" s="4" t="s">
        <v>54</v>
      </c>
      <c r="B15" s="52">
        <v>281160</v>
      </c>
      <c r="C15" s="52">
        <v>38257</v>
      </c>
      <c r="D15" s="52">
        <v>319417</v>
      </c>
      <c r="E15" s="23">
        <v>0.67012621367370739</v>
      </c>
      <c r="F15" s="120">
        <v>32.774163759491074</v>
      </c>
      <c r="G15" s="52">
        <v>23570</v>
      </c>
      <c r="H15" s="52">
        <v>4756</v>
      </c>
      <c r="I15" s="52">
        <v>300</v>
      </c>
      <c r="J15" s="52">
        <v>2650</v>
      </c>
      <c r="K15" s="52">
        <v>1952</v>
      </c>
      <c r="L15" s="52">
        <v>700</v>
      </c>
      <c r="M15" s="52">
        <v>5684</v>
      </c>
      <c r="N15" s="52">
        <v>39612</v>
      </c>
      <c r="O15" s="23">
        <v>8.310465496840462E-2</v>
      </c>
      <c r="P15" s="52">
        <v>3503</v>
      </c>
      <c r="Q15" s="52">
        <v>2250</v>
      </c>
      <c r="R15" s="52">
        <v>0</v>
      </c>
      <c r="S15" s="52">
        <v>47381</v>
      </c>
      <c r="T15" s="52">
        <v>9117</v>
      </c>
      <c r="U15" s="52">
        <v>20114</v>
      </c>
      <c r="V15" s="52">
        <v>35258</v>
      </c>
      <c r="W15" s="52">
        <v>117623</v>
      </c>
      <c r="X15" s="23">
        <v>0.24676913135788794</v>
      </c>
      <c r="Y15" s="52">
        <v>476652</v>
      </c>
      <c r="Z15" s="23">
        <v>0.97126858372456959</v>
      </c>
      <c r="AA15" s="52">
        <v>490752</v>
      </c>
      <c r="AB15" s="121">
        <v>9746</v>
      </c>
      <c r="AC15" s="4"/>
      <c r="AD15" s="4"/>
      <c r="AE15" s="4"/>
      <c r="AF15" s="4"/>
      <c r="AG15" s="5"/>
      <c r="AH15" s="5"/>
      <c r="AI15" s="4"/>
      <c r="AJ15" s="4"/>
      <c r="AK15" s="4"/>
      <c r="AL15" s="4"/>
      <c r="AM15" s="5"/>
      <c r="AN15" s="5"/>
      <c r="AO15" s="4"/>
      <c r="AP15" s="4"/>
      <c r="AQ15" s="4"/>
      <c r="AR15" s="4"/>
      <c r="AS15" s="4"/>
      <c r="AT15" s="4"/>
      <c r="AU15" s="4"/>
      <c r="AV15" s="4"/>
      <c r="AW15" s="7"/>
      <c r="AX15" s="4"/>
      <c r="AY15" s="4"/>
      <c r="AZ15" s="7"/>
      <c r="BA15" s="4"/>
    </row>
    <row r="16" spans="1:53" x14ac:dyDescent="0.2">
      <c r="A16" s="4" t="s">
        <v>37</v>
      </c>
      <c r="B16" s="52">
        <v>141983</v>
      </c>
      <c r="C16" s="52">
        <v>12487</v>
      </c>
      <c r="D16" s="52">
        <v>154470</v>
      </c>
      <c r="E16" s="23">
        <v>0.62800341505061597</v>
      </c>
      <c r="F16" s="120">
        <v>18.865412799218369</v>
      </c>
      <c r="G16" s="52">
        <v>13817</v>
      </c>
      <c r="H16" s="52">
        <v>4756</v>
      </c>
      <c r="I16" s="52">
        <v>0</v>
      </c>
      <c r="J16" s="52">
        <v>0</v>
      </c>
      <c r="K16" s="52">
        <v>1952</v>
      </c>
      <c r="L16" s="52">
        <v>0</v>
      </c>
      <c r="M16" s="52">
        <v>3121</v>
      </c>
      <c r="N16" s="52">
        <v>23646</v>
      </c>
      <c r="O16" s="23">
        <v>9.6133674838394925E-2</v>
      </c>
      <c r="P16" s="52">
        <v>3112</v>
      </c>
      <c r="Q16" s="52">
        <v>975</v>
      </c>
      <c r="R16" s="52">
        <v>67</v>
      </c>
      <c r="S16" s="52">
        <v>24107</v>
      </c>
      <c r="T16" s="52">
        <v>5821</v>
      </c>
      <c r="U16" s="52">
        <v>20114</v>
      </c>
      <c r="V16" s="52">
        <v>13658</v>
      </c>
      <c r="W16" s="52">
        <v>67854</v>
      </c>
      <c r="X16" s="23">
        <v>0.27586291011098912</v>
      </c>
      <c r="Y16" s="52">
        <v>245970</v>
      </c>
      <c r="Z16" s="23">
        <v>0.94972045468585897</v>
      </c>
      <c r="AA16" s="52">
        <v>258992</v>
      </c>
      <c r="AB16" s="119">
        <v>8188</v>
      </c>
      <c r="AC16" s="4"/>
      <c r="AD16" s="4"/>
      <c r="AE16" s="4"/>
      <c r="AF16" s="4"/>
      <c r="AG16" s="5"/>
      <c r="AH16" s="5"/>
      <c r="AI16" s="4"/>
      <c r="AJ16" s="4"/>
      <c r="AK16" s="4"/>
      <c r="AL16" s="4"/>
      <c r="AM16" s="5"/>
      <c r="AN16" s="5"/>
      <c r="AO16" s="4"/>
      <c r="AP16" s="4"/>
      <c r="AQ16" s="4"/>
      <c r="AR16" s="4"/>
      <c r="AS16" s="4"/>
      <c r="AT16" s="4"/>
      <c r="AU16" s="4"/>
      <c r="AV16" s="4"/>
      <c r="AW16" s="7"/>
      <c r="AX16" s="4"/>
      <c r="AY16" s="4"/>
      <c r="AZ16" s="7"/>
      <c r="BA16" s="4"/>
    </row>
    <row r="17" spans="1:53" x14ac:dyDescent="0.2">
      <c r="A17" s="4" t="s">
        <v>60</v>
      </c>
      <c r="B17" s="52">
        <v>300585</v>
      </c>
      <c r="C17" s="52">
        <v>115858</v>
      </c>
      <c r="D17" s="52">
        <v>416443</v>
      </c>
      <c r="E17" s="23">
        <f t="shared" ref="E17:E24" si="5">D17/Y17</f>
        <v>0.68829685604445368</v>
      </c>
      <c r="F17" s="67">
        <f t="shared" ref="F17:F24" si="6">D17/AB17</f>
        <v>77.047733580018502</v>
      </c>
      <c r="G17" s="32">
        <v>24667</v>
      </c>
      <c r="H17" s="52">
        <v>2378</v>
      </c>
      <c r="I17" s="52">
        <v>17925</v>
      </c>
      <c r="J17" s="52">
        <v>3587</v>
      </c>
      <c r="K17" s="52">
        <v>976</v>
      </c>
      <c r="L17" s="52">
        <v>10520</v>
      </c>
      <c r="M17" s="52">
        <v>11276</v>
      </c>
      <c r="N17" s="52">
        <v>71329</v>
      </c>
      <c r="O17" s="23">
        <f t="shared" ref="O17:O24" si="7">N17/Y17</f>
        <v>0.11789254818737459</v>
      </c>
      <c r="P17" s="32">
        <v>0</v>
      </c>
      <c r="Q17" s="52">
        <v>1000</v>
      </c>
      <c r="R17" s="52">
        <v>0</v>
      </c>
      <c r="S17" s="52">
        <v>94379</v>
      </c>
      <c r="T17" s="52">
        <v>8486</v>
      </c>
      <c r="U17" s="52">
        <v>10057</v>
      </c>
      <c r="V17" s="52">
        <v>3340</v>
      </c>
      <c r="W17" s="52">
        <v>117262</v>
      </c>
      <c r="X17" s="23">
        <f t="shared" si="0"/>
        <v>0.1938105957681717</v>
      </c>
      <c r="Y17" s="32">
        <v>605034</v>
      </c>
      <c r="Z17" s="55">
        <f t="shared" si="1"/>
        <v>1</v>
      </c>
      <c r="AA17" s="29">
        <v>605034</v>
      </c>
      <c r="AB17" s="9">
        <v>5405</v>
      </c>
      <c r="AC17" s="4"/>
      <c r="AD17" s="4"/>
      <c r="AE17" s="4"/>
      <c r="AF17" s="4"/>
      <c r="AG17" s="5"/>
      <c r="AH17" s="5"/>
      <c r="AI17" s="4"/>
      <c r="AJ17" s="4"/>
      <c r="AK17" s="4"/>
      <c r="AL17" s="4"/>
      <c r="AM17" s="5"/>
      <c r="AN17" s="5"/>
      <c r="AO17" s="4"/>
      <c r="AP17" s="4"/>
      <c r="AQ17" s="4"/>
      <c r="AR17" s="4"/>
      <c r="AS17" s="6"/>
      <c r="AT17" s="4"/>
      <c r="AU17" s="4"/>
      <c r="AV17" s="4"/>
      <c r="AW17" s="7"/>
      <c r="AX17" s="4"/>
      <c r="AY17" s="4"/>
      <c r="AZ17" s="7"/>
      <c r="BA17" s="4"/>
    </row>
    <row r="18" spans="1:53" x14ac:dyDescent="0.2">
      <c r="A18" s="4" t="s">
        <v>67</v>
      </c>
      <c r="B18" s="52">
        <v>319818</v>
      </c>
      <c r="C18" s="52">
        <v>235532</v>
      </c>
      <c r="D18" s="52">
        <v>555350</v>
      </c>
      <c r="E18" s="23">
        <f t="shared" si="5"/>
        <v>0.84441660217159586</v>
      </c>
      <c r="F18" s="67">
        <f t="shared" si="6"/>
        <v>19.303764468698947</v>
      </c>
      <c r="G18" s="32">
        <v>2265</v>
      </c>
      <c r="H18" s="52">
        <v>8551</v>
      </c>
      <c r="I18" s="52">
        <v>3130</v>
      </c>
      <c r="J18" s="52">
        <v>0</v>
      </c>
      <c r="K18" s="52">
        <v>3509</v>
      </c>
      <c r="L18" s="52">
        <v>0</v>
      </c>
      <c r="M18" s="52">
        <v>850</v>
      </c>
      <c r="N18" s="52">
        <v>18305</v>
      </c>
      <c r="O18" s="23">
        <f t="shared" si="7"/>
        <v>2.783298082785822E-2</v>
      </c>
      <c r="P18" s="32">
        <v>0</v>
      </c>
      <c r="Q18" s="52">
        <v>0</v>
      </c>
      <c r="R18" s="52">
        <v>0</v>
      </c>
      <c r="S18" s="52">
        <v>41147</v>
      </c>
      <c r="T18" s="52">
        <v>3612</v>
      </c>
      <c r="U18" s="52">
        <v>36162</v>
      </c>
      <c r="V18" s="52">
        <v>3097</v>
      </c>
      <c r="W18" s="52">
        <v>84018</v>
      </c>
      <c r="X18" s="23">
        <f t="shared" si="0"/>
        <v>0.12775041700054587</v>
      </c>
      <c r="Y18" s="32">
        <v>657673</v>
      </c>
      <c r="Z18" s="55">
        <f t="shared" si="1"/>
        <v>1</v>
      </c>
      <c r="AA18" s="29">
        <v>657673</v>
      </c>
      <c r="AB18" s="9">
        <v>28769</v>
      </c>
      <c r="AC18" s="4"/>
      <c r="AD18" s="4"/>
      <c r="AE18" s="4"/>
      <c r="AF18" s="4"/>
      <c r="AG18" s="5"/>
      <c r="AH18" s="5"/>
      <c r="AI18" s="4"/>
      <c r="AJ18" s="4"/>
      <c r="AK18" s="4"/>
      <c r="AL18" s="4"/>
      <c r="AM18" s="5"/>
      <c r="AN18" s="5"/>
      <c r="AO18" s="4"/>
      <c r="AP18" s="4"/>
      <c r="AQ18" s="4"/>
      <c r="AR18" s="4"/>
      <c r="AS18" s="6"/>
      <c r="AT18" s="4"/>
      <c r="AU18" s="5"/>
      <c r="AV18" s="4"/>
      <c r="AW18" s="7"/>
      <c r="AX18" s="4"/>
      <c r="AY18" s="4"/>
      <c r="AZ18" s="7"/>
      <c r="BA18" s="4"/>
    </row>
    <row r="19" spans="1:53" x14ac:dyDescent="0.2">
      <c r="A19" s="4" t="s">
        <v>65</v>
      </c>
      <c r="B19" s="52">
        <v>644632</v>
      </c>
      <c r="C19" s="52">
        <v>315660</v>
      </c>
      <c r="D19" s="52">
        <v>960292</v>
      </c>
      <c r="E19" s="23">
        <f t="shared" si="5"/>
        <v>0.77410440782897494</v>
      </c>
      <c r="F19" s="67">
        <f t="shared" si="6"/>
        <v>45.500687040985547</v>
      </c>
      <c r="G19" s="32">
        <v>102227</v>
      </c>
      <c r="H19" s="52">
        <v>7074</v>
      </c>
      <c r="I19" s="52">
        <v>11443</v>
      </c>
      <c r="J19" s="52">
        <v>8878</v>
      </c>
      <c r="K19" s="52">
        <v>2902</v>
      </c>
      <c r="L19" s="52">
        <v>10304</v>
      </c>
      <c r="M19" s="52">
        <v>15282</v>
      </c>
      <c r="N19" s="52">
        <v>158110</v>
      </c>
      <c r="O19" s="23">
        <f t="shared" si="7"/>
        <v>0.12745461580627479</v>
      </c>
      <c r="P19" s="32">
        <v>0</v>
      </c>
      <c r="Q19" s="52">
        <v>0</v>
      </c>
      <c r="R19" s="52">
        <v>0</v>
      </c>
      <c r="S19" s="52">
        <v>61939</v>
      </c>
      <c r="T19" s="52">
        <v>17136</v>
      </c>
      <c r="U19" s="52">
        <v>29915</v>
      </c>
      <c r="V19" s="52">
        <v>13128</v>
      </c>
      <c r="W19" s="52">
        <v>122118</v>
      </c>
      <c r="X19" s="23">
        <f t="shared" si="0"/>
        <v>9.8440976364750271E-2</v>
      </c>
      <c r="Y19" s="32">
        <v>1240520</v>
      </c>
      <c r="Z19" s="55">
        <f t="shared" si="1"/>
        <v>0.97873253615847555</v>
      </c>
      <c r="AA19" s="29">
        <v>1267476</v>
      </c>
      <c r="AB19" s="9">
        <v>21105</v>
      </c>
      <c r="AC19" s="4"/>
      <c r="AD19" s="4"/>
      <c r="AE19" s="4"/>
      <c r="AF19" s="4"/>
      <c r="AG19" s="5"/>
      <c r="AH19" s="5"/>
      <c r="AI19" s="4"/>
      <c r="AJ19" s="4"/>
      <c r="AK19" s="4"/>
      <c r="AL19" s="4"/>
      <c r="AM19" s="5"/>
      <c r="AN19" s="5"/>
      <c r="AO19" s="4"/>
      <c r="AP19" s="4"/>
      <c r="AQ19" s="4"/>
      <c r="AR19" s="4"/>
      <c r="AS19" s="4"/>
      <c r="AT19" s="4"/>
      <c r="AU19" s="4"/>
      <c r="AV19" s="4"/>
      <c r="AW19" s="7"/>
      <c r="AX19" s="4"/>
      <c r="AY19" s="4"/>
      <c r="AZ19" s="7"/>
      <c r="BA19" s="4"/>
    </row>
    <row r="20" spans="1:53" x14ac:dyDescent="0.2">
      <c r="A20" s="4" t="s">
        <v>39</v>
      </c>
      <c r="B20" s="52">
        <v>133800</v>
      </c>
      <c r="C20" s="52">
        <v>20819</v>
      </c>
      <c r="D20" s="52">
        <v>154619</v>
      </c>
      <c r="E20" s="23">
        <f t="shared" si="5"/>
        <v>0.63837280354075832</v>
      </c>
      <c r="F20" s="67">
        <f t="shared" si="6"/>
        <v>44.278064146620849</v>
      </c>
      <c r="G20" s="32">
        <v>11857</v>
      </c>
      <c r="H20" s="52">
        <v>2378</v>
      </c>
      <c r="I20" s="52">
        <v>2000</v>
      </c>
      <c r="J20" s="52">
        <v>0</v>
      </c>
      <c r="K20" s="52">
        <v>976</v>
      </c>
      <c r="L20" s="52">
        <v>0</v>
      </c>
      <c r="M20" s="52">
        <v>5185</v>
      </c>
      <c r="N20" s="52">
        <v>22396</v>
      </c>
      <c r="O20" s="23">
        <f t="shared" si="7"/>
        <v>9.2465979653851241E-2</v>
      </c>
      <c r="P20" s="32">
        <v>0</v>
      </c>
      <c r="Q20" s="52">
        <v>0</v>
      </c>
      <c r="R20" s="52">
        <v>0</v>
      </c>
      <c r="S20" s="52">
        <v>35000</v>
      </c>
      <c r="T20" s="52">
        <v>3447</v>
      </c>
      <c r="U20" s="52">
        <v>10057</v>
      </c>
      <c r="V20" s="52">
        <v>16689</v>
      </c>
      <c r="W20" s="52">
        <v>65193</v>
      </c>
      <c r="X20" s="23">
        <f t="shared" si="0"/>
        <v>0.2691612168053904</v>
      </c>
      <c r="Y20" s="32">
        <v>242208</v>
      </c>
      <c r="Z20" s="55">
        <f t="shared" si="1"/>
        <v>1</v>
      </c>
      <c r="AA20" s="29">
        <v>242208</v>
      </c>
      <c r="AB20" s="9">
        <v>3492</v>
      </c>
      <c r="AC20" s="4"/>
      <c r="AD20" s="4"/>
      <c r="AE20" s="4"/>
      <c r="AF20" s="4"/>
      <c r="AG20" s="5"/>
      <c r="AH20" s="5"/>
      <c r="AI20" s="4"/>
      <c r="AJ20" s="4"/>
      <c r="AK20" s="4"/>
      <c r="AL20" s="4"/>
      <c r="AM20" s="5"/>
      <c r="AN20" s="5"/>
      <c r="AO20" s="4"/>
      <c r="AP20" s="4"/>
      <c r="AQ20" s="4"/>
      <c r="AR20" s="4"/>
      <c r="AS20" s="6"/>
      <c r="AT20" s="4"/>
      <c r="AU20" s="4"/>
      <c r="AV20" s="4"/>
      <c r="AW20" s="7"/>
      <c r="AX20" s="4"/>
      <c r="AY20" s="4"/>
      <c r="AZ20" s="7"/>
      <c r="BA20" s="4"/>
    </row>
    <row r="21" spans="1:53" x14ac:dyDescent="0.2">
      <c r="A21" s="4" t="s">
        <v>70</v>
      </c>
      <c r="B21" s="52">
        <v>405384</v>
      </c>
      <c r="C21" s="52">
        <v>72607</v>
      </c>
      <c r="D21" s="52">
        <v>477991</v>
      </c>
      <c r="E21" s="23">
        <f t="shared" si="5"/>
        <v>0.6271382800343227</v>
      </c>
      <c r="F21" s="67">
        <f t="shared" si="6"/>
        <v>29.596965944272444</v>
      </c>
      <c r="G21" s="32">
        <v>46352</v>
      </c>
      <c r="H21" s="52">
        <v>5413</v>
      </c>
      <c r="I21" s="52">
        <v>3631</v>
      </c>
      <c r="J21" s="52">
        <v>0</v>
      </c>
      <c r="K21" s="52">
        <v>2221</v>
      </c>
      <c r="L21" s="52">
        <v>30626</v>
      </c>
      <c r="M21" s="52">
        <v>11160</v>
      </c>
      <c r="N21" s="52">
        <v>99403</v>
      </c>
      <c r="O21" s="23">
        <f t="shared" si="7"/>
        <v>0.13041966574737135</v>
      </c>
      <c r="P21" s="32">
        <v>843</v>
      </c>
      <c r="Q21" s="52">
        <v>150</v>
      </c>
      <c r="R21" s="52">
        <v>30</v>
      </c>
      <c r="S21" s="52">
        <v>142581</v>
      </c>
      <c r="T21" s="52">
        <v>10423</v>
      </c>
      <c r="U21" s="52">
        <v>22891</v>
      </c>
      <c r="V21" s="52">
        <v>7866</v>
      </c>
      <c r="W21" s="52">
        <v>184784</v>
      </c>
      <c r="X21" s="23">
        <f t="shared" si="0"/>
        <v>0.24244205421830595</v>
      </c>
      <c r="Y21" s="32">
        <v>762178</v>
      </c>
      <c r="Z21" s="55">
        <f t="shared" si="1"/>
        <v>1</v>
      </c>
      <c r="AA21" s="29">
        <v>762178</v>
      </c>
      <c r="AB21" s="9">
        <v>16150</v>
      </c>
      <c r="AC21" s="4"/>
      <c r="AD21" s="4"/>
      <c r="AE21" s="4"/>
      <c r="AF21" s="4"/>
      <c r="AG21" s="5"/>
      <c r="AH21" s="5"/>
      <c r="AI21" s="4"/>
      <c r="AJ21" s="4"/>
      <c r="AK21" s="4"/>
      <c r="AL21" s="4"/>
      <c r="AM21" s="5"/>
      <c r="AN21" s="5"/>
      <c r="AO21" s="4"/>
      <c r="AP21" s="4"/>
      <c r="AQ21" s="4"/>
      <c r="AR21" s="4"/>
      <c r="AS21" s="6"/>
      <c r="AT21" s="4"/>
      <c r="AU21" s="4"/>
      <c r="AV21" s="4"/>
      <c r="AW21" s="7"/>
      <c r="AX21" s="4"/>
      <c r="AY21" s="4"/>
      <c r="AZ21" s="7"/>
      <c r="BA21" s="4"/>
    </row>
    <row r="22" spans="1:53" x14ac:dyDescent="0.2">
      <c r="A22" s="4" t="s">
        <v>68</v>
      </c>
      <c r="B22" s="52">
        <v>416634</v>
      </c>
      <c r="C22" s="52">
        <v>266175</v>
      </c>
      <c r="D22" s="52">
        <v>682809</v>
      </c>
      <c r="E22" s="23">
        <f t="shared" si="5"/>
        <v>0.73781136136720216</v>
      </c>
      <c r="F22" s="67">
        <f t="shared" si="6"/>
        <v>43.030564658432063</v>
      </c>
      <c r="G22" s="32">
        <v>40699</v>
      </c>
      <c r="H22" s="52">
        <v>5318</v>
      </c>
      <c r="I22" s="52">
        <v>4341</v>
      </c>
      <c r="J22" s="52">
        <v>0</v>
      </c>
      <c r="K22" s="52">
        <v>2182</v>
      </c>
      <c r="L22" s="52">
        <v>10517</v>
      </c>
      <c r="M22" s="52">
        <v>9675</v>
      </c>
      <c r="N22" s="52">
        <v>72732</v>
      </c>
      <c r="O22" s="23">
        <f t="shared" si="7"/>
        <v>7.8590785907859076E-2</v>
      </c>
      <c r="P22" s="32">
        <v>0</v>
      </c>
      <c r="Q22" s="52">
        <v>0</v>
      </c>
      <c r="R22" s="52">
        <v>0</v>
      </c>
      <c r="S22" s="52">
        <v>92438</v>
      </c>
      <c r="T22" s="52">
        <v>6582</v>
      </c>
      <c r="U22" s="52">
        <v>22492</v>
      </c>
      <c r="V22" s="52">
        <v>48399</v>
      </c>
      <c r="W22" s="52">
        <v>169911</v>
      </c>
      <c r="X22" s="23">
        <f t="shared" si="0"/>
        <v>0.18359785272493873</v>
      </c>
      <c r="Y22" s="32">
        <v>925452</v>
      </c>
      <c r="Z22" s="55">
        <f t="shared" si="1"/>
        <v>1</v>
      </c>
      <c r="AA22" s="29">
        <v>925452</v>
      </c>
      <c r="AB22" s="9">
        <v>15868</v>
      </c>
      <c r="AC22" s="4"/>
      <c r="AD22" s="4"/>
      <c r="AE22" s="4"/>
      <c r="AF22" s="4"/>
      <c r="AG22" s="5"/>
      <c r="AH22" s="5"/>
      <c r="AI22" s="4"/>
      <c r="AJ22" s="4"/>
      <c r="AK22" s="4"/>
      <c r="AL22" s="4"/>
      <c r="AM22" s="5"/>
      <c r="AN22" s="5"/>
      <c r="AO22" s="4"/>
      <c r="AP22" s="4"/>
      <c r="AQ22" s="4"/>
      <c r="AR22" s="4"/>
      <c r="AS22" s="4"/>
      <c r="AT22" s="4"/>
      <c r="AU22" s="4"/>
      <c r="AV22" s="4"/>
      <c r="AW22" s="7"/>
      <c r="AX22" s="4"/>
      <c r="AY22" s="4"/>
      <c r="AZ22" s="7"/>
      <c r="BA22" s="4"/>
    </row>
    <row r="23" spans="1:53" x14ac:dyDescent="0.2">
      <c r="A23" s="4" t="s">
        <v>59</v>
      </c>
      <c r="B23" s="52">
        <v>226725</v>
      </c>
      <c r="C23" s="52">
        <v>99495</v>
      </c>
      <c r="D23" s="52">
        <v>326220</v>
      </c>
      <c r="E23" s="23">
        <f t="shared" si="5"/>
        <v>0.64989501113638992</v>
      </c>
      <c r="F23" s="67">
        <f t="shared" si="6"/>
        <v>310.39010466222646</v>
      </c>
      <c r="G23" s="32">
        <v>23484</v>
      </c>
      <c r="H23" s="52">
        <v>2378</v>
      </c>
      <c r="I23" s="52">
        <v>0</v>
      </c>
      <c r="J23" s="52">
        <v>0</v>
      </c>
      <c r="K23" s="52">
        <v>976</v>
      </c>
      <c r="L23" s="52">
        <v>0</v>
      </c>
      <c r="M23" s="52">
        <v>3612</v>
      </c>
      <c r="N23" s="52">
        <v>30450</v>
      </c>
      <c r="O23" s="23">
        <f t="shared" si="7"/>
        <v>6.0662445862004394E-2</v>
      </c>
      <c r="P23" s="32">
        <v>3371</v>
      </c>
      <c r="Q23" s="52">
        <v>1126</v>
      </c>
      <c r="R23" s="52">
        <v>0</v>
      </c>
      <c r="S23" s="52">
        <v>91875</v>
      </c>
      <c r="T23" s="52">
        <v>27692</v>
      </c>
      <c r="U23" s="52">
        <v>10057</v>
      </c>
      <c r="V23" s="52">
        <v>11167</v>
      </c>
      <c r="W23" s="52">
        <v>145288</v>
      </c>
      <c r="X23" s="23">
        <f t="shared" si="0"/>
        <v>0.28944254300160571</v>
      </c>
      <c r="Y23" s="32">
        <v>501958</v>
      </c>
      <c r="Z23" s="55">
        <f t="shared" si="1"/>
        <v>0.97564948317349742</v>
      </c>
      <c r="AA23" s="29">
        <v>514486</v>
      </c>
      <c r="AB23" s="9">
        <v>1051</v>
      </c>
      <c r="AC23" s="4"/>
      <c r="AD23" s="4"/>
      <c r="AE23" s="4"/>
      <c r="AF23" s="4"/>
      <c r="AG23" s="5"/>
      <c r="AH23" s="5"/>
      <c r="AI23" s="4"/>
      <c r="AJ23" s="4"/>
      <c r="AK23" s="4"/>
      <c r="AL23" s="4"/>
      <c r="AM23" s="5"/>
      <c r="AN23" s="5"/>
      <c r="AO23" s="4"/>
      <c r="AP23" s="4"/>
      <c r="AQ23" s="4"/>
      <c r="AR23" s="4"/>
      <c r="AS23" s="6"/>
      <c r="AT23" s="4"/>
      <c r="AU23" s="4"/>
      <c r="AV23" s="4"/>
      <c r="AW23" s="7"/>
      <c r="AX23" s="4"/>
      <c r="AY23" s="4"/>
      <c r="AZ23" s="7"/>
      <c r="BA23" s="4"/>
    </row>
    <row r="24" spans="1:53" x14ac:dyDescent="0.2">
      <c r="A24" s="4" t="s">
        <v>71</v>
      </c>
      <c r="B24" s="52">
        <v>1171561</v>
      </c>
      <c r="C24" s="52">
        <v>394707</v>
      </c>
      <c r="D24" s="52">
        <v>1566268</v>
      </c>
      <c r="E24" s="23">
        <f t="shared" si="5"/>
        <v>0.6031315113868766</v>
      </c>
      <c r="F24" s="67">
        <f t="shared" si="6"/>
        <v>63.483625162127105</v>
      </c>
      <c r="G24" s="32">
        <v>138151</v>
      </c>
      <c r="H24" s="52">
        <v>8269</v>
      </c>
      <c r="I24" s="52">
        <v>0</v>
      </c>
      <c r="J24" s="52">
        <v>5000</v>
      </c>
      <c r="K24" s="52">
        <v>3393</v>
      </c>
      <c r="L24" s="52">
        <v>5000</v>
      </c>
      <c r="M24" s="52">
        <v>72000</v>
      </c>
      <c r="N24" s="52">
        <v>231813</v>
      </c>
      <c r="O24" s="23">
        <f t="shared" si="7"/>
        <v>8.9265518448391978E-2</v>
      </c>
      <c r="P24" s="32">
        <v>7300</v>
      </c>
      <c r="Q24" s="52">
        <v>4000</v>
      </c>
      <c r="R24" s="52">
        <v>0</v>
      </c>
      <c r="S24" s="52">
        <v>384541</v>
      </c>
      <c r="T24" s="52">
        <v>18000</v>
      </c>
      <c r="U24" s="52">
        <v>34971</v>
      </c>
      <c r="V24" s="52">
        <v>350000</v>
      </c>
      <c r="W24" s="52">
        <v>798812</v>
      </c>
      <c r="X24" s="23">
        <f t="shared" si="0"/>
        <v>0.30760297016473148</v>
      </c>
      <c r="Y24" s="32">
        <v>2596893</v>
      </c>
      <c r="Z24" s="55">
        <f t="shared" si="1"/>
        <v>0.98745196097331711</v>
      </c>
      <c r="AA24" s="29">
        <v>2629893</v>
      </c>
      <c r="AB24" s="9">
        <v>24672</v>
      </c>
      <c r="AC24" s="4"/>
      <c r="AD24" s="4"/>
      <c r="AE24" s="4"/>
      <c r="AF24" s="4"/>
      <c r="AG24" s="5"/>
      <c r="AH24" s="5"/>
      <c r="AI24" s="4"/>
      <c r="AJ24" s="4"/>
      <c r="AK24" s="4"/>
      <c r="AL24" s="4"/>
      <c r="AM24" s="5"/>
      <c r="AN24" s="5"/>
      <c r="AO24" s="4"/>
      <c r="AP24" s="4"/>
      <c r="AQ24" s="4"/>
      <c r="AR24" s="4"/>
      <c r="AS24" s="4"/>
      <c r="AT24" s="4"/>
      <c r="AU24" s="5"/>
      <c r="AV24" s="4"/>
      <c r="AW24" s="7"/>
      <c r="AX24" s="4"/>
      <c r="AY24" s="4"/>
      <c r="AZ24" s="7"/>
      <c r="BA24" s="4"/>
    </row>
    <row r="25" spans="1:53" x14ac:dyDescent="0.2">
      <c r="A25" s="4" t="s">
        <v>46</v>
      </c>
      <c r="B25" s="52">
        <v>858795</v>
      </c>
      <c r="C25" s="52">
        <v>401909</v>
      </c>
      <c r="D25" s="52">
        <v>1260704</v>
      </c>
      <c r="E25" s="23">
        <v>0.71461350794932021</v>
      </c>
      <c r="F25" s="120">
        <v>47.600679629979233</v>
      </c>
      <c r="G25" s="52">
        <v>79244</v>
      </c>
      <c r="H25" s="52">
        <v>12963</v>
      </c>
      <c r="I25" s="52">
        <v>15941</v>
      </c>
      <c r="J25" s="52">
        <v>0</v>
      </c>
      <c r="K25" s="52">
        <v>5320</v>
      </c>
      <c r="L25" s="52">
        <v>50342</v>
      </c>
      <c r="M25" s="52">
        <v>30827</v>
      </c>
      <c r="N25" s="52">
        <v>194637</v>
      </c>
      <c r="O25" s="23">
        <v>0.11032742764894206</v>
      </c>
      <c r="P25" s="52">
        <v>1735</v>
      </c>
      <c r="Q25" s="52">
        <v>1673</v>
      </c>
      <c r="R25" s="52">
        <v>0</v>
      </c>
      <c r="S25" s="52">
        <v>195344</v>
      </c>
      <c r="T25" s="52">
        <v>21669</v>
      </c>
      <c r="U25" s="52">
        <v>54822</v>
      </c>
      <c r="V25" s="52">
        <v>33592</v>
      </c>
      <c r="W25" s="52">
        <v>308835</v>
      </c>
      <c r="X25" s="23">
        <v>0.17505906440173769</v>
      </c>
      <c r="Y25" s="52">
        <v>1764176</v>
      </c>
      <c r="Z25" s="23">
        <v>0.99718791668998297</v>
      </c>
      <c r="AA25" s="52">
        <v>1769151</v>
      </c>
      <c r="AB25" s="121">
        <v>26485</v>
      </c>
      <c r="AC25" s="4"/>
      <c r="AD25" s="4"/>
      <c r="AE25" s="4"/>
      <c r="AF25" s="4"/>
      <c r="AG25" s="5"/>
      <c r="AH25" s="5"/>
      <c r="AI25" s="4"/>
      <c r="AJ25" s="4"/>
      <c r="AK25" s="4"/>
      <c r="AL25" s="4"/>
      <c r="AM25" s="5"/>
      <c r="AN25" s="5"/>
      <c r="AO25" s="4"/>
      <c r="AP25" s="4"/>
      <c r="AQ25" s="4"/>
      <c r="AR25" s="4"/>
      <c r="AS25" s="6"/>
      <c r="AT25" s="4"/>
      <c r="AU25" s="5"/>
      <c r="AV25" s="4"/>
      <c r="AW25" s="7"/>
      <c r="AX25" s="4"/>
      <c r="AY25" s="4"/>
      <c r="AZ25" s="7"/>
      <c r="BA25" s="4"/>
    </row>
    <row r="26" spans="1:53" x14ac:dyDescent="0.2">
      <c r="A26" s="4" t="s">
        <v>69</v>
      </c>
      <c r="B26" s="52">
        <v>593198</v>
      </c>
      <c r="C26" s="52">
        <v>219999</v>
      </c>
      <c r="D26" s="52">
        <v>813197</v>
      </c>
      <c r="E26" s="23">
        <f t="shared" ref="E26:E29" si="8">D26/Y26</f>
        <v>0.68306837596786574</v>
      </c>
      <c r="F26" s="67">
        <f t="shared" ref="F26:F29" si="9">D26/AB26</f>
        <v>25.350614128062848</v>
      </c>
      <c r="G26" s="32">
        <v>110422</v>
      </c>
      <c r="H26" s="52">
        <v>10751</v>
      </c>
      <c r="I26" s="52">
        <v>818</v>
      </c>
      <c r="J26" s="52">
        <v>0</v>
      </c>
      <c r="K26" s="52">
        <v>4412</v>
      </c>
      <c r="L26" s="52">
        <v>5526</v>
      </c>
      <c r="M26" s="52">
        <v>35510</v>
      </c>
      <c r="N26" s="52">
        <v>167439</v>
      </c>
      <c r="O26" s="23">
        <f t="shared" ref="O26:O29" si="10">N26/Y26</f>
        <v>0.14064523824323438</v>
      </c>
      <c r="P26" s="32">
        <v>4384</v>
      </c>
      <c r="Q26" s="52">
        <v>3230</v>
      </c>
      <c r="R26" s="52">
        <v>8846</v>
      </c>
      <c r="S26" s="52">
        <v>54701</v>
      </c>
      <c r="T26" s="52">
        <v>26766</v>
      </c>
      <c r="U26" s="52">
        <v>45468</v>
      </c>
      <c r="V26" s="52">
        <v>66475</v>
      </c>
      <c r="W26" s="52">
        <v>209870</v>
      </c>
      <c r="X26" s="23">
        <f t="shared" si="0"/>
        <v>0.17628638578889985</v>
      </c>
      <c r="Y26" s="32">
        <v>1190506</v>
      </c>
      <c r="Z26" s="55">
        <f t="shared" si="1"/>
        <v>1</v>
      </c>
      <c r="AA26" s="29">
        <v>1190506</v>
      </c>
      <c r="AB26" s="9">
        <v>32078</v>
      </c>
      <c r="AC26" s="4"/>
      <c r="AD26" s="4"/>
      <c r="AE26" s="4"/>
      <c r="AF26" s="4"/>
      <c r="AG26" s="5"/>
      <c r="AH26" s="5"/>
      <c r="AI26" s="4"/>
      <c r="AJ26" s="4"/>
      <c r="AK26" s="4"/>
      <c r="AL26" s="4"/>
      <c r="AM26" s="5"/>
      <c r="AN26" s="5"/>
      <c r="AO26" s="4"/>
      <c r="AP26" s="4"/>
      <c r="AQ26" s="4"/>
      <c r="AR26" s="4"/>
      <c r="AS26" s="6"/>
      <c r="AT26" s="4"/>
      <c r="AU26" s="4"/>
      <c r="AV26" s="4"/>
      <c r="AW26" s="7"/>
      <c r="AX26" s="4"/>
      <c r="AY26" s="4"/>
      <c r="AZ26" s="7"/>
      <c r="BA26" s="4"/>
    </row>
    <row r="27" spans="1:53" x14ac:dyDescent="0.2">
      <c r="A27" s="4" t="s">
        <v>74</v>
      </c>
      <c r="B27" s="52">
        <v>271993</v>
      </c>
      <c r="C27" s="52">
        <v>10650</v>
      </c>
      <c r="D27" s="52">
        <v>282643</v>
      </c>
      <c r="E27" s="23">
        <f t="shared" si="8"/>
        <v>0.63231662028295554</v>
      </c>
      <c r="F27" s="67">
        <f t="shared" si="9"/>
        <v>23.618534302665665</v>
      </c>
      <c r="G27" s="32">
        <v>24147</v>
      </c>
      <c r="H27" s="52">
        <v>4011</v>
      </c>
      <c r="I27" s="52">
        <v>10000</v>
      </c>
      <c r="J27" s="52">
        <v>0</v>
      </c>
      <c r="K27" s="52">
        <v>1646</v>
      </c>
      <c r="L27" s="52">
        <v>1800</v>
      </c>
      <c r="M27" s="52">
        <v>8397</v>
      </c>
      <c r="N27" s="52">
        <v>50001</v>
      </c>
      <c r="O27" s="23">
        <f t="shared" si="10"/>
        <v>0.11186006138757394</v>
      </c>
      <c r="P27" s="32">
        <v>2816</v>
      </c>
      <c r="Q27" s="52">
        <v>1620</v>
      </c>
      <c r="R27" s="52">
        <v>0</v>
      </c>
      <c r="S27" s="52">
        <v>0</v>
      </c>
      <c r="T27" s="52">
        <v>3689</v>
      </c>
      <c r="U27" s="52">
        <v>16962</v>
      </c>
      <c r="V27" s="52">
        <v>89265</v>
      </c>
      <c r="W27" s="52">
        <v>114352</v>
      </c>
      <c r="X27" s="23">
        <f t="shared" si="0"/>
        <v>0.25582331832947053</v>
      </c>
      <c r="Y27" s="32">
        <v>446996</v>
      </c>
      <c r="Z27" s="55">
        <f t="shared" si="1"/>
        <v>1</v>
      </c>
      <c r="AA27" s="29">
        <v>446996</v>
      </c>
      <c r="AB27" s="9">
        <v>11967</v>
      </c>
      <c r="AC27" s="4"/>
      <c r="AD27" s="4"/>
      <c r="AE27" s="4"/>
      <c r="AF27" s="4"/>
      <c r="AG27" s="5"/>
      <c r="AH27" s="5"/>
      <c r="AI27" s="4"/>
      <c r="AJ27" s="4"/>
      <c r="AK27" s="4"/>
      <c r="AL27" s="4"/>
      <c r="AM27" s="5"/>
      <c r="AN27" s="5"/>
      <c r="AO27" s="4"/>
      <c r="AP27" s="4"/>
      <c r="AQ27" s="4"/>
      <c r="AR27" s="4"/>
      <c r="AS27" s="4"/>
      <c r="AT27" s="4"/>
      <c r="AU27" s="4"/>
      <c r="AV27" s="4"/>
      <c r="AW27" s="7"/>
      <c r="AX27" s="4"/>
      <c r="AY27" s="4"/>
      <c r="AZ27" s="7"/>
      <c r="BA27" s="4"/>
    </row>
    <row r="28" spans="1:53" x14ac:dyDescent="0.2">
      <c r="A28" s="4" t="s">
        <v>76</v>
      </c>
      <c r="B28" s="52">
        <v>1378707</v>
      </c>
      <c r="C28" s="52">
        <v>595192</v>
      </c>
      <c r="D28" s="52">
        <v>1973899</v>
      </c>
      <c r="E28" s="23">
        <f t="shared" si="8"/>
        <v>0.77311785715544656</v>
      </c>
      <c r="F28" s="67">
        <f t="shared" si="9"/>
        <v>27.743562714341934</v>
      </c>
      <c r="G28" s="32">
        <v>75706</v>
      </c>
      <c r="H28" s="52">
        <v>17760</v>
      </c>
      <c r="I28" s="52">
        <v>1295</v>
      </c>
      <c r="J28" s="52">
        <v>0</v>
      </c>
      <c r="K28" s="52">
        <v>7287</v>
      </c>
      <c r="L28" s="52">
        <v>65166</v>
      </c>
      <c r="M28" s="52">
        <v>12820</v>
      </c>
      <c r="N28" s="52">
        <v>180034</v>
      </c>
      <c r="O28" s="23">
        <f t="shared" si="10"/>
        <v>7.0513993013382986E-2</v>
      </c>
      <c r="P28" s="32">
        <v>1917</v>
      </c>
      <c r="Q28" s="52">
        <v>284</v>
      </c>
      <c r="R28" s="52">
        <v>0</v>
      </c>
      <c r="S28" s="52">
        <v>137980</v>
      </c>
      <c r="T28" s="52">
        <v>29399</v>
      </c>
      <c r="U28" s="52">
        <v>75110</v>
      </c>
      <c r="V28" s="52">
        <v>154544</v>
      </c>
      <c r="W28" s="52">
        <v>399234</v>
      </c>
      <c r="X28" s="23">
        <f t="shared" si="0"/>
        <v>0.15636814983117048</v>
      </c>
      <c r="Y28" s="32">
        <v>2553167</v>
      </c>
      <c r="Z28" s="55">
        <f t="shared" si="1"/>
        <v>0.98495011339880467</v>
      </c>
      <c r="AA28" s="29">
        <v>2592179</v>
      </c>
      <c r="AB28" s="9">
        <v>71148</v>
      </c>
      <c r="AC28" s="4"/>
      <c r="AD28" s="4"/>
      <c r="AE28" s="4"/>
      <c r="AF28" s="4"/>
      <c r="AG28" s="5"/>
      <c r="AH28" s="5"/>
      <c r="AI28" s="4"/>
      <c r="AJ28" s="4"/>
      <c r="AK28" s="4"/>
      <c r="AL28" s="4"/>
      <c r="AM28" s="5"/>
      <c r="AN28" s="5"/>
      <c r="AO28" s="4"/>
      <c r="AP28" s="4"/>
      <c r="AQ28" s="4"/>
      <c r="AR28" s="4"/>
      <c r="AS28" s="4"/>
      <c r="AT28" s="4"/>
      <c r="AU28" s="5"/>
      <c r="AV28" s="4"/>
      <c r="AW28" s="7"/>
      <c r="AX28" s="4"/>
      <c r="AY28" s="4"/>
      <c r="AZ28" s="7"/>
      <c r="BA28" s="4"/>
    </row>
    <row r="29" spans="1:53" x14ac:dyDescent="0.2">
      <c r="A29" s="4" t="s">
        <v>79</v>
      </c>
      <c r="B29" s="52">
        <v>400038</v>
      </c>
      <c r="C29" s="52">
        <v>97922</v>
      </c>
      <c r="D29" s="52">
        <v>497960</v>
      </c>
      <c r="E29" s="23">
        <f t="shared" si="8"/>
        <v>0.74306972135631566</v>
      </c>
      <c r="F29" s="67">
        <f t="shared" si="9"/>
        <v>28.636494335499453</v>
      </c>
      <c r="G29" s="32">
        <v>34910</v>
      </c>
      <c r="H29" s="52">
        <v>5828</v>
      </c>
      <c r="I29" s="52">
        <v>0</v>
      </c>
      <c r="J29" s="52">
        <v>1854</v>
      </c>
      <c r="K29" s="52">
        <v>2391</v>
      </c>
      <c r="L29" s="52">
        <v>1929</v>
      </c>
      <c r="M29" s="52">
        <v>1623</v>
      </c>
      <c r="N29" s="52">
        <v>48535</v>
      </c>
      <c r="O29" s="23">
        <f t="shared" si="10"/>
        <v>7.2425272965757848E-2</v>
      </c>
      <c r="P29" s="32">
        <v>1582</v>
      </c>
      <c r="Q29" s="52">
        <v>0</v>
      </c>
      <c r="R29" s="52">
        <v>0</v>
      </c>
      <c r="S29" s="52">
        <v>80896</v>
      </c>
      <c r="T29" s="52">
        <v>0</v>
      </c>
      <c r="U29" s="52">
        <v>24648</v>
      </c>
      <c r="V29" s="52">
        <v>16518</v>
      </c>
      <c r="W29" s="52">
        <v>123644</v>
      </c>
      <c r="X29" s="23">
        <f t="shared" si="0"/>
        <v>0.18450500567792652</v>
      </c>
      <c r="Y29" s="32">
        <v>670139</v>
      </c>
      <c r="Z29" s="55">
        <f t="shared" si="1"/>
        <v>1</v>
      </c>
      <c r="AA29" s="29">
        <v>670139</v>
      </c>
      <c r="AB29" s="9">
        <v>17389</v>
      </c>
      <c r="AC29" s="4"/>
      <c r="AD29" s="4"/>
      <c r="AE29" s="4"/>
      <c r="AF29" s="4"/>
      <c r="AG29" s="5"/>
      <c r="AH29" s="5"/>
      <c r="AI29" s="4"/>
      <c r="AJ29" s="4"/>
      <c r="AK29" s="4"/>
      <c r="AL29" s="4"/>
      <c r="AM29" s="5"/>
      <c r="AN29" s="5"/>
      <c r="AO29" s="4"/>
      <c r="AP29" s="4"/>
      <c r="AQ29" s="4"/>
      <c r="AR29" s="4"/>
      <c r="AS29" s="6"/>
      <c r="AT29" s="4"/>
      <c r="AU29" s="5"/>
      <c r="AV29" s="4"/>
      <c r="AW29" s="7"/>
      <c r="AX29" s="4"/>
      <c r="AY29" s="4"/>
      <c r="AZ29" s="7"/>
      <c r="BA29" s="4"/>
    </row>
    <row r="30" spans="1:53" x14ac:dyDescent="0.2">
      <c r="A30" s="4" t="s">
        <v>81</v>
      </c>
      <c r="B30" s="52">
        <v>6216574</v>
      </c>
      <c r="C30" s="52">
        <v>1827376</v>
      </c>
      <c r="D30" s="52">
        <v>8043950</v>
      </c>
      <c r="E30" s="23">
        <v>0.7250387150907327</v>
      </c>
      <c r="F30" s="120">
        <v>45.180069871153997</v>
      </c>
      <c r="G30" s="52">
        <v>285185</v>
      </c>
      <c r="H30" s="52">
        <v>59672</v>
      </c>
      <c r="I30" s="52">
        <v>18545</v>
      </c>
      <c r="J30" s="52">
        <v>6142</v>
      </c>
      <c r="K30" s="52">
        <v>24485</v>
      </c>
      <c r="L30" s="52">
        <v>203784</v>
      </c>
      <c r="M30" s="52">
        <v>36465</v>
      </c>
      <c r="N30" s="52">
        <v>634278</v>
      </c>
      <c r="O30" s="23">
        <v>5.7170433198903491E-2</v>
      </c>
      <c r="P30" s="52">
        <v>234541</v>
      </c>
      <c r="Q30" s="52">
        <v>208902</v>
      </c>
      <c r="R30" s="52">
        <v>26179</v>
      </c>
      <c r="S30" s="52">
        <v>752531</v>
      </c>
      <c r="T30" s="52">
        <v>95838</v>
      </c>
      <c r="U30" s="52">
        <v>252361</v>
      </c>
      <c r="V30" s="52">
        <v>845931</v>
      </c>
      <c r="W30" s="52">
        <v>2416283</v>
      </c>
      <c r="X30" s="23">
        <v>0.2177908517103638</v>
      </c>
      <c r="Y30" s="52">
        <v>11094511</v>
      </c>
      <c r="Z30" s="23">
        <v>0.99575472963955325</v>
      </c>
      <c r="AA30" s="52">
        <v>11141811</v>
      </c>
      <c r="AB30" s="121">
        <v>178042</v>
      </c>
      <c r="AC30" s="4"/>
      <c r="AD30" s="4"/>
      <c r="AE30" s="4"/>
      <c r="AF30" s="4"/>
      <c r="AG30" s="5"/>
      <c r="AH30" s="5"/>
      <c r="AI30" s="4"/>
      <c r="AJ30" s="4"/>
      <c r="AK30" s="4"/>
      <c r="AL30" s="4"/>
      <c r="AM30" s="5"/>
      <c r="AN30" s="5"/>
      <c r="AO30" s="4"/>
      <c r="AP30" s="4"/>
      <c r="AQ30" s="4"/>
      <c r="AR30" s="4"/>
      <c r="AS30" s="6"/>
      <c r="AT30" s="4"/>
      <c r="AU30" s="5"/>
      <c r="AV30" s="4"/>
      <c r="AW30" s="7"/>
      <c r="AX30" s="4"/>
      <c r="AY30" s="4"/>
      <c r="AZ30" s="7"/>
      <c r="BA30" s="4"/>
    </row>
    <row r="31" spans="1:53" x14ac:dyDescent="0.2">
      <c r="A31" s="4" t="s">
        <v>40</v>
      </c>
      <c r="B31" s="52">
        <v>89028</v>
      </c>
      <c r="C31" s="52">
        <v>7563</v>
      </c>
      <c r="D31" s="52">
        <v>96591</v>
      </c>
      <c r="E31" s="23">
        <f>D31/Y31</f>
        <v>0.62900736515130795</v>
      </c>
      <c r="F31" s="67">
        <f>D31/AB31</f>
        <v>12.531266216917489</v>
      </c>
      <c r="G31" s="32">
        <v>9129</v>
      </c>
      <c r="H31" s="52">
        <v>2583</v>
      </c>
      <c r="I31" s="52">
        <v>0</v>
      </c>
      <c r="J31" s="52">
        <v>0</v>
      </c>
      <c r="K31" s="52">
        <v>1060</v>
      </c>
      <c r="L31" s="52">
        <v>0</v>
      </c>
      <c r="M31" s="52">
        <v>1316</v>
      </c>
      <c r="N31" s="52">
        <v>14088</v>
      </c>
      <c r="O31" s="23">
        <f>N31/Y31</f>
        <v>9.1742043878328489E-2</v>
      </c>
      <c r="P31" s="32">
        <v>1375</v>
      </c>
      <c r="Q31" s="52">
        <v>175</v>
      </c>
      <c r="R31" s="52">
        <v>0</v>
      </c>
      <c r="S31" s="52">
        <v>21646</v>
      </c>
      <c r="T31" s="52">
        <v>970</v>
      </c>
      <c r="U31" s="52">
        <v>10926</v>
      </c>
      <c r="V31" s="52">
        <v>7790</v>
      </c>
      <c r="W31" s="52">
        <v>42882</v>
      </c>
      <c r="X31" s="23">
        <f t="shared" si="0"/>
        <v>0.27925059097036359</v>
      </c>
      <c r="Y31" s="32">
        <v>153561</v>
      </c>
      <c r="Z31" s="55">
        <f t="shared" si="1"/>
        <v>1</v>
      </c>
      <c r="AA31" s="29">
        <v>153561</v>
      </c>
      <c r="AB31" s="9">
        <v>7708</v>
      </c>
      <c r="AC31" s="4"/>
      <c r="AD31" s="4"/>
      <c r="AE31" s="4"/>
      <c r="AF31" s="4"/>
      <c r="AG31" s="5"/>
      <c r="AH31" s="5"/>
      <c r="AI31" s="4"/>
      <c r="AJ31" s="4"/>
      <c r="AK31" s="4"/>
      <c r="AL31" s="4"/>
      <c r="AM31" s="5"/>
      <c r="AN31" s="5"/>
      <c r="AO31" s="4"/>
      <c r="AP31" s="4"/>
      <c r="AQ31" s="4"/>
      <c r="AR31" s="4"/>
      <c r="AS31" s="4"/>
      <c r="AT31" s="4"/>
      <c r="AU31" s="4"/>
      <c r="AV31" s="4"/>
      <c r="AW31" s="7"/>
      <c r="AX31" s="4"/>
      <c r="AY31" s="4"/>
      <c r="AZ31" s="7"/>
      <c r="BA31" s="4"/>
    </row>
    <row r="32" spans="1:53" x14ac:dyDescent="0.2">
      <c r="A32" s="4" t="s">
        <v>58</v>
      </c>
      <c r="B32" s="52">
        <v>424284</v>
      </c>
      <c r="C32" s="52">
        <v>43054</v>
      </c>
      <c r="D32" s="52">
        <v>467338</v>
      </c>
      <c r="E32" s="23">
        <v>0.71610609705643491</v>
      </c>
      <c r="F32" s="67">
        <v>45.245231871429958</v>
      </c>
      <c r="G32" s="52">
        <v>36589</v>
      </c>
      <c r="H32" s="52">
        <v>4756</v>
      </c>
      <c r="I32" s="52">
        <v>2250</v>
      </c>
      <c r="J32" s="52">
        <v>0</v>
      </c>
      <c r="K32" s="52">
        <v>1952</v>
      </c>
      <c r="L32" s="52">
        <v>2500</v>
      </c>
      <c r="M32" s="52">
        <v>7154</v>
      </c>
      <c r="N32" s="52">
        <v>55201</v>
      </c>
      <c r="O32" s="23">
        <v>8.4584974180597905E-2</v>
      </c>
      <c r="P32" s="52">
        <v>2197</v>
      </c>
      <c r="Q32" s="52">
        <v>855</v>
      </c>
      <c r="R32" s="52">
        <v>330</v>
      </c>
      <c r="S32" s="52">
        <v>58988</v>
      </c>
      <c r="T32" s="52">
        <v>12211</v>
      </c>
      <c r="U32" s="52">
        <v>20114</v>
      </c>
      <c r="V32" s="52">
        <v>35376</v>
      </c>
      <c r="W32" s="52">
        <v>130071</v>
      </c>
      <c r="X32" s="23">
        <v>0.19930892876296716</v>
      </c>
      <c r="Y32" s="52">
        <v>652610</v>
      </c>
      <c r="Z32" s="23">
        <v>0.97408839201755304</v>
      </c>
      <c r="AA32" s="52">
        <v>669970</v>
      </c>
      <c r="AB32" s="121">
        <v>10329</v>
      </c>
      <c r="AC32" s="4"/>
      <c r="AD32" s="4"/>
      <c r="AE32" s="4"/>
      <c r="AF32" s="4"/>
      <c r="AG32" s="5"/>
      <c r="AH32" s="5"/>
      <c r="AI32" s="4"/>
      <c r="AJ32" s="4"/>
      <c r="AK32" s="4"/>
      <c r="AL32" s="4"/>
      <c r="AM32" s="5"/>
      <c r="AN32" s="5"/>
      <c r="AO32" s="4"/>
      <c r="AP32" s="4"/>
      <c r="AQ32" s="4"/>
      <c r="AR32" s="4"/>
      <c r="AS32" s="6"/>
      <c r="AT32" s="4"/>
      <c r="AU32" s="5"/>
      <c r="AV32" s="4"/>
      <c r="AW32" s="7"/>
      <c r="AX32" s="4"/>
      <c r="AY32" s="4"/>
      <c r="AZ32" s="7"/>
      <c r="BA32" s="4"/>
    </row>
    <row r="33" spans="1:53" x14ac:dyDescent="0.2">
      <c r="A33" s="4" t="s">
        <v>50</v>
      </c>
      <c r="B33" s="52">
        <v>1003976</v>
      </c>
      <c r="C33" s="52">
        <v>253349</v>
      </c>
      <c r="D33" s="52">
        <v>1257325</v>
      </c>
      <c r="E33" s="23">
        <v>0.70724522409434698</v>
      </c>
      <c r="F33" s="120">
        <v>58.671255249650024</v>
      </c>
      <c r="G33" s="52">
        <v>99645</v>
      </c>
      <c r="H33" s="52">
        <v>7182</v>
      </c>
      <c r="I33" s="52">
        <v>3220</v>
      </c>
      <c r="J33" s="52">
        <v>2078</v>
      </c>
      <c r="K33" s="52">
        <v>2947</v>
      </c>
      <c r="L33" s="52">
        <v>32724</v>
      </c>
      <c r="M33" s="52">
        <v>36283</v>
      </c>
      <c r="N33" s="52">
        <v>184079</v>
      </c>
      <c r="O33" s="23">
        <v>0.10354442455694693</v>
      </c>
      <c r="P33" s="52">
        <v>6100</v>
      </c>
      <c r="Q33" s="52">
        <v>2124</v>
      </c>
      <c r="R33" s="52">
        <v>2000</v>
      </c>
      <c r="S33" s="52">
        <v>153546</v>
      </c>
      <c r="T33" s="52">
        <v>41151</v>
      </c>
      <c r="U33" s="52">
        <v>30376</v>
      </c>
      <c r="V33" s="52">
        <v>101077</v>
      </c>
      <c r="W33" s="52">
        <v>336374</v>
      </c>
      <c r="X33" s="23">
        <v>0.18921035134870609</v>
      </c>
      <c r="Y33" s="52">
        <v>1777778</v>
      </c>
      <c r="Z33" s="26">
        <v>0.99506045831110768</v>
      </c>
      <c r="AA33" s="52">
        <v>1786603</v>
      </c>
      <c r="AB33" s="121">
        <v>21430</v>
      </c>
      <c r="AC33" s="4"/>
      <c r="AD33" s="4"/>
      <c r="AE33" s="4"/>
      <c r="AF33" s="4"/>
      <c r="AG33" s="5"/>
      <c r="AH33" s="5"/>
      <c r="AI33" s="4"/>
      <c r="AJ33" s="4"/>
      <c r="AK33" s="4"/>
      <c r="AL33" s="4"/>
      <c r="AM33" s="5"/>
      <c r="AN33" s="5"/>
      <c r="AO33" s="4"/>
      <c r="AP33" s="4"/>
      <c r="AQ33" s="4"/>
      <c r="AR33" s="4"/>
      <c r="AS33" s="6"/>
      <c r="AT33" s="4"/>
      <c r="AU33" s="5"/>
      <c r="AV33" s="4"/>
      <c r="AW33" s="7"/>
      <c r="AX33" s="4"/>
      <c r="AY33" s="4"/>
      <c r="AZ33" s="7"/>
      <c r="BA33" s="4"/>
    </row>
    <row r="34" spans="1:53" x14ac:dyDescent="0.2">
      <c r="A34" s="4" t="s">
        <v>84</v>
      </c>
      <c r="B34" s="52">
        <v>810427</v>
      </c>
      <c r="C34" s="52">
        <v>273455</v>
      </c>
      <c r="D34" s="52">
        <v>1083882</v>
      </c>
      <c r="E34" s="23">
        <f>D34/Y34</f>
        <v>0.80749141574466787</v>
      </c>
      <c r="F34" s="67">
        <f>D34/AB34</f>
        <v>35.375893469108</v>
      </c>
      <c r="G34" s="32">
        <v>80095</v>
      </c>
      <c r="H34" s="52">
        <v>10269</v>
      </c>
      <c r="I34" s="52">
        <v>0</v>
      </c>
      <c r="J34" s="52">
        <v>2944</v>
      </c>
      <c r="K34" s="52">
        <v>4214</v>
      </c>
      <c r="L34" s="52">
        <v>5163</v>
      </c>
      <c r="M34" s="52">
        <v>9517</v>
      </c>
      <c r="N34" s="52">
        <v>112202</v>
      </c>
      <c r="O34" s="23">
        <f>N34/Y34</f>
        <v>8.3590420201999138E-2</v>
      </c>
      <c r="P34" s="32">
        <v>2007</v>
      </c>
      <c r="Q34" s="52">
        <v>1379</v>
      </c>
      <c r="R34" s="52">
        <v>164</v>
      </c>
      <c r="S34" s="52">
        <v>88849</v>
      </c>
      <c r="T34" s="52">
        <v>4609</v>
      </c>
      <c r="U34" s="52">
        <v>43428</v>
      </c>
      <c r="V34" s="52">
        <v>5763</v>
      </c>
      <c r="W34" s="52">
        <v>146199</v>
      </c>
      <c r="X34" s="23">
        <f t="shared" si="0"/>
        <v>0.10891816405333302</v>
      </c>
      <c r="Y34" s="32">
        <v>1342283</v>
      </c>
      <c r="Z34" s="55">
        <f t="shared" si="1"/>
        <v>0.97824626202143816</v>
      </c>
      <c r="AA34" s="29">
        <v>1372132</v>
      </c>
      <c r="AB34" s="9">
        <v>30639</v>
      </c>
      <c r="AC34" s="4"/>
      <c r="AD34" s="4"/>
      <c r="AE34" s="4"/>
      <c r="AF34" s="4"/>
      <c r="AG34" s="5"/>
      <c r="AH34" s="5"/>
      <c r="AI34" s="4"/>
      <c r="AJ34" s="4"/>
      <c r="AK34" s="4"/>
      <c r="AL34" s="4"/>
      <c r="AM34" s="5"/>
      <c r="AN34" s="5"/>
      <c r="AO34" s="4"/>
      <c r="AP34" s="4"/>
      <c r="AQ34" s="4"/>
      <c r="AR34" s="4"/>
      <c r="AS34" s="6"/>
      <c r="AT34" s="4"/>
      <c r="AU34" s="5"/>
      <c r="AV34" s="4"/>
      <c r="AW34" s="7"/>
      <c r="AX34" s="4"/>
      <c r="AY34" s="4"/>
      <c r="AZ34" s="7"/>
      <c r="BA34" s="4"/>
    </row>
    <row r="35" spans="1:53" x14ac:dyDescent="0.2">
      <c r="A35" s="4" t="s">
        <v>85</v>
      </c>
      <c r="B35" s="52">
        <v>419426</v>
      </c>
      <c r="C35" s="52">
        <v>99887</v>
      </c>
      <c r="D35" s="52">
        <v>519313</v>
      </c>
      <c r="E35" s="23">
        <f>D35/Y35</f>
        <v>0.71320487818276701</v>
      </c>
      <c r="F35" s="67">
        <f>D35/AB35</f>
        <v>32.909569074778197</v>
      </c>
      <c r="G35" s="32">
        <v>36301</v>
      </c>
      <c r="H35" s="52">
        <v>5289</v>
      </c>
      <c r="I35" s="52">
        <v>3627</v>
      </c>
      <c r="J35" s="52">
        <v>0</v>
      </c>
      <c r="K35" s="52">
        <v>2170</v>
      </c>
      <c r="L35" s="52">
        <v>0</v>
      </c>
      <c r="M35" s="52">
        <v>4374</v>
      </c>
      <c r="N35" s="52">
        <v>51761</v>
      </c>
      <c r="O35" s="23">
        <f>N35/Y35</f>
        <v>7.1086604224462335E-2</v>
      </c>
      <c r="P35" s="32">
        <v>5157</v>
      </c>
      <c r="Q35" s="52">
        <v>2989</v>
      </c>
      <c r="R35" s="52">
        <v>2080</v>
      </c>
      <c r="S35" s="52">
        <v>104482</v>
      </c>
      <c r="T35" s="52">
        <v>12253</v>
      </c>
      <c r="U35" s="52">
        <v>22367</v>
      </c>
      <c r="V35" s="52">
        <v>7738</v>
      </c>
      <c r="W35" s="52">
        <v>157066</v>
      </c>
      <c r="X35" s="23">
        <f t="shared" si="0"/>
        <v>0.21570851759277063</v>
      </c>
      <c r="Y35" s="32">
        <v>728140</v>
      </c>
      <c r="Z35" s="55">
        <f t="shared" si="1"/>
        <v>1</v>
      </c>
      <c r="AA35" s="29">
        <v>728140</v>
      </c>
      <c r="AB35" s="9">
        <v>15780</v>
      </c>
      <c r="AC35" s="4"/>
      <c r="AD35" s="4"/>
      <c r="AE35" s="4"/>
      <c r="AF35" s="4"/>
      <c r="AG35" s="5"/>
      <c r="AH35" s="5"/>
      <c r="AI35" s="4"/>
      <c r="AJ35" s="4"/>
      <c r="AK35" s="4"/>
      <c r="AL35" s="4"/>
      <c r="AM35" s="5"/>
      <c r="AN35" s="5"/>
      <c r="AO35" s="4"/>
      <c r="AP35" s="4"/>
      <c r="AQ35" s="4"/>
      <c r="AR35" s="4"/>
      <c r="AS35" s="4"/>
      <c r="AT35" s="4"/>
      <c r="AU35" s="4"/>
      <c r="AV35" s="4"/>
      <c r="AW35" s="7"/>
      <c r="AX35" s="4"/>
      <c r="AY35" s="4"/>
      <c r="AZ35" s="7"/>
      <c r="BA35" s="4"/>
    </row>
    <row r="36" spans="1:53" x14ac:dyDescent="0.2">
      <c r="A36" s="4" t="s">
        <v>52</v>
      </c>
      <c r="B36" s="52">
        <v>253895</v>
      </c>
      <c r="C36" s="52">
        <v>68311</v>
      </c>
      <c r="D36" s="52">
        <v>322206</v>
      </c>
      <c r="E36" s="23">
        <f>D36/Y36</f>
        <v>0.8846126391275938</v>
      </c>
      <c r="F36" s="67">
        <f>D36/AB36</f>
        <v>30.365281311846196</v>
      </c>
      <c r="G36" s="32">
        <v>16744</v>
      </c>
      <c r="H36" s="52">
        <v>3556</v>
      </c>
      <c r="I36" s="52">
        <v>0</v>
      </c>
      <c r="J36" s="52">
        <v>0</v>
      </c>
      <c r="K36" s="52">
        <v>1459</v>
      </c>
      <c r="L36" s="52">
        <v>2400</v>
      </c>
      <c r="M36" s="52">
        <v>425</v>
      </c>
      <c r="N36" s="52">
        <v>24584</v>
      </c>
      <c r="O36" s="23">
        <f>N36/Y36</f>
        <v>6.7495071849415486E-2</v>
      </c>
      <c r="P36" s="32">
        <v>2089</v>
      </c>
      <c r="Q36" s="52">
        <v>315</v>
      </c>
      <c r="R36" s="52">
        <v>0</v>
      </c>
      <c r="S36" s="52">
        <v>0</v>
      </c>
      <c r="T36" s="52">
        <v>0</v>
      </c>
      <c r="U36" s="52">
        <v>15040</v>
      </c>
      <c r="V36" s="52">
        <v>0</v>
      </c>
      <c r="W36" s="52">
        <v>17444</v>
      </c>
      <c r="X36" s="23">
        <f t="shared" si="0"/>
        <v>4.7892289022990718E-2</v>
      </c>
      <c r="Y36" s="32">
        <v>364234</v>
      </c>
      <c r="Z36" s="55">
        <f t="shared" si="1"/>
        <v>0.84698884274266684</v>
      </c>
      <c r="AA36" s="29">
        <v>430034</v>
      </c>
      <c r="AB36" s="9">
        <v>10611</v>
      </c>
      <c r="AC36" s="4"/>
      <c r="AD36" s="4"/>
      <c r="AE36" s="4"/>
      <c r="AF36" s="4"/>
      <c r="AG36" s="5"/>
      <c r="AH36" s="5"/>
      <c r="AI36" s="4"/>
      <c r="AJ36" s="4"/>
      <c r="AK36" s="4"/>
      <c r="AL36" s="4"/>
      <c r="AM36" s="5"/>
      <c r="AN36" s="5"/>
      <c r="AO36" s="4"/>
      <c r="AP36" s="4"/>
      <c r="AQ36" s="4"/>
      <c r="AR36" s="4"/>
      <c r="AS36" s="4"/>
      <c r="AT36" s="4"/>
      <c r="AU36" s="4"/>
      <c r="AV36" s="4"/>
      <c r="AW36" s="7"/>
      <c r="AX36" s="4"/>
      <c r="AY36" s="4"/>
      <c r="AZ36" s="7"/>
      <c r="BA36" s="4"/>
    </row>
    <row r="37" spans="1:53" x14ac:dyDescent="0.2">
      <c r="A37" s="4" t="s">
        <v>78</v>
      </c>
      <c r="B37" s="52">
        <v>2091195</v>
      </c>
      <c r="C37" s="52">
        <v>1196441</v>
      </c>
      <c r="D37" s="52">
        <v>3287636</v>
      </c>
      <c r="E37" s="23">
        <v>0.79410231624326766</v>
      </c>
      <c r="F37" s="120">
        <v>39.767224695180957</v>
      </c>
      <c r="G37" s="52">
        <v>139547</v>
      </c>
      <c r="H37" s="52">
        <v>29234</v>
      </c>
      <c r="I37" s="52">
        <v>58795</v>
      </c>
      <c r="J37" s="52">
        <v>100</v>
      </c>
      <c r="K37" s="52">
        <v>11996</v>
      </c>
      <c r="L37" s="52">
        <v>43654</v>
      </c>
      <c r="M37" s="52">
        <v>42645</v>
      </c>
      <c r="N37" s="52">
        <v>325971</v>
      </c>
      <c r="O37" s="23">
        <v>7.8735701314906578E-2</v>
      </c>
      <c r="P37" s="52">
        <v>3669</v>
      </c>
      <c r="Q37" s="52">
        <v>4292</v>
      </c>
      <c r="R37" s="52">
        <v>687</v>
      </c>
      <c r="S37" s="52">
        <v>286621</v>
      </c>
      <c r="T37" s="52">
        <v>38100</v>
      </c>
      <c r="U37" s="52">
        <v>123632</v>
      </c>
      <c r="V37" s="52">
        <v>69458</v>
      </c>
      <c r="W37" s="52">
        <v>526459</v>
      </c>
      <c r="X37" s="23">
        <v>0.1271619824418258</v>
      </c>
      <c r="Y37" s="52">
        <v>4140066</v>
      </c>
      <c r="Z37" s="23">
        <v>0.99126076302876576</v>
      </c>
      <c r="AA37" s="52">
        <v>4176566</v>
      </c>
      <c r="AB37" s="121">
        <v>82672</v>
      </c>
      <c r="AC37" s="4"/>
      <c r="AD37" s="4"/>
      <c r="AE37" s="4"/>
      <c r="AF37" s="4"/>
      <c r="AG37" s="5"/>
      <c r="AH37" s="5"/>
      <c r="AI37" s="4"/>
      <c r="AJ37" s="4"/>
      <c r="AK37" s="4"/>
      <c r="AL37" s="4"/>
      <c r="AM37" s="5"/>
      <c r="AN37" s="5"/>
      <c r="AO37" s="4"/>
      <c r="AP37" s="4"/>
      <c r="AQ37" s="4"/>
      <c r="AR37" s="4"/>
      <c r="AS37" s="6"/>
      <c r="AT37" s="4"/>
      <c r="AU37" s="5"/>
      <c r="AV37" s="4"/>
      <c r="AW37" s="7"/>
      <c r="AX37" s="4"/>
      <c r="AY37" s="4"/>
      <c r="AZ37" s="7"/>
      <c r="BA37" s="4"/>
    </row>
    <row r="38" spans="1:53" x14ac:dyDescent="0.2">
      <c r="A38" s="4" t="s">
        <v>66</v>
      </c>
      <c r="B38" s="52">
        <v>154055</v>
      </c>
      <c r="C38" s="52">
        <v>15517</v>
      </c>
      <c r="D38" s="52">
        <v>169572</v>
      </c>
      <c r="E38" s="23">
        <f>D38/Y38</f>
        <v>0.53124892307210325</v>
      </c>
      <c r="F38" s="67">
        <f>D38/AB38</f>
        <v>27.640097799511004</v>
      </c>
      <c r="G38" s="32">
        <v>23172</v>
      </c>
      <c r="H38" s="52">
        <v>2378</v>
      </c>
      <c r="I38" s="52">
        <v>1000</v>
      </c>
      <c r="J38" s="52">
        <v>40</v>
      </c>
      <c r="K38" s="52">
        <v>976</v>
      </c>
      <c r="L38" s="52">
        <v>5316</v>
      </c>
      <c r="M38" s="52">
        <v>4357</v>
      </c>
      <c r="N38" s="52">
        <v>37239</v>
      </c>
      <c r="O38" s="23">
        <f>N38/Y38</f>
        <v>0.1166653612995191</v>
      </c>
      <c r="P38" s="32">
        <v>4983</v>
      </c>
      <c r="Q38" s="52">
        <v>2890</v>
      </c>
      <c r="R38" s="52">
        <v>749</v>
      </c>
      <c r="S38" s="52">
        <v>78416</v>
      </c>
      <c r="T38" s="52">
        <v>2310</v>
      </c>
      <c r="U38" s="52">
        <v>10057</v>
      </c>
      <c r="V38" s="52">
        <v>12979</v>
      </c>
      <c r="W38" s="52">
        <v>112384</v>
      </c>
      <c r="X38" s="23">
        <f t="shared" si="0"/>
        <v>0.35208571562837765</v>
      </c>
      <c r="Y38" s="32">
        <v>319195</v>
      </c>
      <c r="Z38" s="55">
        <f t="shared" si="1"/>
        <v>0.80634526871018097</v>
      </c>
      <c r="AA38" s="29">
        <v>395854</v>
      </c>
      <c r="AB38" s="9">
        <v>6135</v>
      </c>
      <c r="AC38" s="4"/>
      <c r="AD38" s="4"/>
      <c r="AE38" s="4"/>
      <c r="AF38" s="4"/>
      <c r="AG38" s="5"/>
      <c r="AH38" s="5"/>
      <c r="AI38" s="4"/>
      <c r="AJ38" s="4"/>
      <c r="AK38" s="4"/>
      <c r="AL38" s="4"/>
      <c r="AM38" s="5"/>
      <c r="AN38" s="5"/>
      <c r="AO38" s="4"/>
      <c r="AP38" s="4"/>
      <c r="AQ38" s="4"/>
      <c r="AR38" s="4"/>
      <c r="AS38" s="6"/>
      <c r="AT38" s="4"/>
      <c r="AU38" s="5"/>
      <c r="AV38" s="4"/>
      <c r="AW38" s="7"/>
      <c r="AX38" s="4"/>
      <c r="AY38" s="4"/>
      <c r="AZ38" s="7"/>
      <c r="BA38" s="4"/>
    </row>
    <row r="39" spans="1:53" x14ac:dyDescent="0.2">
      <c r="A39" s="4" t="s">
        <v>87</v>
      </c>
      <c r="B39" s="52">
        <v>572819</v>
      </c>
      <c r="C39" s="52">
        <v>144190</v>
      </c>
      <c r="D39" s="52">
        <v>717009</v>
      </c>
      <c r="E39" s="23">
        <f>D39/Y39</f>
        <v>0.82804006416363807</v>
      </c>
      <c r="F39" s="67">
        <f>D39/AB39</f>
        <v>24.562673426741117</v>
      </c>
      <c r="G39" s="32">
        <v>34448</v>
      </c>
      <c r="H39" s="52">
        <v>9784</v>
      </c>
      <c r="I39" s="52">
        <v>2498</v>
      </c>
      <c r="J39" s="52">
        <v>0</v>
      </c>
      <c r="K39" s="52">
        <v>4015</v>
      </c>
      <c r="L39" s="52">
        <v>3000</v>
      </c>
      <c r="M39" s="52">
        <v>3410</v>
      </c>
      <c r="N39" s="52">
        <v>57155</v>
      </c>
      <c r="O39" s="23">
        <f>N39/Y39</f>
        <v>6.600562875399435E-2</v>
      </c>
      <c r="P39" s="32">
        <v>1888</v>
      </c>
      <c r="Q39" s="52">
        <v>1493</v>
      </c>
      <c r="R39" s="52">
        <v>209</v>
      </c>
      <c r="S39" s="52">
        <v>15833</v>
      </c>
      <c r="T39" s="52">
        <v>5458</v>
      </c>
      <c r="U39" s="52">
        <v>41376</v>
      </c>
      <c r="V39" s="52">
        <v>25490</v>
      </c>
      <c r="W39" s="52">
        <v>91747</v>
      </c>
      <c r="X39" s="23">
        <f t="shared" si="0"/>
        <v>0.10595430708236758</v>
      </c>
      <c r="Y39" s="32">
        <v>865911</v>
      </c>
      <c r="Z39" s="55">
        <f t="shared" si="1"/>
        <v>1</v>
      </c>
      <c r="AA39" s="29">
        <v>865911</v>
      </c>
      <c r="AB39" s="9">
        <v>29191</v>
      </c>
      <c r="AC39" s="4"/>
      <c r="AD39" s="4"/>
      <c r="AE39" s="4"/>
      <c r="AF39" s="4"/>
      <c r="AG39" s="5"/>
      <c r="AH39" s="5"/>
      <c r="AI39" s="4"/>
      <c r="AJ39" s="4"/>
      <c r="AK39" s="4"/>
      <c r="AL39" s="4"/>
      <c r="AM39" s="5"/>
      <c r="AN39" s="5"/>
      <c r="AO39" s="4"/>
      <c r="AP39" s="4"/>
      <c r="AQ39" s="4"/>
      <c r="AR39" s="4"/>
      <c r="AS39" s="6"/>
      <c r="AT39" s="4"/>
      <c r="AU39" s="4"/>
      <c r="AV39" s="4"/>
      <c r="AW39" s="7"/>
      <c r="AX39" s="4"/>
      <c r="AY39" s="4"/>
      <c r="AZ39" s="7"/>
      <c r="BA39" s="4"/>
    </row>
    <row r="40" spans="1:53" x14ac:dyDescent="0.2">
      <c r="A40" s="4" t="s">
        <v>88</v>
      </c>
      <c r="B40" s="52">
        <v>1258826</v>
      </c>
      <c r="C40" s="52">
        <v>228172</v>
      </c>
      <c r="D40" s="52">
        <v>1486998</v>
      </c>
      <c r="E40" s="23">
        <f>D40/Y40</f>
        <v>0.67367159213230254</v>
      </c>
      <c r="F40" s="67">
        <f>D40/AB40</f>
        <v>65.256418133146099</v>
      </c>
      <c r="G40" s="32">
        <v>69166</v>
      </c>
      <c r="H40" s="52">
        <v>9409</v>
      </c>
      <c r="I40" s="52">
        <v>3550</v>
      </c>
      <c r="J40" s="52">
        <v>1604</v>
      </c>
      <c r="K40" s="52">
        <v>3861</v>
      </c>
      <c r="L40" s="52">
        <v>7566</v>
      </c>
      <c r="M40" s="52">
        <v>22339</v>
      </c>
      <c r="N40" s="52">
        <v>117495</v>
      </c>
      <c r="O40" s="23">
        <f>N40/Y40</f>
        <v>5.3230094268845611E-2</v>
      </c>
      <c r="P40" s="32">
        <v>9234</v>
      </c>
      <c r="Q40" s="52">
        <v>2039</v>
      </c>
      <c r="R40" s="52">
        <v>0</v>
      </c>
      <c r="S40" s="52">
        <v>226315</v>
      </c>
      <c r="T40" s="52">
        <v>36718</v>
      </c>
      <c r="U40" s="52">
        <v>39793</v>
      </c>
      <c r="V40" s="52">
        <v>288712</v>
      </c>
      <c r="W40" s="52">
        <v>602811</v>
      </c>
      <c r="X40" s="23">
        <f t="shared" si="0"/>
        <v>0.27309831359885184</v>
      </c>
      <c r="Y40" s="32">
        <v>2207304</v>
      </c>
      <c r="Z40" s="55">
        <f t="shared" si="1"/>
        <v>0.97181550816265427</v>
      </c>
      <c r="AA40" s="29">
        <v>2271320</v>
      </c>
      <c r="AB40" s="9">
        <v>22787</v>
      </c>
      <c r="AC40" s="4"/>
      <c r="AD40" s="4"/>
      <c r="AE40" s="4"/>
      <c r="AF40" s="4"/>
      <c r="AG40" s="5"/>
      <c r="AH40" s="5"/>
      <c r="AI40" s="4"/>
      <c r="AJ40" s="4"/>
      <c r="AK40" s="4"/>
      <c r="AL40" s="4"/>
      <c r="AM40" s="5"/>
      <c r="AN40" s="5"/>
      <c r="AO40" s="4"/>
      <c r="AP40" s="4"/>
      <c r="AQ40" s="4"/>
      <c r="AR40" s="4"/>
      <c r="AS40" s="4"/>
      <c r="AT40" s="4"/>
      <c r="AU40" s="4"/>
      <c r="AV40" s="4"/>
      <c r="AW40" s="7"/>
      <c r="AX40" s="4"/>
      <c r="AY40" s="4"/>
      <c r="AZ40" s="7"/>
      <c r="BA40" s="4"/>
    </row>
    <row r="41" spans="1:53" x14ac:dyDescent="0.2">
      <c r="A41" s="124" t="s">
        <v>90</v>
      </c>
      <c r="B41" s="56">
        <v>578682</v>
      </c>
      <c r="C41" s="56">
        <v>284810</v>
      </c>
      <c r="D41" s="56">
        <v>863492</v>
      </c>
      <c r="E41" s="57">
        <f>D41/Y41</f>
        <v>0.7413800356999044</v>
      </c>
      <c r="F41" s="97">
        <f>D41/AB41</f>
        <v>20.965667945418346</v>
      </c>
      <c r="G41" s="58">
        <v>7436</v>
      </c>
      <c r="H41" s="56">
        <v>13804</v>
      </c>
      <c r="I41" s="56">
        <v>0</v>
      </c>
      <c r="J41" s="56">
        <v>0</v>
      </c>
      <c r="K41" s="56">
        <v>5664</v>
      </c>
      <c r="L41" s="56">
        <v>2638</v>
      </c>
      <c r="M41" s="56">
        <v>1919</v>
      </c>
      <c r="N41" s="56">
        <v>31461</v>
      </c>
      <c r="O41" s="59">
        <f>N41/Y41</f>
        <v>2.7011897392395869E-2</v>
      </c>
      <c r="P41" s="58">
        <v>0</v>
      </c>
      <c r="Q41" s="56">
        <v>0</v>
      </c>
      <c r="R41" s="56">
        <v>8950</v>
      </c>
      <c r="S41" s="56">
        <v>167701</v>
      </c>
      <c r="T41" s="56">
        <v>3889</v>
      </c>
      <c r="U41" s="56">
        <v>58378</v>
      </c>
      <c r="V41" s="56">
        <v>30838</v>
      </c>
      <c r="W41" s="56">
        <v>269756</v>
      </c>
      <c r="X41" s="59">
        <f t="shared" si="0"/>
        <v>0.23160806690769969</v>
      </c>
      <c r="Y41" s="58">
        <v>1164709</v>
      </c>
      <c r="Z41" s="59">
        <f t="shared" si="1"/>
        <v>0.98624918285987195</v>
      </c>
      <c r="AA41" s="29">
        <v>1180948</v>
      </c>
      <c r="AB41" s="9">
        <v>41186</v>
      </c>
      <c r="AC41" s="4"/>
      <c r="AD41" s="4"/>
      <c r="AE41" s="4"/>
      <c r="AF41" s="4"/>
      <c r="AG41" s="5"/>
      <c r="AH41" s="5"/>
      <c r="AI41" s="4"/>
      <c r="AJ41" s="4"/>
      <c r="AK41" s="4"/>
      <c r="AL41" s="4"/>
      <c r="AM41" s="5"/>
      <c r="AN41" s="5"/>
      <c r="AO41" s="4"/>
      <c r="AP41" s="4"/>
      <c r="AQ41" s="4"/>
      <c r="AR41" s="4"/>
      <c r="AS41" s="4"/>
      <c r="AT41" s="4"/>
      <c r="AU41" s="4"/>
      <c r="AV41" s="4"/>
      <c r="AW41" s="7"/>
      <c r="AX41" s="4"/>
      <c r="AY41" s="4"/>
      <c r="AZ41" s="7"/>
      <c r="BA41" s="4"/>
    </row>
    <row r="42" spans="1:53" x14ac:dyDescent="0.2">
      <c r="B42" s="53"/>
      <c r="C42" s="53"/>
      <c r="D42" s="53"/>
      <c r="E42" s="21"/>
      <c r="F42" s="21"/>
      <c r="G42" s="53"/>
      <c r="H42" s="53"/>
      <c r="I42" s="53"/>
      <c r="J42" s="53"/>
      <c r="K42" s="53"/>
      <c r="L42" s="53"/>
      <c r="M42" s="53"/>
      <c r="N42" s="53"/>
      <c r="O42" s="21"/>
      <c r="P42" s="53"/>
      <c r="Q42" s="53"/>
      <c r="R42" s="53"/>
      <c r="S42" s="53"/>
      <c r="T42" s="53"/>
      <c r="U42" s="53"/>
      <c r="V42" s="53"/>
      <c r="W42" s="53"/>
      <c r="X42" s="21"/>
      <c r="Y42" s="53"/>
      <c r="Z42" s="61"/>
      <c r="AA42" s="30"/>
      <c r="AC42" s="4"/>
      <c r="AD42" s="4"/>
      <c r="AE42" s="4"/>
      <c r="AF42" s="4"/>
      <c r="AG42" s="4"/>
      <c r="AH42" s="4"/>
      <c r="AI42" s="4"/>
      <c r="AJ42" s="4"/>
      <c r="AK42" s="4"/>
      <c r="AL42" s="4"/>
      <c r="AM42" s="4"/>
      <c r="AN42" s="4"/>
      <c r="AO42" s="4"/>
      <c r="AP42" s="4"/>
      <c r="AQ42" s="4"/>
      <c r="AR42" s="4"/>
      <c r="AS42" s="4"/>
      <c r="AT42" s="4"/>
      <c r="AU42" s="4"/>
      <c r="AV42" s="4"/>
      <c r="AW42" s="4"/>
      <c r="AX42" s="4"/>
      <c r="AY42" s="4"/>
      <c r="AZ42" s="4"/>
      <c r="BA42" s="4"/>
    </row>
    <row r="43" spans="1:53" x14ac:dyDescent="0.2">
      <c r="A43" s="62" t="s">
        <v>146</v>
      </c>
      <c r="B43" s="62">
        <f>SUM(B3:B41)</f>
        <v>29533524</v>
      </c>
      <c r="C43" s="62">
        <f>SUM(C3:C41)</f>
        <v>9814624</v>
      </c>
      <c r="D43" s="62">
        <f>SUM(D3:D41)</f>
        <v>39348148</v>
      </c>
      <c r="E43" s="13">
        <f>D43/Y43</f>
        <v>0.73799200946789845</v>
      </c>
      <c r="F43" s="65">
        <f>D43/1052566</f>
        <v>37.383069565233917</v>
      </c>
      <c r="G43" s="62">
        <f t="shared" ref="G43:N43" si="11">SUM(G3:G41)</f>
        <v>2188313</v>
      </c>
      <c r="H43" s="62">
        <f t="shared" si="11"/>
        <v>363242</v>
      </c>
      <c r="I43" s="62">
        <f t="shared" si="11"/>
        <v>242460.72</v>
      </c>
      <c r="J43" s="62">
        <f t="shared" si="11"/>
        <v>35041</v>
      </c>
      <c r="K43" s="62">
        <f t="shared" si="11"/>
        <v>149052</v>
      </c>
      <c r="L43" s="62">
        <f t="shared" si="11"/>
        <v>586312</v>
      </c>
      <c r="M43" s="62">
        <f t="shared" si="11"/>
        <v>528943</v>
      </c>
      <c r="N43" s="62">
        <f t="shared" si="11"/>
        <v>4093364</v>
      </c>
      <c r="O43" s="13">
        <f>N43/Y43</f>
        <v>7.6772861681915869E-2</v>
      </c>
      <c r="P43" s="62">
        <f t="shared" ref="P43:W43" si="12">SUM(P3:P41)</f>
        <v>355957</v>
      </c>
      <c r="Q43" s="62">
        <f t="shared" si="12"/>
        <v>296082</v>
      </c>
      <c r="R43" s="62">
        <f t="shared" si="12"/>
        <v>80910</v>
      </c>
      <c r="S43" s="62">
        <f t="shared" si="12"/>
        <v>4495776</v>
      </c>
      <c r="T43" s="62">
        <f t="shared" si="12"/>
        <v>575989</v>
      </c>
      <c r="U43" s="62">
        <f t="shared" si="12"/>
        <v>1536193</v>
      </c>
      <c r="V43" s="62">
        <f t="shared" si="12"/>
        <v>2535432</v>
      </c>
      <c r="W43" s="62">
        <f t="shared" si="12"/>
        <v>9876339</v>
      </c>
      <c r="X43" s="13">
        <f>W43/Y43</f>
        <v>0.18523512885018564</v>
      </c>
      <c r="Y43" s="62">
        <f>SUM(Y3:Y41)</f>
        <v>53317851</v>
      </c>
      <c r="Z43" s="13">
        <f>Y43/AA43</f>
        <v>0.97086634032885244</v>
      </c>
      <c r="AA43" s="60">
        <f>SUM(AA3:AA41)</f>
        <v>54917807.719999999</v>
      </c>
      <c r="AB43" s="123">
        <f>SUM(AB3:AB41)</f>
        <v>1052566</v>
      </c>
      <c r="AC43" s="4"/>
      <c r="AD43" s="4"/>
      <c r="AE43" s="4"/>
      <c r="AF43" s="4"/>
      <c r="AG43" s="4"/>
      <c r="AH43" s="4"/>
      <c r="AI43" s="4"/>
      <c r="AJ43" s="4"/>
      <c r="AK43" s="4"/>
      <c r="AL43" s="4"/>
      <c r="AM43" s="4"/>
      <c r="AN43" s="4"/>
      <c r="AO43" s="4"/>
      <c r="AP43" s="4"/>
      <c r="AQ43" s="4"/>
      <c r="AR43" s="4"/>
      <c r="AS43" s="4"/>
      <c r="AT43" s="4"/>
      <c r="AU43" s="4"/>
      <c r="AV43" s="4"/>
      <c r="AW43" s="4"/>
      <c r="AX43" s="4"/>
      <c r="AY43" s="4"/>
      <c r="AZ43" s="4"/>
      <c r="BA43" s="4"/>
    </row>
    <row r="44" spans="1:53" x14ac:dyDescent="0.2">
      <c r="A44" s="125" t="s">
        <v>111</v>
      </c>
      <c r="B44" s="62">
        <f t="shared" ref="B44:Z44" si="13">AVERAGE(B3:B41)</f>
        <v>757269.84615384613</v>
      </c>
      <c r="C44" s="62">
        <f t="shared" si="13"/>
        <v>251657.02564102566</v>
      </c>
      <c r="D44" s="62">
        <f t="shared" si="13"/>
        <v>1008926.8717948718</v>
      </c>
      <c r="E44" s="13">
        <f t="shared" si="13"/>
        <v>0.72109964294745088</v>
      </c>
      <c r="F44" s="64">
        <f t="shared" si="13"/>
        <v>43.80130044471359</v>
      </c>
      <c r="G44" s="62">
        <f t="shared" si="13"/>
        <v>56110.589743589742</v>
      </c>
      <c r="H44" s="62">
        <f t="shared" si="13"/>
        <v>9313.8974358974356</v>
      </c>
      <c r="I44" s="62">
        <f t="shared" si="13"/>
        <v>6216.9415384615386</v>
      </c>
      <c r="J44" s="62">
        <f t="shared" si="13"/>
        <v>898.48717948717945</v>
      </c>
      <c r="K44" s="62">
        <f t="shared" si="13"/>
        <v>3821.8461538461538</v>
      </c>
      <c r="L44" s="62">
        <f t="shared" si="13"/>
        <v>15033.641025641025</v>
      </c>
      <c r="M44" s="62">
        <f t="shared" si="13"/>
        <v>13562.641025641025</v>
      </c>
      <c r="N44" s="62">
        <f t="shared" si="13"/>
        <v>104958.05128205128</v>
      </c>
      <c r="O44" s="13">
        <f t="shared" si="13"/>
        <v>8.3342226062496708E-2</v>
      </c>
      <c r="P44" s="62">
        <f t="shared" si="13"/>
        <v>9127.1025641025644</v>
      </c>
      <c r="Q44" s="62">
        <f t="shared" si="13"/>
        <v>7591.8461538461543</v>
      </c>
      <c r="R44" s="62">
        <f t="shared" si="13"/>
        <v>2074.6153846153848</v>
      </c>
      <c r="S44" s="62">
        <f t="shared" si="13"/>
        <v>115276.30769230769</v>
      </c>
      <c r="T44" s="62">
        <f t="shared" si="13"/>
        <v>14768.948717948719</v>
      </c>
      <c r="U44" s="62">
        <f t="shared" si="13"/>
        <v>39389.564102564102</v>
      </c>
      <c r="V44" s="62">
        <f t="shared" si="13"/>
        <v>65011.076923076922</v>
      </c>
      <c r="W44" s="62">
        <f t="shared" si="13"/>
        <v>253239.46153846153</v>
      </c>
      <c r="X44" s="13">
        <f t="shared" si="13"/>
        <v>0.19555813099005245</v>
      </c>
      <c r="Y44" s="62">
        <f t="shared" si="13"/>
        <v>1367124.3846153845</v>
      </c>
      <c r="Z44" s="13">
        <f t="shared" si="13"/>
        <v>0.96037578152281844</v>
      </c>
      <c r="AA44" s="30"/>
      <c r="AC44" s="4"/>
      <c r="AD44" s="4"/>
      <c r="AE44" s="4"/>
      <c r="AF44" s="4"/>
      <c r="AG44" s="4"/>
      <c r="AH44" s="4"/>
      <c r="AI44" s="4"/>
      <c r="AJ44" s="4"/>
      <c r="AK44" s="4"/>
      <c r="AL44" s="4"/>
      <c r="AM44" s="4"/>
      <c r="AN44" s="4"/>
      <c r="AO44" s="4"/>
      <c r="AP44" s="4"/>
      <c r="AQ44" s="4"/>
      <c r="AR44" s="4"/>
      <c r="AS44" s="4"/>
      <c r="AT44" s="4"/>
      <c r="AU44" s="4"/>
      <c r="AV44" s="4"/>
      <c r="AW44" s="4"/>
      <c r="AX44" s="4"/>
      <c r="AY44" s="4"/>
      <c r="AZ44" s="4"/>
      <c r="BA44" s="4"/>
    </row>
    <row r="45" spans="1:53" x14ac:dyDescent="0.2">
      <c r="A45" s="62" t="s">
        <v>112</v>
      </c>
      <c r="B45" s="62">
        <f t="shared" ref="B45:AB45" si="14">MEDIAN(B3:B41)</f>
        <v>424284</v>
      </c>
      <c r="C45" s="62">
        <f t="shared" si="14"/>
        <v>122301</v>
      </c>
      <c r="D45" s="62">
        <f t="shared" si="14"/>
        <v>657721</v>
      </c>
      <c r="E45" s="13">
        <f t="shared" si="14"/>
        <v>0.72277465422738463</v>
      </c>
      <c r="F45" s="64">
        <f t="shared" si="14"/>
        <v>32.774163759491074</v>
      </c>
      <c r="G45" s="62">
        <f t="shared" si="14"/>
        <v>34910</v>
      </c>
      <c r="H45" s="62">
        <f t="shared" si="14"/>
        <v>5828</v>
      </c>
      <c r="I45" s="62">
        <f t="shared" si="14"/>
        <v>2369</v>
      </c>
      <c r="J45" s="62">
        <f t="shared" si="14"/>
        <v>0</v>
      </c>
      <c r="K45" s="62">
        <f t="shared" si="14"/>
        <v>2391</v>
      </c>
      <c r="L45" s="62">
        <f t="shared" si="14"/>
        <v>3585</v>
      </c>
      <c r="M45" s="62">
        <f t="shared" si="14"/>
        <v>7950</v>
      </c>
      <c r="N45" s="62">
        <f t="shared" si="14"/>
        <v>55201</v>
      </c>
      <c r="O45" s="13">
        <f t="shared" si="14"/>
        <v>8.310465496840462E-2</v>
      </c>
      <c r="P45" s="62">
        <f t="shared" si="14"/>
        <v>2089</v>
      </c>
      <c r="Q45" s="62">
        <f t="shared" si="14"/>
        <v>1379</v>
      </c>
      <c r="R45" s="62">
        <f t="shared" si="14"/>
        <v>0</v>
      </c>
      <c r="S45" s="62">
        <f t="shared" si="14"/>
        <v>80896</v>
      </c>
      <c r="T45" s="62">
        <f t="shared" si="14"/>
        <v>8486</v>
      </c>
      <c r="U45" s="62">
        <f t="shared" si="14"/>
        <v>24648</v>
      </c>
      <c r="V45" s="62">
        <f t="shared" si="14"/>
        <v>17426</v>
      </c>
      <c r="W45" s="62">
        <f t="shared" si="14"/>
        <v>146199</v>
      </c>
      <c r="X45" s="13">
        <f t="shared" si="14"/>
        <v>0.18921035134870609</v>
      </c>
      <c r="Y45" s="62">
        <f t="shared" si="14"/>
        <v>865911</v>
      </c>
      <c r="Z45" s="13">
        <f t="shared" si="14"/>
        <v>0.99337952571036825</v>
      </c>
      <c r="AA45" s="60">
        <f t="shared" si="14"/>
        <v>865911</v>
      </c>
      <c r="AB45" s="123">
        <f t="shared" si="14"/>
        <v>17389</v>
      </c>
      <c r="AC45" s="4"/>
      <c r="AD45" s="4"/>
      <c r="AE45" s="4"/>
      <c r="AF45" s="4"/>
      <c r="AG45" s="4"/>
      <c r="AH45" s="4"/>
      <c r="AI45" s="4"/>
      <c r="AJ45" s="4"/>
      <c r="AK45" s="4"/>
      <c r="AL45" s="4"/>
      <c r="AM45" s="4"/>
      <c r="AN45" s="4"/>
      <c r="AO45" s="4"/>
      <c r="AP45" s="4"/>
      <c r="AQ45" s="4"/>
      <c r="AR45" s="4"/>
      <c r="AS45" s="4"/>
      <c r="AT45" s="4"/>
      <c r="AU45" s="4"/>
      <c r="AV45" s="4"/>
      <c r="AW45" s="4"/>
      <c r="AX45" s="4"/>
      <c r="AY45" s="4"/>
      <c r="AZ45" s="4"/>
      <c r="BA45" s="4"/>
    </row>
    <row r="46" spans="1:53" x14ac:dyDescent="0.2">
      <c r="B46" s="30"/>
      <c r="C46" s="30"/>
      <c r="D46" s="30"/>
      <c r="E46" s="4"/>
      <c r="F46" s="4"/>
      <c r="G46" s="30"/>
      <c r="H46" s="30"/>
      <c r="I46" s="30"/>
      <c r="J46" s="30"/>
      <c r="K46" s="30"/>
      <c r="L46" s="30"/>
      <c r="M46" s="30"/>
      <c r="N46" s="30"/>
      <c r="O46" s="4"/>
      <c r="P46" s="30"/>
      <c r="Q46" s="30"/>
      <c r="R46" s="30"/>
      <c r="S46" s="30"/>
      <c r="T46" s="30"/>
      <c r="U46" s="30"/>
      <c r="V46" s="30"/>
      <c r="W46" s="30"/>
      <c r="X46" s="4"/>
      <c r="Y46" s="30"/>
      <c r="Z46" s="4"/>
      <c r="AA46" s="30"/>
      <c r="AC46" s="4"/>
      <c r="AD46" s="4"/>
      <c r="AE46" s="4"/>
      <c r="AF46" s="4"/>
      <c r="AG46" s="4"/>
      <c r="AH46" s="4"/>
      <c r="AI46" s="4"/>
      <c r="AJ46" s="4"/>
      <c r="AK46" s="4"/>
      <c r="AL46" s="4"/>
      <c r="AM46" s="4"/>
      <c r="AN46" s="4"/>
      <c r="AO46" s="4"/>
      <c r="AP46" s="4"/>
      <c r="AQ46" s="4"/>
      <c r="AR46" s="4"/>
      <c r="AS46" s="4"/>
      <c r="AT46" s="4"/>
      <c r="AU46" s="4"/>
      <c r="AV46" s="4"/>
      <c r="AW46" s="4"/>
      <c r="AX46" s="4"/>
      <c r="AY46" s="4"/>
      <c r="AZ46" s="4"/>
      <c r="BA46" s="4"/>
    </row>
    <row r="47" spans="1:53" x14ac:dyDescent="0.2">
      <c r="B47" s="30"/>
      <c r="C47" s="30"/>
      <c r="D47" s="30"/>
      <c r="E47" s="4"/>
      <c r="F47" s="4"/>
      <c r="G47" s="30"/>
      <c r="H47" s="30"/>
      <c r="I47" s="30"/>
      <c r="J47" s="30"/>
      <c r="K47" s="30"/>
      <c r="L47" s="30"/>
      <c r="M47" s="30"/>
      <c r="N47" s="30"/>
      <c r="O47" s="4"/>
      <c r="P47" s="30"/>
      <c r="Q47" s="30"/>
      <c r="R47" s="30"/>
      <c r="S47" s="30"/>
      <c r="T47" s="30"/>
      <c r="U47" s="30"/>
      <c r="V47" s="30"/>
      <c r="W47" s="30"/>
      <c r="X47" s="4"/>
      <c r="Y47" s="30"/>
      <c r="Z47" s="4"/>
      <c r="AA47" s="30"/>
      <c r="AC47" s="4"/>
      <c r="AD47" s="4"/>
      <c r="AE47" s="4"/>
      <c r="AF47" s="4"/>
      <c r="AG47" s="4"/>
      <c r="AH47" s="4"/>
      <c r="AI47" s="4"/>
      <c r="AJ47" s="4"/>
      <c r="AK47" s="4"/>
      <c r="AL47" s="4"/>
      <c r="AM47" s="4"/>
      <c r="AN47" s="4"/>
      <c r="AO47" s="4"/>
      <c r="AP47" s="4"/>
      <c r="AQ47" s="4"/>
      <c r="AR47" s="4"/>
      <c r="AS47" s="4"/>
      <c r="AT47" s="4"/>
      <c r="AU47" s="4"/>
      <c r="AV47" s="4"/>
      <c r="AW47" s="4"/>
      <c r="AX47" s="4"/>
      <c r="AY47" s="4"/>
      <c r="AZ47" s="4"/>
      <c r="BA47" s="4"/>
    </row>
    <row r="48" spans="1:53" x14ac:dyDescent="0.2">
      <c r="B48" s="30"/>
      <c r="C48" s="30"/>
      <c r="D48" s="30"/>
      <c r="E48" s="4"/>
      <c r="F48" s="4"/>
      <c r="G48" s="30"/>
      <c r="H48" s="30"/>
      <c r="I48" s="30"/>
      <c r="J48" s="30"/>
      <c r="K48" s="30"/>
      <c r="L48" s="30"/>
      <c r="M48" s="30"/>
      <c r="N48" s="30"/>
      <c r="O48" s="4"/>
      <c r="P48" s="30"/>
      <c r="Q48" s="30"/>
      <c r="R48" s="30"/>
      <c r="S48" s="30"/>
      <c r="T48" s="30"/>
      <c r="U48" s="30"/>
      <c r="V48" s="30"/>
      <c r="W48" s="30"/>
      <c r="X48" s="4"/>
      <c r="Y48" s="30"/>
      <c r="Z48" s="4"/>
      <c r="AA48" s="30"/>
      <c r="AC48" s="4"/>
      <c r="AD48" s="4"/>
      <c r="AE48" s="4"/>
      <c r="AF48" s="4"/>
      <c r="AG48" s="4"/>
      <c r="AH48" s="4"/>
      <c r="AI48" s="4"/>
      <c r="AJ48" s="4"/>
      <c r="AK48" s="4"/>
      <c r="AL48" s="4"/>
      <c r="AM48" s="4"/>
      <c r="AN48" s="4"/>
      <c r="AO48" s="4"/>
      <c r="AP48" s="4"/>
      <c r="AQ48" s="4"/>
      <c r="AR48" s="4"/>
      <c r="AS48" s="4"/>
      <c r="AT48" s="4"/>
      <c r="AU48" s="4"/>
      <c r="AV48" s="4"/>
      <c r="AW48" s="4"/>
      <c r="AX48" s="4"/>
      <c r="AY48" s="4"/>
      <c r="AZ48" s="4"/>
      <c r="BA48" s="4"/>
    </row>
    <row r="49" spans="2:53" x14ac:dyDescent="0.2">
      <c r="B49" s="30"/>
      <c r="C49" s="30"/>
      <c r="D49" s="30"/>
      <c r="E49" s="4"/>
      <c r="F49" s="4"/>
      <c r="G49" s="30"/>
      <c r="H49" s="30"/>
      <c r="I49" s="30"/>
      <c r="J49" s="30"/>
      <c r="K49" s="30"/>
      <c r="L49" s="30"/>
      <c r="M49" s="30"/>
      <c r="N49" s="30"/>
      <c r="O49" s="4"/>
      <c r="P49" s="30"/>
      <c r="Q49" s="30"/>
      <c r="R49" s="30"/>
      <c r="S49" s="30"/>
      <c r="T49" s="30"/>
      <c r="U49" s="30"/>
      <c r="V49" s="30"/>
      <c r="W49" s="30"/>
      <c r="X49" s="4"/>
      <c r="Y49" s="30"/>
      <c r="Z49" s="4"/>
      <c r="AA49" s="30"/>
      <c r="AC49" s="4"/>
      <c r="AD49" s="4"/>
      <c r="AE49" s="4"/>
      <c r="AF49" s="4"/>
      <c r="AG49" s="4"/>
      <c r="AH49" s="4"/>
      <c r="AI49" s="4"/>
      <c r="AJ49" s="4"/>
      <c r="AK49" s="4"/>
      <c r="AL49" s="4"/>
      <c r="AM49" s="4"/>
      <c r="AN49" s="4"/>
      <c r="AO49" s="4"/>
      <c r="AP49" s="4"/>
      <c r="AQ49" s="4"/>
      <c r="AR49" s="4"/>
      <c r="AS49" s="4"/>
      <c r="AT49" s="4"/>
      <c r="AU49" s="4"/>
      <c r="AV49" s="4"/>
      <c r="AW49" s="4"/>
      <c r="AX49" s="4"/>
      <c r="AY49" s="4"/>
      <c r="AZ49" s="4"/>
      <c r="BA49" s="4"/>
    </row>
    <row r="50" spans="2:53" x14ac:dyDescent="0.2">
      <c r="B50" s="30"/>
      <c r="C50" s="30"/>
      <c r="D50" s="30"/>
      <c r="E50" s="4"/>
      <c r="F50" s="4"/>
      <c r="G50" s="30"/>
      <c r="H50" s="30"/>
      <c r="I50" s="30"/>
      <c r="J50" s="30"/>
      <c r="K50" s="30"/>
      <c r="L50" s="30"/>
      <c r="M50" s="30"/>
      <c r="N50" s="30"/>
      <c r="O50" s="4"/>
      <c r="P50" s="30"/>
      <c r="Q50" s="30"/>
      <c r="R50" s="30"/>
      <c r="S50" s="30"/>
      <c r="T50" s="30"/>
      <c r="U50" s="30"/>
      <c r="V50" s="30"/>
      <c r="W50" s="30"/>
      <c r="X50" s="4"/>
      <c r="Y50" s="30"/>
      <c r="Z50" s="4"/>
      <c r="AA50" s="30"/>
      <c r="AC50" s="4"/>
      <c r="AD50" s="4"/>
      <c r="AE50" s="4"/>
      <c r="AF50" s="4"/>
      <c r="AG50" s="4"/>
      <c r="AH50" s="4"/>
      <c r="AI50" s="4"/>
      <c r="AJ50" s="4"/>
      <c r="AK50" s="4"/>
      <c r="AL50" s="4"/>
      <c r="AM50" s="4"/>
      <c r="AN50" s="4"/>
      <c r="AO50" s="4"/>
      <c r="AP50" s="4"/>
      <c r="AQ50" s="4"/>
      <c r="AR50" s="4"/>
      <c r="AS50" s="4"/>
      <c r="AT50" s="4"/>
      <c r="AU50" s="4"/>
      <c r="AV50" s="4"/>
      <c r="AW50" s="4"/>
      <c r="AX50" s="4"/>
      <c r="AY50" s="4"/>
      <c r="AZ50" s="4"/>
      <c r="BA50" s="4"/>
    </row>
    <row r="51" spans="2:53" x14ac:dyDescent="0.2">
      <c r="B51" s="30"/>
      <c r="C51" s="30"/>
      <c r="D51" s="30"/>
      <c r="E51" s="4"/>
      <c r="F51" s="4"/>
      <c r="G51" s="30"/>
      <c r="H51" s="30"/>
      <c r="I51" s="30"/>
      <c r="J51" s="30"/>
      <c r="K51" s="30"/>
      <c r="L51" s="30"/>
      <c r="M51" s="30"/>
      <c r="N51" s="30"/>
      <c r="O51" s="4"/>
      <c r="P51" s="30"/>
      <c r="Q51" s="30"/>
      <c r="R51" s="30"/>
      <c r="S51" s="30"/>
      <c r="T51" s="30"/>
      <c r="U51" s="30"/>
      <c r="V51" s="30"/>
      <c r="W51" s="30"/>
      <c r="X51" s="4"/>
      <c r="Y51" s="30"/>
      <c r="Z51" s="4"/>
      <c r="AA51" s="30"/>
      <c r="AC51" s="4"/>
      <c r="AD51" s="4"/>
      <c r="AE51" s="4"/>
      <c r="AF51" s="4"/>
      <c r="AG51" s="4"/>
      <c r="AH51" s="4"/>
      <c r="AI51" s="4"/>
      <c r="AJ51" s="4"/>
      <c r="AK51" s="4"/>
      <c r="AL51" s="4"/>
      <c r="AM51" s="4"/>
      <c r="AN51" s="4"/>
      <c r="AO51" s="4"/>
      <c r="AP51" s="4"/>
      <c r="AQ51" s="4"/>
      <c r="AR51" s="4"/>
      <c r="AS51" s="4"/>
      <c r="AT51" s="4"/>
      <c r="AU51" s="4"/>
      <c r="AV51" s="4"/>
      <c r="AW51" s="4"/>
      <c r="AX51" s="4"/>
      <c r="AY51" s="4"/>
      <c r="AZ51" s="4"/>
      <c r="BA51" s="4"/>
    </row>
    <row r="52" spans="2:53" x14ac:dyDescent="0.2">
      <c r="B52" s="30"/>
      <c r="C52" s="30"/>
      <c r="D52" s="30"/>
      <c r="E52" s="4"/>
      <c r="F52" s="4"/>
      <c r="G52" s="30"/>
      <c r="H52" s="30"/>
      <c r="I52" s="30"/>
      <c r="J52" s="30"/>
      <c r="K52" s="30"/>
      <c r="L52" s="30"/>
      <c r="M52" s="30"/>
      <c r="N52" s="30"/>
      <c r="O52" s="4"/>
      <c r="P52" s="30"/>
      <c r="Q52" s="30"/>
      <c r="R52" s="30"/>
      <c r="S52" s="30"/>
      <c r="T52" s="30"/>
      <c r="U52" s="30"/>
      <c r="V52" s="30"/>
      <c r="W52" s="30"/>
      <c r="X52" s="4"/>
      <c r="Y52" s="30"/>
      <c r="Z52" s="4"/>
      <c r="AA52" s="30"/>
      <c r="AC52" s="4"/>
      <c r="AD52" s="4"/>
      <c r="AE52" s="4"/>
      <c r="AF52" s="4"/>
      <c r="AG52" s="4"/>
      <c r="AH52" s="4"/>
      <c r="AI52" s="4"/>
      <c r="AJ52" s="4"/>
      <c r="AK52" s="4"/>
      <c r="AL52" s="4"/>
      <c r="AM52" s="4"/>
      <c r="AN52" s="4"/>
      <c r="AO52" s="4"/>
      <c r="AP52" s="4"/>
      <c r="AQ52" s="4"/>
      <c r="AR52" s="4"/>
      <c r="AS52" s="4"/>
      <c r="AT52" s="4"/>
      <c r="AU52" s="4"/>
      <c r="AV52" s="4"/>
      <c r="AW52" s="4"/>
      <c r="AX52" s="4"/>
      <c r="AY52" s="4"/>
      <c r="AZ52" s="4"/>
      <c r="BA52" s="4"/>
    </row>
    <row r="53" spans="2:53" x14ac:dyDescent="0.2">
      <c r="B53" s="30"/>
      <c r="C53" s="30"/>
      <c r="D53" s="30"/>
      <c r="E53" s="4"/>
      <c r="F53" s="4"/>
      <c r="G53" s="30"/>
      <c r="H53" s="30"/>
      <c r="I53" s="30"/>
      <c r="J53" s="30"/>
      <c r="K53" s="30"/>
      <c r="L53" s="30"/>
      <c r="M53" s="30"/>
      <c r="N53" s="30"/>
      <c r="O53" s="4"/>
      <c r="P53" s="30"/>
      <c r="Q53" s="30"/>
      <c r="R53" s="30"/>
      <c r="S53" s="30"/>
      <c r="T53" s="30"/>
      <c r="U53" s="30"/>
      <c r="V53" s="30"/>
      <c r="W53" s="30"/>
      <c r="X53" s="4"/>
      <c r="Y53" s="30"/>
      <c r="Z53" s="4"/>
      <c r="AA53" s="30"/>
      <c r="AC53" s="4"/>
      <c r="AD53" s="4"/>
      <c r="AE53" s="4"/>
      <c r="AF53" s="4"/>
      <c r="AG53" s="4"/>
      <c r="AH53" s="4"/>
      <c r="AI53" s="4"/>
      <c r="AJ53" s="4"/>
      <c r="AK53" s="4"/>
      <c r="AL53" s="4"/>
      <c r="AM53" s="4"/>
      <c r="AN53" s="4"/>
      <c r="AO53" s="4"/>
      <c r="AP53" s="4"/>
      <c r="AQ53" s="4"/>
      <c r="AR53" s="4"/>
      <c r="AS53" s="4"/>
      <c r="AT53" s="4"/>
      <c r="AU53" s="4"/>
      <c r="AV53" s="4"/>
      <c r="AW53" s="4"/>
      <c r="AX53" s="4"/>
      <c r="AY53" s="4"/>
      <c r="AZ53" s="4"/>
      <c r="BA53" s="4"/>
    </row>
    <row r="54" spans="2:53" x14ac:dyDescent="0.2">
      <c r="B54" s="30"/>
      <c r="C54" s="30"/>
      <c r="D54" s="30"/>
      <c r="E54" s="4"/>
      <c r="F54" s="4"/>
      <c r="G54" s="30"/>
      <c r="H54" s="30"/>
      <c r="I54" s="30"/>
      <c r="J54" s="30"/>
      <c r="K54" s="30"/>
      <c r="L54" s="30"/>
      <c r="M54" s="30"/>
      <c r="N54" s="30"/>
      <c r="O54" s="4"/>
      <c r="P54" s="30"/>
      <c r="Q54" s="30"/>
      <c r="R54" s="30"/>
      <c r="S54" s="30"/>
      <c r="T54" s="30"/>
      <c r="U54" s="30"/>
      <c r="V54" s="30"/>
      <c r="W54" s="30"/>
      <c r="X54" s="4"/>
      <c r="Y54" s="30"/>
      <c r="Z54" s="4"/>
      <c r="AA54" s="30"/>
      <c r="AC54" s="4"/>
      <c r="AD54" s="4"/>
      <c r="AE54" s="4"/>
      <c r="AF54" s="4"/>
      <c r="AG54" s="4"/>
      <c r="AH54" s="4"/>
      <c r="AI54" s="4"/>
      <c r="AJ54" s="4"/>
      <c r="AK54" s="4"/>
      <c r="AL54" s="4"/>
      <c r="AM54" s="4"/>
      <c r="AN54" s="4"/>
      <c r="AO54" s="4"/>
      <c r="AP54" s="4"/>
      <c r="AQ54" s="4"/>
      <c r="AR54" s="4"/>
      <c r="AS54" s="4"/>
      <c r="AT54" s="4"/>
      <c r="AU54" s="4"/>
      <c r="AV54" s="4"/>
      <c r="AW54" s="4"/>
      <c r="AX54" s="4"/>
      <c r="AY54" s="4"/>
      <c r="AZ54" s="4"/>
      <c r="BA54" s="4"/>
    </row>
    <row r="55" spans="2:53" x14ac:dyDescent="0.2">
      <c r="B55" s="30"/>
      <c r="C55" s="30"/>
      <c r="D55" s="30"/>
      <c r="E55" s="4"/>
      <c r="F55" s="4"/>
      <c r="G55" s="30"/>
      <c r="H55" s="30"/>
      <c r="I55" s="30"/>
      <c r="J55" s="30"/>
      <c r="K55" s="30"/>
      <c r="L55" s="30"/>
      <c r="M55" s="30"/>
      <c r="N55" s="30"/>
      <c r="O55" s="4"/>
      <c r="P55" s="30"/>
      <c r="Q55" s="30"/>
      <c r="R55" s="30"/>
      <c r="S55" s="30"/>
      <c r="T55" s="30"/>
      <c r="U55" s="30"/>
      <c r="V55" s="30"/>
      <c r="W55" s="30"/>
      <c r="X55" s="4"/>
      <c r="Y55" s="30"/>
      <c r="Z55" s="4"/>
      <c r="AA55" s="30"/>
      <c r="AC55" s="4"/>
      <c r="AD55" s="4"/>
      <c r="AE55" s="4"/>
      <c r="AF55" s="4"/>
      <c r="AG55" s="4"/>
      <c r="AH55" s="4"/>
      <c r="AI55" s="4"/>
      <c r="AJ55" s="4"/>
      <c r="AK55" s="4"/>
      <c r="AL55" s="4"/>
      <c r="AM55" s="4"/>
      <c r="AN55" s="4"/>
      <c r="AO55" s="4"/>
      <c r="AP55" s="4"/>
      <c r="AQ55" s="4"/>
      <c r="AR55" s="4"/>
      <c r="AS55" s="4"/>
      <c r="AT55" s="4"/>
      <c r="AU55" s="4"/>
      <c r="AV55" s="4"/>
      <c r="AW55" s="4"/>
      <c r="AX55" s="4"/>
      <c r="AY55" s="4"/>
      <c r="AZ55" s="4"/>
      <c r="BA55" s="4"/>
    </row>
    <row r="56" spans="2:53" x14ac:dyDescent="0.2">
      <c r="B56" s="30"/>
      <c r="C56" s="30"/>
      <c r="D56" s="30"/>
      <c r="E56" s="4"/>
      <c r="F56" s="4"/>
      <c r="G56" s="30"/>
      <c r="H56" s="30"/>
      <c r="I56" s="30"/>
      <c r="J56" s="30"/>
      <c r="K56" s="30"/>
      <c r="L56" s="30"/>
      <c r="M56" s="30"/>
      <c r="N56" s="30"/>
      <c r="O56" s="4"/>
      <c r="P56" s="30"/>
      <c r="Q56" s="30"/>
      <c r="R56" s="30"/>
      <c r="S56" s="30"/>
      <c r="T56" s="30"/>
      <c r="U56" s="30"/>
      <c r="V56" s="30"/>
      <c r="W56" s="30"/>
      <c r="X56" s="4"/>
      <c r="Y56" s="30"/>
      <c r="Z56" s="4"/>
      <c r="AA56" s="30"/>
      <c r="AC56" s="4"/>
      <c r="AD56" s="4"/>
      <c r="AE56" s="4"/>
      <c r="AF56" s="4"/>
      <c r="AG56" s="4"/>
      <c r="AH56" s="4"/>
      <c r="AI56" s="4"/>
      <c r="AJ56" s="4"/>
      <c r="AK56" s="4"/>
      <c r="AL56" s="4"/>
      <c r="AM56" s="4"/>
      <c r="AN56" s="4"/>
      <c r="AO56" s="4"/>
      <c r="AP56" s="4"/>
      <c r="AQ56" s="4"/>
      <c r="AR56" s="4"/>
      <c r="AS56" s="4"/>
      <c r="AT56" s="4"/>
      <c r="AU56" s="4"/>
      <c r="AV56" s="4"/>
      <c r="AW56" s="4"/>
      <c r="AX56" s="4"/>
      <c r="AY56" s="4"/>
      <c r="AZ56" s="4"/>
      <c r="BA56" s="4"/>
    </row>
    <row r="57" spans="2:53" x14ac:dyDescent="0.2">
      <c r="B57" s="30"/>
      <c r="C57" s="30"/>
      <c r="D57" s="30"/>
      <c r="E57" s="4"/>
      <c r="F57" s="4"/>
      <c r="G57" s="30"/>
      <c r="H57" s="30"/>
      <c r="I57" s="30"/>
      <c r="J57" s="30"/>
      <c r="K57" s="30"/>
      <c r="L57" s="30"/>
      <c r="M57" s="30"/>
      <c r="N57" s="30"/>
      <c r="O57" s="4"/>
      <c r="P57" s="30"/>
      <c r="Q57" s="30"/>
      <c r="R57" s="30"/>
      <c r="S57" s="30"/>
      <c r="T57" s="30"/>
      <c r="U57" s="30"/>
      <c r="V57" s="30"/>
      <c r="W57" s="30"/>
      <c r="X57" s="4"/>
      <c r="Y57" s="30"/>
      <c r="Z57" s="4"/>
      <c r="AA57" s="30"/>
      <c r="AC57" s="4"/>
      <c r="AD57" s="4"/>
      <c r="AE57" s="4"/>
      <c r="AF57" s="4"/>
      <c r="AG57" s="4"/>
      <c r="AH57" s="4"/>
      <c r="AI57" s="4"/>
      <c r="AJ57" s="4"/>
      <c r="AK57" s="4"/>
      <c r="AL57" s="4"/>
      <c r="AM57" s="4"/>
      <c r="AN57" s="4"/>
      <c r="AO57" s="4"/>
      <c r="AP57" s="4"/>
      <c r="AQ57" s="4"/>
      <c r="AR57" s="4"/>
      <c r="AS57" s="4"/>
      <c r="AT57" s="4"/>
      <c r="AU57" s="4"/>
      <c r="AV57" s="4"/>
      <c r="AW57" s="4"/>
      <c r="AX57" s="4"/>
      <c r="AY57" s="4"/>
      <c r="AZ57" s="4"/>
      <c r="BA57" s="4"/>
    </row>
    <row r="58" spans="2:53" x14ac:dyDescent="0.2">
      <c r="B58" s="30"/>
      <c r="C58" s="30"/>
      <c r="D58" s="30"/>
      <c r="E58" s="4"/>
      <c r="F58" s="4"/>
      <c r="G58" s="30"/>
      <c r="H58" s="30"/>
      <c r="I58" s="30"/>
      <c r="J58" s="30"/>
      <c r="K58" s="30"/>
      <c r="L58" s="30"/>
      <c r="M58" s="30"/>
      <c r="N58" s="30"/>
      <c r="O58" s="4"/>
      <c r="P58" s="30"/>
      <c r="Q58" s="30"/>
      <c r="R58" s="30"/>
      <c r="S58" s="30"/>
      <c r="T58" s="30"/>
      <c r="U58" s="30"/>
      <c r="V58" s="30"/>
      <c r="W58" s="30"/>
      <c r="X58" s="4"/>
      <c r="Y58" s="30"/>
      <c r="Z58" s="4"/>
      <c r="AA58" s="30"/>
      <c r="AC58" s="4"/>
      <c r="AD58" s="4"/>
      <c r="AE58" s="4"/>
      <c r="AF58" s="4"/>
      <c r="AG58" s="4"/>
      <c r="AH58" s="4"/>
      <c r="AI58" s="4"/>
      <c r="AJ58" s="4"/>
      <c r="AK58" s="4"/>
      <c r="AL58" s="4"/>
      <c r="AM58" s="4"/>
      <c r="AN58" s="4"/>
      <c r="AO58" s="4"/>
      <c r="AP58" s="4"/>
      <c r="AQ58" s="4"/>
      <c r="AR58" s="4"/>
      <c r="AS58" s="4"/>
      <c r="AT58" s="4"/>
      <c r="AU58" s="4"/>
      <c r="AV58" s="4"/>
      <c r="AW58" s="4"/>
      <c r="AX58" s="4"/>
      <c r="AY58" s="4"/>
      <c r="AZ58" s="4"/>
      <c r="BA58" s="4"/>
    </row>
    <row r="59" spans="2:53" x14ac:dyDescent="0.2">
      <c r="B59" s="30"/>
      <c r="C59" s="30"/>
      <c r="D59" s="30"/>
      <c r="E59" s="4"/>
      <c r="F59" s="4"/>
      <c r="G59" s="30"/>
      <c r="H59" s="30"/>
      <c r="I59" s="30"/>
      <c r="J59" s="30"/>
      <c r="K59" s="30"/>
      <c r="L59" s="30"/>
      <c r="M59" s="30"/>
      <c r="N59" s="30"/>
      <c r="O59" s="4"/>
      <c r="P59" s="30"/>
      <c r="Q59" s="30"/>
      <c r="R59" s="30"/>
      <c r="S59" s="30"/>
      <c r="T59" s="30"/>
      <c r="U59" s="30"/>
      <c r="V59" s="30"/>
      <c r="W59" s="30"/>
      <c r="X59" s="4"/>
      <c r="Y59" s="30"/>
      <c r="Z59" s="4"/>
      <c r="AA59" s="30"/>
      <c r="AC59" s="4"/>
      <c r="AD59" s="4"/>
      <c r="AE59" s="4"/>
      <c r="AF59" s="4"/>
      <c r="AG59" s="4"/>
      <c r="AH59" s="4"/>
      <c r="AI59" s="4"/>
      <c r="AJ59" s="4"/>
      <c r="AK59" s="4"/>
      <c r="AL59" s="4"/>
      <c r="AM59" s="4"/>
      <c r="AN59" s="4"/>
      <c r="AO59" s="4"/>
      <c r="AP59" s="4"/>
      <c r="AQ59" s="4"/>
      <c r="AR59" s="4"/>
      <c r="AS59" s="4"/>
      <c r="AT59" s="4"/>
      <c r="AU59" s="4"/>
      <c r="AV59" s="4"/>
      <c r="AW59" s="4"/>
      <c r="AX59" s="4"/>
      <c r="AY59" s="4"/>
      <c r="AZ59" s="4"/>
      <c r="BA59" s="4"/>
    </row>
    <row r="60" spans="2:53" x14ac:dyDescent="0.2">
      <c r="B60" s="30"/>
      <c r="C60" s="30"/>
      <c r="D60" s="30"/>
      <c r="E60" s="4"/>
      <c r="F60" s="4"/>
      <c r="G60" s="30"/>
      <c r="H60" s="30"/>
      <c r="I60" s="30"/>
      <c r="J60" s="30"/>
      <c r="K60" s="30"/>
      <c r="L60" s="30"/>
      <c r="M60" s="30"/>
      <c r="N60" s="30"/>
      <c r="O60" s="4"/>
      <c r="P60" s="30"/>
      <c r="Q60" s="30"/>
      <c r="R60" s="30"/>
      <c r="S60" s="30"/>
      <c r="T60" s="30"/>
      <c r="U60" s="30"/>
      <c r="V60" s="30"/>
      <c r="W60" s="30"/>
      <c r="X60" s="4"/>
      <c r="Y60" s="30"/>
      <c r="Z60" s="4"/>
      <c r="AA60" s="30"/>
      <c r="AC60" s="4"/>
      <c r="AD60" s="4"/>
      <c r="AE60" s="4"/>
      <c r="AF60" s="4"/>
      <c r="AG60" s="4"/>
      <c r="AH60" s="4"/>
      <c r="AI60" s="4"/>
      <c r="AJ60" s="4"/>
      <c r="AK60" s="4"/>
      <c r="AL60" s="4"/>
      <c r="AM60" s="4"/>
      <c r="AN60" s="4"/>
      <c r="AO60" s="4"/>
      <c r="AP60" s="4"/>
      <c r="AQ60" s="4"/>
      <c r="AR60" s="4"/>
      <c r="AS60" s="4"/>
      <c r="AT60" s="4"/>
      <c r="AU60" s="4"/>
      <c r="AV60" s="4"/>
      <c r="AW60" s="4"/>
      <c r="AX60" s="4"/>
      <c r="AY60" s="4"/>
      <c r="AZ60" s="4"/>
      <c r="BA60" s="4"/>
    </row>
    <row r="61" spans="2:53" x14ac:dyDescent="0.2">
      <c r="B61" s="30"/>
      <c r="C61" s="30"/>
      <c r="D61" s="30"/>
      <c r="E61" s="4"/>
      <c r="F61" s="4"/>
      <c r="G61" s="30"/>
      <c r="H61" s="30"/>
      <c r="I61" s="30"/>
      <c r="J61" s="30"/>
      <c r="K61" s="30"/>
      <c r="L61" s="30"/>
      <c r="M61" s="30"/>
      <c r="N61" s="30"/>
      <c r="O61" s="4"/>
      <c r="P61" s="30"/>
      <c r="Q61" s="30"/>
      <c r="R61" s="30"/>
      <c r="S61" s="30"/>
      <c r="T61" s="30"/>
      <c r="U61" s="30"/>
      <c r="V61" s="30"/>
      <c r="W61" s="30"/>
      <c r="X61" s="4"/>
      <c r="Y61" s="30"/>
      <c r="Z61" s="4"/>
      <c r="AA61" s="30"/>
      <c r="AC61" s="4"/>
      <c r="AD61" s="4"/>
      <c r="AE61" s="4"/>
      <c r="AF61" s="4"/>
      <c r="AG61" s="4"/>
      <c r="AH61" s="4"/>
      <c r="AI61" s="4"/>
      <c r="AJ61" s="4"/>
      <c r="AK61" s="4"/>
      <c r="AL61" s="4"/>
      <c r="AM61" s="4"/>
      <c r="AN61" s="4"/>
      <c r="AO61" s="4"/>
      <c r="AP61" s="4"/>
      <c r="AQ61" s="4"/>
      <c r="AR61" s="4"/>
      <c r="AS61" s="4"/>
      <c r="AT61" s="4"/>
      <c r="AU61" s="4"/>
      <c r="AV61" s="4"/>
      <c r="AW61" s="4"/>
      <c r="AX61" s="4"/>
      <c r="AY61" s="4"/>
      <c r="AZ61" s="4"/>
      <c r="BA61" s="4"/>
    </row>
    <row r="62" spans="2:53" x14ac:dyDescent="0.2">
      <c r="B62" s="30"/>
      <c r="C62" s="30"/>
      <c r="D62" s="30"/>
      <c r="E62" s="4"/>
      <c r="F62" s="4"/>
      <c r="G62" s="30"/>
      <c r="H62" s="30"/>
      <c r="I62" s="30"/>
      <c r="J62" s="30"/>
      <c r="K62" s="30"/>
      <c r="L62" s="30"/>
      <c r="M62" s="30"/>
      <c r="N62" s="30"/>
      <c r="O62" s="4"/>
      <c r="P62" s="30"/>
      <c r="Q62" s="30"/>
      <c r="R62" s="30"/>
      <c r="S62" s="30"/>
      <c r="T62" s="30"/>
      <c r="U62" s="30"/>
      <c r="V62" s="30"/>
      <c r="W62" s="30"/>
      <c r="X62" s="4"/>
      <c r="Y62" s="30"/>
      <c r="Z62" s="4"/>
      <c r="AA62" s="30"/>
      <c r="AC62" s="4"/>
      <c r="AD62" s="4"/>
      <c r="AE62" s="4"/>
      <c r="AF62" s="4"/>
      <c r="AG62" s="4"/>
      <c r="AH62" s="4"/>
      <c r="AI62" s="4"/>
      <c r="AJ62" s="4"/>
      <c r="AK62" s="4"/>
      <c r="AL62" s="4"/>
      <c r="AM62" s="4"/>
      <c r="AN62" s="4"/>
      <c r="AO62" s="4"/>
      <c r="AP62" s="4"/>
      <c r="AQ62" s="4"/>
      <c r="AR62" s="4"/>
      <c r="AS62" s="4"/>
      <c r="AT62" s="4"/>
      <c r="AU62" s="4"/>
      <c r="AV62" s="4"/>
      <c r="AW62" s="4"/>
      <c r="AX62" s="4"/>
      <c r="AY62" s="4"/>
      <c r="AZ62" s="4"/>
      <c r="BA62" s="4"/>
    </row>
  </sheetData>
  <autoFilter ref="A2:AB41" xr:uid="{C603407F-CB5C-4A8C-B207-29A779C04D2C}"/>
  <mergeCells count="5">
    <mergeCell ref="B1:E1"/>
    <mergeCell ref="G1:O1"/>
    <mergeCell ref="P1:X1"/>
    <mergeCell ref="Y1:Z1"/>
    <mergeCell ref="A1:A2"/>
  </mergeCells>
  <conditionalFormatting sqref="A3:Z4 A6:Z14 A5:AB5 A17:Z24 A15:AB16 A26:Z29 A25:AB25 A31:Z31 A30:AB30 A34:Z36 A32:AB33 A38:Z41 A37:AB37">
    <cfRule type="expression" dxfId="3" priority="1">
      <formula>MOD(ROW(),2)=0</formula>
    </cfRule>
  </conditionalFormatting>
  <printOptions horizontalCentered="1" verticalCentered="1"/>
  <pageMargins left="0.75" right="0.75" top="1" bottom="1" header="0.5" footer="0.5"/>
  <pageSetup orientation="landscape" horizontalDpi="0" verticalDpi="0" r:id="rId1"/>
  <headerFooter>
    <oddHeader>Data Dump - Sections 1-11</oddHeader>
    <oddFooter>Counting Opinions (SQUIRE) Ltd.</oddFooter>
  </headerFooter>
  <ignoredErrors>
    <ignoredError sqref="Y43:Z43 O43 E43 X43"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3715E4-352A-4587-B558-D59B0AEFCD11}">
  <sheetPr>
    <tabColor theme="7" tint="0.39997558519241921"/>
  </sheetPr>
  <dimension ref="A1:AW62"/>
  <sheetViews>
    <sheetView showGridLines="0" workbookViewId="0">
      <pane xSplit="1" ySplit="2" topLeftCell="B3" activePane="bottomRight" state="frozen"/>
      <selection pane="topRight" activeCell="B1" sqref="B1"/>
      <selection pane="bottomLeft" activeCell="A2" sqref="A2"/>
      <selection pane="bottomRight" sqref="A1:A2"/>
    </sheetView>
  </sheetViews>
  <sheetFormatPr defaultRowHeight="12.75" x14ac:dyDescent="0.2"/>
  <cols>
    <col min="1" max="1" width="20.28515625" style="3" customWidth="1"/>
    <col min="2" max="2" width="12" style="40" bestFit="1" customWidth="1"/>
    <col min="3" max="4" width="11.42578125" style="8" customWidth="1"/>
    <col min="5" max="7" width="11.42578125" style="40" bestFit="1" customWidth="1"/>
    <col min="8" max="8" width="11.42578125" style="40" customWidth="1"/>
    <col min="9" max="11" width="11.42578125" style="8" customWidth="1"/>
    <col min="12" max="12" width="15.28515625" style="40" customWidth="1"/>
    <col min="13" max="13" width="12" style="40" bestFit="1" customWidth="1"/>
    <col min="14" max="14" width="11.42578125" style="40" customWidth="1"/>
    <col min="15" max="16" width="11.42578125" style="8" customWidth="1"/>
    <col min="17" max="17" width="11.42578125" style="40" bestFit="1" customWidth="1"/>
    <col min="18" max="19" width="11.42578125" style="8" customWidth="1"/>
    <col min="20" max="20" width="12" style="40" bestFit="1" customWidth="1"/>
    <col min="21" max="22" width="11.42578125" style="8" customWidth="1"/>
    <col min="23" max="23" width="15.28515625" style="40" customWidth="1"/>
    <col min="24" max="24" width="11.42578125" style="8" hidden="1" customWidth="1"/>
    <col min="25" max="25" width="15.28515625" style="3" customWidth="1"/>
    <col min="26" max="27" width="11.42578125" style="3" bestFit="1" customWidth="1"/>
    <col min="28" max="31" width="15.28515625" style="3" customWidth="1"/>
    <col min="32" max="33" width="11.42578125" style="3" bestFit="1" customWidth="1"/>
    <col min="34" max="37" width="15.28515625" style="3" customWidth="1"/>
    <col min="38" max="38" width="11.42578125" style="3" bestFit="1" customWidth="1"/>
    <col min="39" max="39" width="15.28515625" style="3" customWidth="1"/>
    <col min="40" max="40" width="11.42578125" style="3" bestFit="1" customWidth="1"/>
    <col min="41" max="41" width="15.28515625" style="3" customWidth="1"/>
    <col min="42" max="42" width="11.42578125" style="3" bestFit="1" customWidth="1"/>
    <col min="43" max="44" width="15.28515625" style="3" customWidth="1"/>
    <col min="45" max="45" width="11.42578125" style="3" bestFit="1" customWidth="1"/>
    <col min="46" max="46" width="15.28515625" style="3" customWidth="1"/>
    <col min="47" max="16384" width="9.140625" style="3"/>
  </cols>
  <sheetData>
    <row r="1" spans="1:49" ht="12.75" customHeight="1" x14ac:dyDescent="0.2">
      <c r="A1" s="157" t="s">
        <v>91</v>
      </c>
      <c r="B1" s="172" t="s">
        <v>154</v>
      </c>
      <c r="C1" s="172"/>
      <c r="D1" s="198"/>
      <c r="E1" s="184" t="s">
        <v>155</v>
      </c>
      <c r="F1" s="185"/>
      <c r="G1" s="185"/>
      <c r="H1" s="185"/>
      <c r="I1" s="185"/>
      <c r="J1" s="185"/>
      <c r="K1" s="199"/>
      <c r="L1" s="186" t="s">
        <v>156</v>
      </c>
      <c r="M1" s="187"/>
      <c r="N1" s="187"/>
      <c r="O1" s="187"/>
      <c r="P1" s="200"/>
      <c r="Q1" s="188" t="s">
        <v>157</v>
      </c>
      <c r="R1" s="189"/>
      <c r="S1" s="201"/>
      <c r="T1" s="182" t="s">
        <v>123</v>
      </c>
      <c r="U1" s="183"/>
      <c r="V1" s="202"/>
      <c r="W1" s="155" t="s">
        <v>132</v>
      </c>
    </row>
    <row r="2" spans="1:49" s="2" customFormat="1" ht="66" customHeight="1" x14ac:dyDescent="0.2">
      <c r="A2" s="158"/>
      <c r="B2" s="36" t="s">
        <v>116</v>
      </c>
      <c r="C2" s="14" t="s">
        <v>139</v>
      </c>
      <c r="D2" s="14" t="s">
        <v>147</v>
      </c>
      <c r="E2" s="33" t="s">
        <v>117</v>
      </c>
      <c r="F2" s="51" t="s">
        <v>118</v>
      </c>
      <c r="G2" s="51" t="s">
        <v>119</v>
      </c>
      <c r="H2" s="51" t="s">
        <v>136</v>
      </c>
      <c r="I2" s="15" t="s">
        <v>140</v>
      </c>
      <c r="J2" s="15" t="s">
        <v>199</v>
      </c>
      <c r="K2" s="15" t="s">
        <v>148</v>
      </c>
      <c r="L2" s="42" t="s">
        <v>120</v>
      </c>
      <c r="M2" s="66" t="s">
        <v>121</v>
      </c>
      <c r="N2" s="66" t="s">
        <v>151</v>
      </c>
      <c r="O2" s="16" t="s">
        <v>149</v>
      </c>
      <c r="P2" s="16" t="s">
        <v>150</v>
      </c>
      <c r="Q2" s="31" t="s">
        <v>122</v>
      </c>
      <c r="R2" s="17" t="s">
        <v>141</v>
      </c>
      <c r="S2" s="17" t="s">
        <v>152</v>
      </c>
      <c r="T2" s="34" t="s">
        <v>123</v>
      </c>
      <c r="U2" s="19" t="s">
        <v>137</v>
      </c>
      <c r="V2" s="19" t="s">
        <v>153</v>
      </c>
      <c r="W2" s="156"/>
      <c r="X2" s="2" t="s">
        <v>134</v>
      </c>
    </row>
    <row r="3" spans="1:49" x14ac:dyDescent="0.2">
      <c r="A3" s="100" t="s">
        <v>38</v>
      </c>
      <c r="B3" s="37">
        <v>84282</v>
      </c>
      <c r="C3" s="23">
        <f>B3/T3</f>
        <v>0.59956890112469852</v>
      </c>
      <c r="D3" s="67">
        <f>B3/X3</f>
        <v>5.1675045984058858</v>
      </c>
      <c r="E3" s="41">
        <v>5466</v>
      </c>
      <c r="F3" s="37">
        <v>20240.72</v>
      </c>
      <c r="G3" s="37">
        <v>0</v>
      </c>
      <c r="H3" s="37">
        <f>E3+F3+G3</f>
        <v>25706.720000000001</v>
      </c>
      <c r="I3" s="23">
        <f>H3/T3</f>
        <v>0.18287356567144006</v>
      </c>
      <c r="J3" s="23">
        <f>H3/N3</f>
        <v>0.62386290058758831</v>
      </c>
      <c r="K3" s="67">
        <f>H3/X3</f>
        <v>1.5761324340895158</v>
      </c>
      <c r="L3" s="41">
        <v>2243</v>
      </c>
      <c r="M3" s="37">
        <v>13256</v>
      </c>
      <c r="N3" s="37">
        <f t="shared" ref="N3:N41" si="0">H3+L3+M3</f>
        <v>41205.72</v>
      </c>
      <c r="O3" s="23">
        <f>N3/T3</f>
        <v>0.29313101564334038</v>
      </c>
      <c r="P3" s="67">
        <f>N3/X3</f>
        <v>2.5264083384426734</v>
      </c>
      <c r="Q3" s="41">
        <v>15083</v>
      </c>
      <c r="R3" s="25">
        <f>Q3/T3</f>
        <v>0.10729809135596959</v>
      </c>
      <c r="S3" s="68">
        <f>Q3/X3</f>
        <v>0.92477007970570202</v>
      </c>
      <c r="T3" s="41">
        <v>140571</v>
      </c>
      <c r="U3" s="23">
        <f>T3/W3</f>
        <v>8.4414098741634164E-2</v>
      </c>
      <c r="V3" s="67">
        <f>T3/X3</f>
        <v>8.6187001839362356</v>
      </c>
      <c r="W3" s="47">
        <v>1665255</v>
      </c>
      <c r="X3" s="9">
        <v>16310</v>
      </c>
      <c r="Y3" s="4"/>
      <c r="Z3" s="4"/>
      <c r="AA3" s="4"/>
      <c r="AB3" s="4"/>
      <c r="AC3" s="5"/>
      <c r="AD3" s="5"/>
      <c r="AE3" s="4"/>
      <c r="AF3" s="4"/>
      <c r="AG3" s="4"/>
      <c r="AH3" s="4"/>
      <c r="AI3" s="5"/>
      <c r="AJ3" s="5"/>
      <c r="AK3" s="4"/>
      <c r="AL3" s="4"/>
      <c r="AM3" s="4"/>
      <c r="AN3" s="4"/>
      <c r="AO3" s="4"/>
      <c r="AP3" s="4"/>
      <c r="AQ3" s="4"/>
      <c r="AR3" s="4"/>
      <c r="AS3" s="7"/>
      <c r="AT3" s="4"/>
      <c r="AU3" s="4"/>
      <c r="AV3" s="7"/>
      <c r="AW3" s="4"/>
    </row>
    <row r="4" spans="1:49" x14ac:dyDescent="0.2">
      <c r="A4" s="100" t="s">
        <v>83</v>
      </c>
      <c r="B4" s="37">
        <v>20975</v>
      </c>
      <c r="C4" s="23">
        <f>B4/T4</f>
        <v>0.44179286812561874</v>
      </c>
      <c r="D4" s="67">
        <f>B4/X4</f>
        <v>0.91378408991896842</v>
      </c>
      <c r="E4" s="41">
        <v>7666</v>
      </c>
      <c r="F4" s="37">
        <v>3671</v>
      </c>
      <c r="G4" s="37">
        <v>0</v>
      </c>
      <c r="H4" s="37">
        <f t="shared" ref="H4:H41" si="1">E4+F4+G4</f>
        <v>11337</v>
      </c>
      <c r="I4" s="23">
        <f>H4/T4</f>
        <v>0.2387893085072772</v>
      </c>
      <c r="J4" s="23">
        <f t="shared" ref="J4:J41" si="2">H4/N4</f>
        <v>0.78283386272614275</v>
      </c>
      <c r="K4" s="67">
        <f>H4/X4</f>
        <v>0.49390084516859806</v>
      </c>
      <c r="L4" s="41">
        <v>3145</v>
      </c>
      <c r="M4" s="37">
        <v>0</v>
      </c>
      <c r="N4" s="37">
        <f t="shared" si="0"/>
        <v>14482</v>
      </c>
      <c r="O4" s="23">
        <f>N4/T4</f>
        <v>0.30503191018809106</v>
      </c>
      <c r="P4" s="67">
        <f>N4/X4</f>
        <v>0.63091400191687719</v>
      </c>
      <c r="Q4" s="41">
        <v>12020</v>
      </c>
      <c r="R4" s="25">
        <f>Q4/T4</f>
        <v>0.2531752216862902</v>
      </c>
      <c r="S4" s="68">
        <f>Q4/X4</f>
        <v>0.52365600766750897</v>
      </c>
      <c r="T4" s="41">
        <v>47477</v>
      </c>
      <c r="U4" s="23">
        <f t="shared" ref="U4:U41" si="3">T4/W4</f>
        <v>5.421655102478954E-2</v>
      </c>
      <c r="V4" s="67">
        <f>T4/X4</f>
        <v>2.0683540995033547</v>
      </c>
      <c r="W4" s="47">
        <v>875692</v>
      </c>
      <c r="X4" s="9">
        <v>22954</v>
      </c>
      <c r="Y4" s="4"/>
      <c r="Z4" s="4"/>
      <c r="AA4" s="4"/>
      <c r="AB4" s="4"/>
      <c r="AC4" s="5"/>
      <c r="AD4" s="5"/>
      <c r="AE4" s="4"/>
      <c r="AF4" s="4"/>
      <c r="AG4" s="4"/>
      <c r="AH4" s="4"/>
      <c r="AI4" s="5"/>
      <c r="AJ4" s="5"/>
      <c r="AK4" s="4"/>
      <c r="AL4" s="4"/>
      <c r="AM4" s="4"/>
      <c r="AN4" s="4"/>
      <c r="AO4" s="4"/>
      <c r="AP4" s="4"/>
      <c r="AQ4" s="4"/>
      <c r="AR4" s="4"/>
      <c r="AS4" s="7"/>
      <c r="AT4" s="4"/>
      <c r="AU4" s="4"/>
      <c r="AV4" s="7"/>
      <c r="AW4" s="4"/>
    </row>
    <row r="5" spans="1:49" x14ac:dyDescent="0.2">
      <c r="A5" s="100" t="s">
        <v>62</v>
      </c>
      <c r="B5" s="37">
        <v>33611</v>
      </c>
      <c r="C5" s="23">
        <v>0.63601786322522047</v>
      </c>
      <c r="D5" s="43">
        <v>2.1066123472265748</v>
      </c>
      <c r="E5" s="41">
        <v>7089</v>
      </c>
      <c r="F5" s="37">
        <v>2369</v>
      </c>
      <c r="G5" s="37">
        <v>0</v>
      </c>
      <c r="H5" s="37">
        <v>9458</v>
      </c>
      <c r="I5" s="23">
        <v>0.17897286454982403</v>
      </c>
      <c r="J5" s="23">
        <v>0.59282938448038114</v>
      </c>
      <c r="K5" s="43">
        <v>0.59279222814164834</v>
      </c>
      <c r="L5" s="41">
        <v>2909</v>
      </c>
      <c r="M5" s="37">
        <v>3587</v>
      </c>
      <c r="N5" s="37">
        <v>15954</v>
      </c>
      <c r="O5" s="23">
        <v>0.30189607538886576</v>
      </c>
      <c r="P5" s="43">
        <v>0.99993732372297084</v>
      </c>
      <c r="Q5" s="41">
        <v>3281</v>
      </c>
      <c r="R5" s="23">
        <v>6.2086061385913785E-2</v>
      </c>
      <c r="S5" s="43">
        <v>0.20564086493262301</v>
      </c>
      <c r="T5" s="41">
        <v>52846</v>
      </c>
      <c r="U5" s="23">
        <v>5.0681348906839958E-2</v>
      </c>
      <c r="V5" s="43">
        <v>3.3121905358821686</v>
      </c>
      <c r="W5" s="47">
        <v>1042711</v>
      </c>
      <c r="X5" s="121">
        <v>15955</v>
      </c>
      <c r="Y5" s="4"/>
      <c r="Z5" s="4"/>
      <c r="AA5" s="4"/>
      <c r="AB5" s="4"/>
      <c r="AC5" s="5"/>
      <c r="AD5" s="5"/>
      <c r="AE5" s="4"/>
      <c r="AF5" s="4"/>
      <c r="AG5" s="4"/>
      <c r="AH5" s="4"/>
      <c r="AI5" s="5"/>
      <c r="AJ5" s="5"/>
      <c r="AK5" s="4"/>
      <c r="AL5" s="4"/>
      <c r="AM5" s="4"/>
      <c r="AN5" s="4"/>
      <c r="AO5" s="6"/>
      <c r="AP5" s="4"/>
      <c r="AQ5" s="4"/>
      <c r="AR5" s="4"/>
      <c r="AS5" s="7"/>
      <c r="AT5" s="4"/>
      <c r="AU5" s="4"/>
      <c r="AV5" s="7"/>
      <c r="AW5" s="4"/>
    </row>
    <row r="6" spans="1:49" x14ac:dyDescent="0.2">
      <c r="A6" s="100" t="s">
        <v>35</v>
      </c>
      <c r="B6" s="37">
        <v>3999</v>
      </c>
      <c r="C6" s="23">
        <f t="shared" ref="C6:C14" si="4">B6/T6</f>
        <v>0.3449495385146209</v>
      </c>
      <c r="D6" s="67">
        <f t="shared" ref="D6:D14" si="5">B6/X6</f>
        <v>0.20638934764657307</v>
      </c>
      <c r="E6" s="41">
        <v>5063</v>
      </c>
      <c r="F6" s="37">
        <v>0</v>
      </c>
      <c r="G6" s="37">
        <v>0</v>
      </c>
      <c r="H6" s="37">
        <f t="shared" si="1"/>
        <v>5063</v>
      </c>
      <c r="I6" s="23">
        <f t="shared" ref="I6:I14" si="6">H6/T6</f>
        <v>0.43672906064004141</v>
      </c>
      <c r="J6" s="23">
        <f t="shared" si="2"/>
        <v>0.70900434112869348</v>
      </c>
      <c r="K6" s="67">
        <f t="shared" ref="K6:K14" si="7">H6/X6</f>
        <v>0.26130264244426094</v>
      </c>
      <c r="L6" s="41">
        <v>2078</v>
      </c>
      <c r="M6" s="37">
        <v>0</v>
      </c>
      <c r="N6" s="37">
        <f t="shared" si="0"/>
        <v>7141</v>
      </c>
      <c r="O6" s="23">
        <f t="shared" ref="O6:O14" si="8">N6/T6</f>
        <v>0.61597515742258258</v>
      </c>
      <c r="P6" s="67">
        <f t="shared" ref="P6:P14" si="9">N6/X6</f>
        <v>0.3685487200660611</v>
      </c>
      <c r="Q6" s="41">
        <v>453</v>
      </c>
      <c r="R6" s="25">
        <f t="shared" ref="R6:R14" si="10">Q6/T6</f>
        <v>3.9075304062796516E-2</v>
      </c>
      <c r="S6" s="68">
        <f t="shared" ref="S6:S14" si="11">Q6/X6</f>
        <v>2.3379438480594549E-2</v>
      </c>
      <c r="T6" s="41">
        <v>11593</v>
      </c>
      <c r="U6" s="23">
        <f t="shared" si="3"/>
        <v>5.505689481582797E-2</v>
      </c>
      <c r="V6" s="67">
        <f t="shared" ref="V6:V14" si="12">T6/X6</f>
        <v>0.59831750619322877</v>
      </c>
      <c r="W6" s="47">
        <v>210564</v>
      </c>
      <c r="X6" s="9">
        <v>19376</v>
      </c>
      <c r="Y6" s="4"/>
      <c r="Z6" s="4"/>
      <c r="AA6" s="4"/>
      <c r="AB6" s="4"/>
      <c r="AC6" s="5"/>
      <c r="AD6" s="5"/>
      <c r="AE6" s="4"/>
      <c r="AF6" s="4"/>
      <c r="AG6" s="4"/>
      <c r="AH6" s="4"/>
      <c r="AI6" s="5"/>
      <c r="AJ6" s="5"/>
      <c r="AK6" s="4"/>
      <c r="AL6" s="4"/>
      <c r="AM6" s="4"/>
      <c r="AN6" s="4"/>
      <c r="AO6" s="4"/>
      <c r="AP6" s="4"/>
      <c r="AQ6" s="4"/>
      <c r="AR6" s="4"/>
      <c r="AS6" s="7"/>
      <c r="AT6" s="4"/>
      <c r="AU6" s="4"/>
      <c r="AV6" s="7"/>
      <c r="AW6" s="4"/>
    </row>
    <row r="7" spans="1:49" x14ac:dyDescent="0.2">
      <c r="A7" s="100" t="s">
        <v>43</v>
      </c>
      <c r="B7" s="37">
        <v>17709</v>
      </c>
      <c r="C7" s="23">
        <f t="shared" si="4"/>
        <v>0.59586137281292062</v>
      </c>
      <c r="D7" s="67">
        <f t="shared" si="5"/>
        <v>2.2625527021847449</v>
      </c>
      <c r="E7" s="41">
        <v>2623</v>
      </c>
      <c r="F7" s="37">
        <v>997</v>
      </c>
      <c r="G7" s="37">
        <v>0</v>
      </c>
      <c r="H7" s="37">
        <f t="shared" si="1"/>
        <v>3620</v>
      </c>
      <c r="I7" s="23">
        <f t="shared" si="6"/>
        <v>0.12180349932705249</v>
      </c>
      <c r="J7" s="23">
        <f t="shared" si="2"/>
        <v>0.51751250893495349</v>
      </c>
      <c r="K7" s="67">
        <f t="shared" si="7"/>
        <v>0.46250159703590138</v>
      </c>
      <c r="L7" s="41">
        <v>1076</v>
      </c>
      <c r="M7" s="37">
        <v>2299</v>
      </c>
      <c r="N7" s="37">
        <f t="shared" si="0"/>
        <v>6995</v>
      </c>
      <c r="O7" s="23">
        <f t="shared" si="8"/>
        <v>0.23536339165545087</v>
      </c>
      <c r="P7" s="67">
        <f t="shared" si="9"/>
        <v>0.89370129040500834</v>
      </c>
      <c r="Q7" s="41">
        <v>5016</v>
      </c>
      <c r="R7" s="25">
        <f t="shared" si="10"/>
        <v>0.16877523553162854</v>
      </c>
      <c r="S7" s="68">
        <f t="shared" si="11"/>
        <v>0.64085856650057493</v>
      </c>
      <c r="T7" s="41">
        <v>29720</v>
      </c>
      <c r="U7" s="23">
        <f t="shared" si="3"/>
        <v>8.6752699345851961E-2</v>
      </c>
      <c r="V7" s="67">
        <f t="shared" si="12"/>
        <v>3.7971125590903285</v>
      </c>
      <c r="W7" s="47">
        <v>342583</v>
      </c>
      <c r="X7" s="9">
        <v>7827</v>
      </c>
      <c r="Y7" s="4"/>
      <c r="Z7" s="4"/>
      <c r="AA7" s="4"/>
      <c r="AB7" s="4"/>
      <c r="AC7" s="5"/>
      <c r="AD7" s="5"/>
      <c r="AE7" s="4"/>
      <c r="AF7" s="4"/>
      <c r="AG7" s="4"/>
      <c r="AH7" s="4"/>
      <c r="AI7" s="5"/>
      <c r="AJ7" s="5"/>
      <c r="AK7" s="4"/>
      <c r="AL7" s="4"/>
      <c r="AM7" s="4"/>
      <c r="AN7" s="4"/>
      <c r="AO7" s="6"/>
      <c r="AP7" s="4"/>
      <c r="AQ7" s="4"/>
      <c r="AR7" s="4"/>
      <c r="AS7" s="7"/>
      <c r="AT7" s="4"/>
      <c r="AU7" s="4"/>
      <c r="AV7" s="7"/>
      <c r="AW7" s="4"/>
    </row>
    <row r="8" spans="1:49" x14ac:dyDescent="0.2">
      <c r="A8" s="100" t="s">
        <v>41</v>
      </c>
      <c r="B8" s="37">
        <v>91387</v>
      </c>
      <c r="C8" s="23">
        <f t="shared" si="4"/>
        <v>0.56873385816971089</v>
      </c>
      <c r="D8" s="67">
        <f t="shared" si="5"/>
        <v>2.6100131376021021</v>
      </c>
      <c r="E8" s="41">
        <v>11735</v>
      </c>
      <c r="F8" s="37">
        <v>15000</v>
      </c>
      <c r="G8" s="37">
        <v>0</v>
      </c>
      <c r="H8" s="37">
        <f t="shared" si="1"/>
        <v>26735</v>
      </c>
      <c r="I8" s="23">
        <f t="shared" si="6"/>
        <v>0.16638142950493201</v>
      </c>
      <c r="J8" s="23">
        <f t="shared" si="2"/>
        <v>0.44089514825686865</v>
      </c>
      <c r="K8" s="67">
        <f t="shared" si="7"/>
        <v>0.76355172216827549</v>
      </c>
      <c r="L8" s="41">
        <v>4815</v>
      </c>
      <c r="M8" s="37">
        <v>29088</v>
      </c>
      <c r="N8" s="37">
        <f t="shared" si="0"/>
        <v>60638</v>
      </c>
      <c r="O8" s="23">
        <f t="shared" si="8"/>
        <v>0.37737187665307903</v>
      </c>
      <c r="P8" s="67">
        <f t="shared" si="9"/>
        <v>1.731821557091449</v>
      </c>
      <c r="Q8" s="41">
        <v>8660</v>
      </c>
      <c r="R8" s="25">
        <f t="shared" si="10"/>
        <v>5.389426517721007E-2</v>
      </c>
      <c r="S8" s="68">
        <f t="shared" si="11"/>
        <v>0.24732963957274234</v>
      </c>
      <c r="T8" s="41">
        <v>160685</v>
      </c>
      <c r="U8" s="23">
        <f t="shared" si="3"/>
        <v>0.14182635021227394</v>
      </c>
      <c r="V8" s="67">
        <f t="shared" si="12"/>
        <v>4.5891643342662931</v>
      </c>
      <c r="W8" s="47">
        <v>1132970</v>
      </c>
      <c r="X8" s="9">
        <v>35014</v>
      </c>
      <c r="Y8" s="4"/>
      <c r="Z8" s="4"/>
      <c r="AA8" s="4"/>
      <c r="AB8" s="4"/>
      <c r="AC8" s="5"/>
      <c r="AD8" s="5"/>
      <c r="AE8" s="4"/>
      <c r="AF8" s="4"/>
      <c r="AG8" s="4"/>
      <c r="AH8" s="4"/>
      <c r="AI8" s="5"/>
      <c r="AJ8" s="5"/>
      <c r="AK8" s="4"/>
      <c r="AL8" s="4"/>
      <c r="AM8" s="4"/>
      <c r="AN8" s="4"/>
      <c r="AO8" s="4"/>
      <c r="AP8" s="4"/>
      <c r="AQ8" s="4"/>
      <c r="AR8" s="4"/>
      <c r="AS8" s="7"/>
      <c r="AT8" s="4"/>
      <c r="AU8" s="4"/>
      <c r="AV8" s="7"/>
      <c r="AW8" s="4"/>
    </row>
    <row r="9" spans="1:49" x14ac:dyDescent="0.2">
      <c r="A9" s="100" t="s">
        <v>42</v>
      </c>
      <c r="B9" s="37">
        <v>104196</v>
      </c>
      <c r="C9" s="23">
        <f t="shared" si="4"/>
        <v>0.49402125984998624</v>
      </c>
      <c r="D9" s="67">
        <f t="shared" si="5"/>
        <v>1.2961797305534477</v>
      </c>
      <c r="E9" s="41">
        <v>26943</v>
      </c>
      <c r="F9" s="37">
        <v>12512</v>
      </c>
      <c r="G9" s="37">
        <v>0</v>
      </c>
      <c r="H9" s="37">
        <f t="shared" si="1"/>
        <v>39455</v>
      </c>
      <c r="I9" s="23">
        <f t="shared" si="6"/>
        <v>0.18706676654939927</v>
      </c>
      <c r="J9" s="23">
        <f t="shared" si="2"/>
        <v>0.63840976020193518</v>
      </c>
      <c r="K9" s="67">
        <f t="shared" si="7"/>
        <v>0.49081319118762984</v>
      </c>
      <c r="L9" s="41">
        <v>11055</v>
      </c>
      <c r="M9" s="37">
        <v>11292</v>
      </c>
      <c r="N9" s="37">
        <f t="shared" si="0"/>
        <v>61802</v>
      </c>
      <c r="O9" s="23">
        <f t="shared" si="8"/>
        <v>0.29301990384706561</v>
      </c>
      <c r="P9" s="67">
        <f t="shared" si="9"/>
        <v>0.76880590145172722</v>
      </c>
      <c r="Q9" s="41">
        <v>44916</v>
      </c>
      <c r="R9" s="25">
        <f t="shared" si="10"/>
        <v>0.21295883630294812</v>
      </c>
      <c r="S9" s="68">
        <f t="shared" si="11"/>
        <v>0.55874706109196759</v>
      </c>
      <c r="T9" s="41">
        <v>210914</v>
      </c>
      <c r="U9" s="23">
        <f t="shared" si="3"/>
        <v>6.3773861830052278E-2</v>
      </c>
      <c r="V9" s="67">
        <f t="shared" si="12"/>
        <v>2.6237326930971427</v>
      </c>
      <c r="W9" s="47">
        <v>3307217</v>
      </c>
      <c r="X9" s="9">
        <v>80387</v>
      </c>
      <c r="Y9" s="4"/>
      <c r="Z9" s="4"/>
      <c r="AA9" s="4"/>
      <c r="AB9" s="4"/>
      <c r="AC9" s="5"/>
      <c r="AD9" s="5"/>
      <c r="AE9" s="4"/>
      <c r="AF9" s="4"/>
      <c r="AG9" s="4"/>
      <c r="AH9" s="4"/>
      <c r="AI9" s="5"/>
      <c r="AJ9" s="5"/>
      <c r="AK9" s="4"/>
      <c r="AL9" s="4"/>
      <c r="AM9" s="4"/>
      <c r="AN9" s="4"/>
      <c r="AO9" s="6"/>
      <c r="AP9" s="4"/>
      <c r="AQ9" s="5"/>
      <c r="AR9" s="4"/>
      <c r="AS9" s="7"/>
      <c r="AT9" s="4"/>
      <c r="AU9" s="4"/>
      <c r="AV9" s="7"/>
      <c r="AW9" s="4"/>
    </row>
    <row r="10" spans="1:49" x14ac:dyDescent="0.2">
      <c r="A10" s="100" t="s">
        <v>44</v>
      </c>
      <c r="B10" s="37">
        <v>65665</v>
      </c>
      <c r="C10" s="23">
        <f t="shared" si="4"/>
        <v>0.44706258808150817</v>
      </c>
      <c r="D10" s="67">
        <f t="shared" si="5"/>
        <v>1.9597982450904317</v>
      </c>
      <c r="E10" s="41">
        <v>11230</v>
      </c>
      <c r="F10" s="37">
        <v>19295</v>
      </c>
      <c r="G10" s="37">
        <v>0</v>
      </c>
      <c r="H10" s="37">
        <f t="shared" si="1"/>
        <v>30525</v>
      </c>
      <c r="I10" s="23">
        <f t="shared" si="6"/>
        <v>0.20782129751295267</v>
      </c>
      <c r="J10" s="23">
        <f t="shared" si="2"/>
        <v>0.53399926525899621</v>
      </c>
      <c r="K10" s="67">
        <f t="shared" si="7"/>
        <v>0.91103086014445178</v>
      </c>
      <c r="L10" s="41">
        <v>4608</v>
      </c>
      <c r="M10" s="37">
        <v>22030</v>
      </c>
      <c r="N10" s="37">
        <f t="shared" si="0"/>
        <v>57163</v>
      </c>
      <c r="O10" s="23">
        <f t="shared" si="8"/>
        <v>0.38917899524104549</v>
      </c>
      <c r="P10" s="67">
        <f t="shared" si="9"/>
        <v>1.706052647287053</v>
      </c>
      <c r="Q10" s="41">
        <v>24053</v>
      </c>
      <c r="R10" s="25">
        <f t="shared" si="10"/>
        <v>0.16375841667744637</v>
      </c>
      <c r="S10" s="68">
        <f t="shared" si="11"/>
        <v>0.71787142601325138</v>
      </c>
      <c r="T10" s="41">
        <v>146881</v>
      </c>
      <c r="U10" s="23">
        <f t="shared" si="3"/>
        <v>8.4753479150486019E-2</v>
      </c>
      <c r="V10" s="67">
        <f t="shared" si="12"/>
        <v>4.3837223183907357</v>
      </c>
      <c r="W10" s="47">
        <v>1733038</v>
      </c>
      <c r="X10" s="9">
        <v>33506</v>
      </c>
      <c r="Y10" s="4"/>
      <c r="Z10" s="4"/>
      <c r="AA10" s="4"/>
      <c r="AB10" s="4"/>
      <c r="AC10" s="5"/>
      <c r="AD10" s="5"/>
      <c r="AE10" s="4"/>
      <c r="AF10" s="4"/>
      <c r="AG10" s="4"/>
      <c r="AH10" s="4"/>
      <c r="AI10" s="5"/>
      <c r="AJ10" s="5"/>
      <c r="AK10" s="4"/>
      <c r="AL10" s="4"/>
      <c r="AM10" s="4"/>
      <c r="AN10" s="4"/>
      <c r="AO10" s="4"/>
      <c r="AP10" s="4"/>
      <c r="AQ10" s="5"/>
      <c r="AR10" s="4"/>
      <c r="AS10" s="7"/>
      <c r="AT10" s="4"/>
      <c r="AU10" s="4"/>
      <c r="AV10" s="7"/>
      <c r="AW10" s="4"/>
    </row>
    <row r="11" spans="1:49" x14ac:dyDescent="0.2">
      <c r="A11" s="100" t="s">
        <v>47</v>
      </c>
      <c r="B11" s="37">
        <v>34459</v>
      </c>
      <c r="C11" s="23">
        <f t="shared" si="4"/>
        <v>0.66507758820350493</v>
      </c>
      <c r="D11" s="67">
        <f t="shared" si="5"/>
        <v>2.6212536132663926</v>
      </c>
      <c r="E11" s="41">
        <v>4406</v>
      </c>
      <c r="F11" s="37">
        <v>0</v>
      </c>
      <c r="G11" s="37">
        <v>164</v>
      </c>
      <c r="H11" s="37">
        <f t="shared" si="1"/>
        <v>4570</v>
      </c>
      <c r="I11" s="23">
        <f t="shared" si="6"/>
        <v>8.8203504979541422E-2</v>
      </c>
      <c r="J11" s="23">
        <f t="shared" si="2"/>
        <v>0.45869717956438821</v>
      </c>
      <c r="K11" s="67">
        <f t="shared" si="7"/>
        <v>0.34763426137228054</v>
      </c>
      <c r="L11" s="41">
        <v>1808</v>
      </c>
      <c r="M11" s="37">
        <v>3585</v>
      </c>
      <c r="N11" s="37">
        <f t="shared" si="0"/>
        <v>9963</v>
      </c>
      <c r="O11" s="23">
        <f t="shared" si="8"/>
        <v>0.19229136107465453</v>
      </c>
      <c r="P11" s="67">
        <f t="shared" si="9"/>
        <v>0.75787311729803741</v>
      </c>
      <c r="Q11" s="41">
        <v>7390</v>
      </c>
      <c r="R11" s="25">
        <f t="shared" si="10"/>
        <v>0.14263105072184051</v>
      </c>
      <c r="S11" s="68">
        <f t="shared" si="11"/>
        <v>0.56214818195648864</v>
      </c>
      <c r="T11" s="41">
        <v>51812</v>
      </c>
      <c r="U11" s="23">
        <f t="shared" si="3"/>
        <v>7.9745366451291169E-2</v>
      </c>
      <c r="V11" s="67">
        <f t="shared" si="12"/>
        <v>3.9412749125209188</v>
      </c>
      <c r="W11" s="47">
        <v>649718</v>
      </c>
      <c r="X11" s="9">
        <v>13146</v>
      </c>
      <c r="Y11" s="4"/>
      <c r="Z11" s="4"/>
      <c r="AA11" s="4"/>
      <c r="AB11" s="4"/>
      <c r="AC11" s="5"/>
      <c r="AD11" s="5"/>
      <c r="AE11" s="4"/>
      <c r="AF11" s="4"/>
      <c r="AG11" s="4"/>
      <c r="AH11" s="4"/>
      <c r="AI11" s="5"/>
      <c r="AJ11" s="5"/>
      <c r="AK11" s="4"/>
      <c r="AL11" s="4"/>
      <c r="AM11" s="4"/>
      <c r="AN11" s="4"/>
      <c r="AO11" s="4"/>
      <c r="AP11" s="4"/>
      <c r="AQ11" s="4"/>
      <c r="AR11" s="4"/>
      <c r="AS11" s="7"/>
      <c r="AT11" s="4"/>
      <c r="AU11" s="4"/>
      <c r="AV11" s="7"/>
      <c r="AW11" s="4"/>
    </row>
    <row r="12" spans="1:49" x14ac:dyDescent="0.2">
      <c r="A12" s="100" t="s">
        <v>48</v>
      </c>
      <c r="B12" s="37">
        <v>122596</v>
      </c>
      <c r="C12" s="23">
        <f t="shared" si="4"/>
        <v>0.82897308116222301</v>
      </c>
      <c r="D12" s="67">
        <f t="shared" si="5"/>
        <v>2.6063737058060674</v>
      </c>
      <c r="E12" s="41">
        <v>15765</v>
      </c>
      <c r="F12" s="37">
        <v>3059</v>
      </c>
      <c r="G12" s="37">
        <v>0</v>
      </c>
      <c r="H12" s="37">
        <f t="shared" si="1"/>
        <v>18824</v>
      </c>
      <c r="I12" s="23">
        <f t="shared" si="6"/>
        <v>0.12728465267869821</v>
      </c>
      <c r="J12" s="23">
        <f t="shared" si="2"/>
        <v>0.74423753607717547</v>
      </c>
      <c r="K12" s="67">
        <f t="shared" si="7"/>
        <v>0.40019559070518951</v>
      </c>
      <c r="L12" s="41">
        <v>6469</v>
      </c>
      <c r="M12" s="37">
        <v>0</v>
      </c>
      <c r="N12" s="37">
        <f t="shared" si="0"/>
        <v>25293</v>
      </c>
      <c r="O12" s="23">
        <f t="shared" si="8"/>
        <v>0.17102691883777699</v>
      </c>
      <c r="P12" s="67">
        <f t="shared" si="9"/>
        <v>0.53772562025639392</v>
      </c>
      <c r="Q12" s="41">
        <v>0</v>
      </c>
      <c r="R12" s="25">
        <f t="shared" si="10"/>
        <v>0</v>
      </c>
      <c r="S12" s="68">
        <f t="shared" si="11"/>
        <v>0</v>
      </c>
      <c r="T12" s="41">
        <v>147889</v>
      </c>
      <c r="U12" s="23">
        <f t="shared" si="3"/>
        <v>6.690689794016387E-2</v>
      </c>
      <c r="V12" s="67">
        <f t="shared" si="12"/>
        <v>3.1440993260624617</v>
      </c>
      <c r="W12" s="47">
        <v>2210370</v>
      </c>
      <c r="X12" s="9">
        <v>47037</v>
      </c>
      <c r="Y12" s="4"/>
      <c r="Z12" s="4"/>
      <c r="AA12" s="4"/>
      <c r="AB12" s="4"/>
      <c r="AC12" s="5"/>
      <c r="AD12" s="5"/>
      <c r="AE12" s="4"/>
      <c r="AF12" s="4"/>
      <c r="AG12" s="4"/>
      <c r="AH12" s="4"/>
      <c r="AI12" s="5"/>
      <c r="AJ12" s="5"/>
      <c r="AK12" s="4"/>
      <c r="AL12" s="4"/>
      <c r="AM12" s="4"/>
      <c r="AN12" s="4"/>
      <c r="AO12" s="4"/>
      <c r="AP12" s="4"/>
      <c r="AQ12" s="4"/>
      <c r="AR12" s="4"/>
      <c r="AS12" s="7"/>
      <c r="AT12" s="4"/>
      <c r="AU12" s="4"/>
      <c r="AV12" s="7"/>
      <c r="AW12" s="4"/>
    </row>
    <row r="13" spans="1:49" x14ac:dyDescent="0.2">
      <c r="A13" s="100" t="s">
        <v>51</v>
      </c>
      <c r="B13" s="37">
        <v>8927</v>
      </c>
      <c r="C13" s="23">
        <f t="shared" si="4"/>
        <v>0.44125352182294497</v>
      </c>
      <c r="D13" s="67">
        <f t="shared" si="5"/>
        <v>1.3894163424124513</v>
      </c>
      <c r="E13" s="41">
        <v>2378</v>
      </c>
      <c r="F13" s="37">
        <v>0</v>
      </c>
      <c r="G13" s="37">
        <v>0</v>
      </c>
      <c r="H13" s="37">
        <f t="shared" si="1"/>
        <v>2378</v>
      </c>
      <c r="I13" s="23">
        <f t="shared" si="6"/>
        <v>0.11754238544807474</v>
      </c>
      <c r="J13" s="23">
        <f t="shared" si="2"/>
        <v>0.70900417412045325</v>
      </c>
      <c r="K13" s="67">
        <f t="shared" si="7"/>
        <v>0.37011673151750973</v>
      </c>
      <c r="L13" s="41">
        <v>976</v>
      </c>
      <c r="M13" s="37">
        <v>0</v>
      </c>
      <c r="N13" s="37">
        <f t="shared" si="0"/>
        <v>3354</v>
      </c>
      <c r="O13" s="23">
        <f t="shared" si="8"/>
        <v>0.16578518115762939</v>
      </c>
      <c r="P13" s="67">
        <f t="shared" si="9"/>
        <v>0.522023346303502</v>
      </c>
      <c r="Q13" s="41">
        <v>7950</v>
      </c>
      <c r="R13" s="25">
        <f t="shared" si="10"/>
        <v>0.39296129701942561</v>
      </c>
      <c r="S13" s="68">
        <f t="shared" si="11"/>
        <v>1.2373540856031129</v>
      </c>
      <c r="T13" s="41">
        <v>20231</v>
      </c>
      <c r="U13" s="23">
        <f t="shared" si="3"/>
        <v>7.9722423631033074E-2</v>
      </c>
      <c r="V13" s="67">
        <f t="shared" si="12"/>
        <v>3.1487937743190662</v>
      </c>
      <c r="W13" s="47">
        <v>253768</v>
      </c>
      <c r="X13" s="9">
        <v>6425</v>
      </c>
      <c r="Y13" s="4"/>
      <c r="Z13" s="4"/>
      <c r="AA13" s="4"/>
      <c r="AB13" s="4"/>
      <c r="AC13" s="5"/>
      <c r="AD13" s="5"/>
      <c r="AE13" s="4"/>
      <c r="AF13" s="4"/>
      <c r="AG13" s="4"/>
      <c r="AH13" s="4"/>
      <c r="AI13" s="5"/>
      <c r="AJ13" s="5"/>
      <c r="AK13" s="4"/>
      <c r="AL13" s="4"/>
      <c r="AM13" s="4"/>
      <c r="AN13" s="4"/>
      <c r="AO13" s="6"/>
      <c r="AP13" s="4"/>
      <c r="AQ13" s="5"/>
      <c r="AR13" s="4"/>
      <c r="AS13" s="7"/>
      <c r="AT13" s="4"/>
      <c r="AU13" s="4"/>
      <c r="AV13" s="7"/>
      <c r="AW13" s="4"/>
    </row>
    <row r="14" spans="1:49" x14ac:dyDescent="0.2">
      <c r="A14" s="100" t="s">
        <v>64</v>
      </c>
      <c r="B14" s="37">
        <v>11532</v>
      </c>
      <c r="C14" s="23">
        <f t="shared" si="4"/>
        <v>0.61376337218585342</v>
      </c>
      <c r="D14" s="67">
        <f t="shared" si="5"/>
        <v>2.5036908380373424</v>
      </c>
      <c r="E14" s="41">
        <v>2378</v>
      </c>
      <c r="F14" s="37">
        <v>1008</v>
      </c>
      <c r="G14" s="37">
        <v>0</v>
      </c>
      <c r="H14" s="37">
        <f t="shared" si="1"/>
        <v>3386</v>
      </c>
      <c r="I14" s="23">
        <f t="shared" si="6"/>
        <v>0.1802118260684443</v>
      </c>
      <c r="J14" s="23">
        <f t="shared" si="2"/>
        <v>0.77624942686840903</v>
      </c>
      <c r="K14" s="67">
        <f t="shared" si="7"/>
        <v>0.73512809379070776</v>
      </c>
      <c r="L14" s="41">
        <v>976</v>
      </c>
      <c r="M14" s="37">
        <v>0</v>
      </c>
      <c r="N14" s="37">
        <f t="shared" si="0"/>
        <v>4362</v>
      </c>
      <c r="O14" s="23">
        <f t="shared" si="8"/>
        <v>0.23215711320453455</v>
      </c>
      <c r="P14" s="67">
        <f t="shared" si="9"/>
        <v>0.94702561875814151</v>
      </c>
      <c r="Q14" s="41">
        <v>2895</v>
      </c>
      <c r="R14" s="25">
        <f t="shared" si="10"/>
        <v>0.154079514609612</v>
      </c>
      <c r="S14" s="68">
        <f t="shared" si="11"/>
        <v>0.62852800694745981</v>
      </c>
      <c r="T14" s="41">
        <v>18789</v>
      </c>
      <c r="U14" s="23">
        <f t="shared" si="3"/>
        <v>9.2039325760136376E-2</v>
      </c>
      <c r="V14" s="67">
        <f t="shared" si="12"/>
        <v>4.0792444637429437</v>
      </c>
      <c r="W14" s="47">
        <v>204141</v>
      </c>
      <c r="X14" s="9">
        <v>4606</v>
      </c>
      <c r="Y14" s="4"/>
      <c r="Z14" s="4"/>
      <c r="AA14" s="4"/>
      <c r="AB14" s="4"/>
      <c r="AC14" s="5"/>
      <c r="AD14" s="5"/>
      <c r="AE14" s="4"/>
      <c r="AF14" s="4"/>
      <c r="AG14" s="4"/>
      <c r="AH14" s="4"/>
      <c r="AI14" s="5"/>
      <c r="AJ14" s="5"/>
      <c r="AK14" s="4"/>
      <c r="AL14" s="4"/>
      <c r="AM14" s="4"/>
      <c r="AN14" s="4"/>
      <c r="AO14" s="6"/>
      <c r="AP14" s="4"/>
      <c r="AQ14" s="5"/>
      <c r="AR14" s="4"/>
      <c r="AS14" s="7"/>
      <c r="AT14" s="4"/>
      <c r="AU14" s="4"/>
      <c r="AV14" s="7"/>
      <c r="AW14" s="4"/>
    </row>
    <row r="15" spans="1:49" x14ac:dyDescent="0.2">
      <c r="A15" s="100" t="s">
        <v>54</v>
      </c>
      <c r="B15" s="37">
        <v>23570</v>
      </c>
      <c r="C15" s="23">
        <v>0.59502171059274966</v>
      </c>
      <c r="D15" s="43">
        <v>2.4184280730556127</v>
      </c>
      <c r="E15" s="41">
        <v>4756</v>
      </c>
      <c r="F15" s="37">
        <v>300</v>
      </c>
      <c r="G15" s="37">
        <v>2650</v>
      </c>
      <c r="H15" s="37">
        <v>7706</v>
      </c>
      <c r="I15" s="23">
        <v>0.1945370089871756</v>
      </c>
      <c r="J15" s="23">
        <v>0.74396601660552231</v>
      </c>
      <c r="K15" s="43">
        <v>0.79068335727477934</v>
      </c>
      <c r="L15" s="41">
        <v>1952</v>
      </c>
      <c r="M15" s="37">
        <v>700</v>
      </c>
      <c r="N15" s="37">
        <v>10358</v>
      </c>
      <c r="O15" s="23">
        <v>0.26148641825709379</v>
      </c>
      <c r="P15" s="43">
        <v>1.0627949928175662</v>
      </c>
      <c r="Q15" s="41">
        <v>5684</v>
      </c>
      <c r="R15" s="23">
        <v>0.14349187115015652</v>
      </c>
      <c r="S15" s="43">
        <v>0.58321362610301664</v>
      </c>
      <c r="T15" s="41">
        <v>39612</v>
      </c>
      <c r="U15" s="23">
        <v>8.310465496840462E-2</v>
      </c>
      <c r="V15" s="43">
        <v>4.0644366919761952</v>
      </c>
      <c r="W15" s="47">
        <v>476652</v>
      </c>
      <c r="X15" s="121">
        <v>9746</v>
      </c>
      <c r="Y15" s="4"/>
      <c r="Z15" s="4"/>
      <c r="AA15" s="4"/>
      <c r="AB15" s="4"/>
      <c r="AC15" s="5"/>
      <c r="AD15" s="5"/>
      <c r="AE15" s="4"/>
      <c r="AF15" s="4"/>
      <c r="AG15" s="4"/>
      <c r="AH15" s="4"/>
      <c r="AI15" s="5"/>
      <c r="AJ15" s="5"/>
      <c r="AK15" s="4"/>
      <c r="AL15" s="4"/>
      <c r="AM15" s="4"/>
      <c r="AN15" s="4"/>
      <c r="AO15" s="4"/>
      <c r="AP15" s="4"/>
      <c r="AQ15" s="4"/>
      <c r="AR15" s="4"/>
      <c r="AS15" s="7"/>
      <c r="AT15" s="4"/>
      <c r="AU15" s="4"/>
      <c r="AV15" s="7"/>
      <c r="AW15" s="4"/>
    </row>
    <row r="16" spans="1:49" x14ac:dyDescent="0.2">
      <c r="A16" s="100" t="s">
        <v>37</v>
      </c>
      <c r="B16" s="37">
        <v>13817</v>
      </c>
      <c r="C16" s="23">
        <v>0.58432715892751419</v>
      </c>
      <c r="D16" s="43">
        <v>1.6874694675134343</v>
      </c>
      <c r="E16" s="41">
        <v>4756</v>
      </c>
      <c r="F16" s="37">
        <v>0</v>
      </c>
      <c r="G16" s="37">
        <v>0</v>
      </c>
      <c r="H16" s="37">
        <v>4756</v>
      </c>
      <c r="I16" s="23">
        <v>0.20113338408187431</v>
      </c>
      <c r="J16" s="23">
        <v>0.70900417412045325</v>
      </c>
      <c r="K16" s="43">
        <v>0.58085002442598921</v>
      </c>
      <c r="L16" s="41">
        <v>1952</v>
      </c>
      <c r="M16" s="37">
        <v>0</v>
      </c>
      <c r="N16" s="37">
        <v>6708</v>
      </c>
      <c r="O16" s="23">
        <v>0.28368434407510784</v>
      </c>
      <c r="P16" s="43">
        <v>0.81924767953102096</v>
      </c>
      <c r="Q16" s="41">
        <v>3121</v>
      </c>
      <c r="R16" s="23">
        <v>0.131988496997378</v>
      </c>
      <c r="S16" s="43">
        <v>0.38116756228627258</v>
      </c>
      <c r="T16" s="41">
        <v>23646</v>
      </c>
      <c r="U16" s="23">
        <v>9.6133674838394925E-2</v>
      </c>
      <c r="V16" s="43">
        <v>2.8878847093307281</v>
      </c>
      <c r="W16" s="47">
        <v>245970</v>
      </c>
      <c r="X16" s="121">
        <v>8188</v>
      </c>
      <c r="Y16" s="4"/>
      <c r="Z16" s="4"/>
      <c r="AA16" s="4"/>
      <c r="AB16" s="4"/>
      <c r="AC16" s="5"/>
      <c r="AD16" s="5"/>
      <c r="AE16" s="4"/>
      <c r="AF16" s="4"/>
      <c r="AG16" s="4"/>
      <c r="AH16" s="4"/>
      <c r="AI16" s="5"/>
      <c r="AJ16" s="5"/>
      <c r="AK16" s="4"/>
      <c r="AL16" s="4"/>
      <c r="AM16" s="4"/>
      <c r="AN16" s="4"/>
      <c r="AO16" s="4"/>
      <c r="AP16" s="4"/>
      <c r="AQ16" s="4"/>
      <c r="AR16" s="4"/>
      <c r="AS16" s="7"/>
      <c r="AT16" s="4"/>
      <c r="AU16" s="4"/>
      <c r="AV16" s="7"/>
      <c r="AW16" s="4"/>
    </row>
    <row r="17" spans="1:49" x14ac:dyDescent="0.2">
      <c r="A17" s="100" t="s">
        <v>60</v>
      </c>
      <c r="B17" s="37">
        <v>24667</v>
      </c>
      <c r="C17" s="23">
        <f t="shared" ref="C17:C24" si="13">B17/T17</f>
        <v>0.34582007318201574</v>
      </c>
      <c r="D17" s="67">
        <f t="shared" ref="D17:D24" si="14">B17/X17</f>
        <v>4.5637372802960225</v>
      </c>
      <c r="E17" s="41">
        <v>2378</v>
      </c>
      <c r="F17" s="37">
        <v>17925</v>
      </c>
      <c r="G17" s="37">
        <v>3587</v>
      </c>
      <c r="H17" s="37">
        <f t="shared" si="1"/>
        <v>23890</v>
      </c>
      <c r="I17" s="23">
        <f t="shared" ref="I17:I24" si="15">H17/T17</f>
        <v>0.33492688808198628</v>
      </c>
      <c r="J17" s="23">
        <f t="shared" si="2"/>
        <v>0.6751257559486803</v>
      </c>
      <c r="K17" s="67">
        <f t="shared" ref="K17:K24" si="16">H17/X17</f>
        <v>4.4199814986123958</v>
      </c>
      <c r="L17" s="41">
        <v>976</v>
      </c>
      <c r="M17" s="37">
        <v>10520</v>
      </c>
      <c r="N17" s="37">
        <f t="shared" si="0"/>
        <v>35386</v>
      </c>
      <c r="O17" s="23">
        <f t="shared" ref="O17:O24" si="17">N17/T17</f>
        <v>0.4960955572067462</v>
      </c>
      <c r="P17" s="67">
        <f t="shared" ref="P17:P24" si="18">N17/X17</f>
        <v>6.5469010175763183</v>
      </c>
      <c r="Q17" s="41">
        <v>11276</v>
      </c>
      <c r="R17" s="25">
        <f t="shared" ref="R17:R24" si="19">Q17/T17</f>
        <v>0.15808436961123806</v>
      </c>
      <c r="S17" s="68">
        <f t="shared" ref="S17:S24" si="20">Q17/X17</f>
        <v>2.0862164662349678</v>
      </c>
      <c r="T17" s="41">
        <v>71329</v>
      </c>
      <c r="U17" s="23">
        <f t="shared" si="3"/>
        <v>0.11789254818737459</v>
      </c>
      <c r="V17" s="67">
        <f t="shared" ref="V17:V24" si="21">T17/X17</f>
        <v>13.196854764107307</v>
      </c>
      <c r="W17" s="47">
        <v>605034</v>
      </c>
      <c r="X17" s="9">
        <v>5405</v>
      </c>
      <c r="Y17" s="4"/>
      <c r="Z17" s="4"/>
      <c r="AA17" s="4"/>
      <c r="AB17" s="4"/>
      <c r="AC17" s="5"/>
      <c r="AD17" s="5"/>
      <c r="AE17" s="4"/>
      <c r="AF17" s="4"/>
      <c r="AG17" s="4"/>
      <c r="AH17" s="4"/>
      <c r="AI17" s="5"/>
      <c r="AJ17" s="5"/>
      <c r="AK17" s="4"/>
      <c r="AL17" s="4"/>
      <c r="AM17" s="4"/>
      <c r="AN17" s="4"/>
      <c r="AO17" s="6"/>
      <c r="AP17" s="4"/>
      <c r="AQ17" s="4"/>
      <c r="AR17" s="4"/>
      <c r="AS17" s="7"/>
      <c r="AT17" s="4"/>
      <c r="AU17" s="4"/>
      <c r="AV17" s="7"/>
      <c r="AW17" s="4"/>
    </row>
    <row r="18" spans="1:49" x14ac:dyDescent="0.2">
      <c r="A18" s="100" t="s">
        <v>67</v>
      </c>
      <c r="B18" s="37">
        <v>2265</v>
      </c>
      <c r="C18" s="23">
        <f t="shared" si="13"/>
        <v>0.12373668396612947</v>
      </c>
      <c r="D18" s="67">
        <f t="shared" si="14"/>
        <v>7.8730578052765135E-2</v>
      </c>
      <c r="E18" s="41">
        <v>8551</v>
      </c>
      <c r="F18" s="37">
        <v>3130</v>
      </c>
      <c r="G18" s="37">
        <v>0</v>
      </c>
      <c r="H18" s="37">
        <f t="shared" si="1"/>
        <v>11681</v>
      </c>
      <c r="I18" s="23">
        <f t="shared" si="15"/>
        <v>0.63813165801693528</v>
      </c>
      <c r="J18" s="23">
        <f t="shared" si="2"/>
        <v>0.76899275839368009</v>
      </c>
      <c r="K18" s="67">
        <f t="shared" si="16"/>
        <v>0.40602732107476797</v>
      </c>
      <c r="L18" s="41">
        <v>3509</v>
      </c>
      <c r="M18" s="37">
        <v>0</v>
      </c>
      <c r="N18" s="37">
        <f t="shared" si="0"/>
        <v>15190</v>
      </c>
      <c r="O18" s="23">
        <f t="shared" si="17"/>
        <v>0.82982791586998084</v>
      </c>
      <c r="P18" s="67">
        <f t="shared" si="18"/>
        <v>0.52799888769161252</v>
      </c>
      <c r="Q18" s="41">
        <v>850</v>
      </c>
      <c r="R18" s="25">
        <f t="shared" si="19"/>
        <v>4.6435400163889647E-2</v>
      </c>
      <c r="S18" s="68">
        <f t="shared" si="20"/>
        <v>2.9545691542980292E-2</v>
      </c>
      <c r="T18" s="41">
        <v>18305</v>
      </c>
      <c r="U18" s="23">
        <f t="shared" si="3"/>
        <v>2.783298082785822E-2</v>
      </c>
      <c r="V18" s="67">
        <f t="shared" si="21"/>
        <v>0.63627515728735795</v>
      </c>
      <c r="W18" s="47">
        <v>657673</v>
      </c>
      <c r="X18" s="9">
        <v>28769</v>
      </c>
      <c r="Y18" s="4"/>
      <c r="Z18" s="4"/>
      <c r="AA18" s="4"/>
      <c r="AB18" s="4"/>
      <c r="AC18" s="5"/>
      <c r="AD18" s="5"/>
      <c r="AE18" s="4"/>
      <c r="AF18" s="4"/>
      <c r="AG18" s="4"/>
      <c r="AH18" s="4"/>
      <c r="AI18" s="5"/>
      <c r="AJ18" s="5"/>
      <c r="AK18" s="4"/>
      <c r="AL18" s="4"/>
      <c r="AM18" s="4"/>
      <c r="AN18" s="4"/>
      <c r="AO18" s="6"/>
      <c r="AP18" s="4"/>
      <c r="AQ18" s="5"/>
      <c r="AR18" s="4"/>
      <c r="AS18" s="7"/>
      <c r="AT18" s="4"/>
      <c r="AU18" s="4"/>
      <c r="AV18" s="7"/>
      <c r="AW18" s="4"/>
    </row>
    <row r="19" spans="1:49" x14ac:dyDescent="0.2">
      <c r="A19" s="100" t="s">
        <v>65</v>
      </c>
      <c r="B19" s="37">
        <v>102227</v>
      </c>
      <c r="C19" s="23">
        <f t="shared" si="13"/>
        <v>0.64655619505407624</v>
      </c>
      <c r="D19" s="67">
        <f t="shared" si="14"/>
        <v>4.8437337123904287</v>
      </c>
      <c r="E19" s="41">
        <v>7074</v>
      </c>
      <c r="F19" s="37">
        <v>11443</v>
      </c>
      <c r="G19" s="37">
        <v>8878</v>
      </c>
      <c r="H19" s="37">
        <f t="shared" si="1"/>
        <v>27395</v>
      </c>
      <c r="I19" s="23">
        <f t="shared" si="15"/>
        <v>0.17326544810574918</v>
      </c>
      <c r="J19" s="23">
        <f t="shared" si="2"/>
        <v>0.67473707544149164</v>
      </c>
      <c r="K19" s="67">
        <f t="shared" si="16"/>
        <v>1.2980336413172233</v>
      </c>
      <c r="L19" s="41">
        <v>2902</v>
      </c>
      <c r="M19" s="37">
        <v>10304</v>
      </c>
      <c r="N19" s="37">
        <f t="shared" si="0"/>
        <v>40601</v>
      </c>
      <c r="O19" s="23">
        <f t="shared" si="17"/>
        <v>0.25678957687685788</v>
      </c>
      <c r="P19" s="67">
        <f t="shared" si="18"/>
        <v>1.9237621416725894</v>
      </c>
      <c r="Q19" s="41">
        <v>15282</v>
      </c>
      <c r="R19" s="25">
        <f t="shared" si="19"/>
        <v>9.6654228069065845E-2</v>
      </c>
      <c r="S19" s="68">
        <f t="shared" si="20"/>
        <v>0.72409381663113004</v>
      </c>
      <c r="T19" s="41">
        <v>158110</v>
      </c>
      <c r="U19" s="23">
        <f t="shared" si="3"/>
        <v>0.12745461580627479</v>
      </c>
      <c r="V19" s="67">
        <f t="shared" si="21"/>
        <v>7.4915896706941485</v>
      </c>
      <c r="W19" s="47">
        <v>1240520</v>
      </c>
      <c r="X19" s="9">
        <v>21105</v>
      </c>
      <c r="Y19" s="4"/>
      <c r="Z19" s="4"/>
      <c r="AA19" s="4"/>
      <c r="AB19" s="4"/>
      <c r="AC19" s="5"/>
      <c r="AD19" s="5"/>
      <c r="AE19" s="4"/>
      <c r="AF19" s="4"/>
      <c r="AG19" s="4"/>
      <c r="AH19" s="4"/>
      <c r="AI19" s="5"/>
      <c r="AJ19" s="5"/>
      <c r="AK19" s="4"/>
      <c r="AL19" s="4"/>
      <c r="AM19" s="4"/>
      <c r="AN19" s="4"/>
      <c r="AO19" s="4"/>
      <c r="AP19" s="4"/>
      <c r="AQ19" s="4"/>
      <c r="AR19" s="4"/>
      <c r="AS19" s="7"/>
      <c r="AT19" s="4"/>
      <c r="AU19" s="4"/>
      <c r="AV19" s="7"/>
      <c r="AW19" s="4"/>
    </row>
    <row r="20" spans="1:49" x14ac:dyDescent="0.2">
      <c r="A20" s="100" t="s">
        <v>39</v>
      </c>
      <c r="B20" s="37">
        <v>11857</v>
      </c>
      <c r="C20" s="23">
        <f t="shared" si="13"/>
        <v>0.52942489730308984</v>
      </c>
      <c r="D20" s="67">
        <f t="shared" si="14"/>
        <v>3.3954753722794959</v>
      </c>
      <c r="E20" s="41">
        <v>2378</v>
      </c>
      <c r="F20" s="37">
        <v>2000</v>
      </c>
      <c r="G20" s="37">
        <v>0</v>
      </c>
      <c r="H20" s="37">
        <f t="shared" si="1"/>
        <v>4378</v>
      </c>
      <c r="I20" s="23">
        <f t="shared" si="15"/>
        <v>0.19548133595284872</v>
      </c>
      <c r="J20" s="23">
        <f t="shared" si="2"/>
        <v>0.8177063877474785</v>
      </c>
      <c r="K20" s="67">
        <f t="shared" si="16"/>
        <v>1.2537227949599083</v>
      </c>
      <c r="L20" s="41">
        <v>976</v>
      </c>
      <c r="M20" s="37">
        <v>0</v>
      </c>
      <c r="N20" s="37">
        <f t="shared" si="0"/>
        <v>5354</v>
      </c>
      <c r="O20" s="23">
        <f t="shared" si="17"/>
        <v>0.23906054652616537</v>
      </c>
      <c r="P20" s="67">
        <f t="shared" si="18"/>
        <v>1.5332187857961055</v>
      </c>
      <c r="Q20" s="41">
        <v>5185</v>
      </c>
      <c r="R20" s="25">
        <f t="shared" si="19"/>
        <v>0.23151455617074479</v>
      </c>
      <c r="S20" s="68">
        <f t="shared" si="20"/>
        <v>1.4848224513172967</v>
      </c>
      <c r="T20" s="41">
        <v>22396</v>
      </c>
      <c r="U20" s="23">
        <f t="shared" si="3"/>
        <v>9.2465979653851241E-2</v>
      </c>
      <c r="V20" s="67">
        <f t="shared" si="21"/>
        <v>6.4135166093928984</v>
      </c>
      <c r="W20" s="47">
        <v>242208</v>
      </c>
      <c r="X20" s="9">
        <v>3492</v>
      </c>
      <c r="Y20" s="4"/>
      <c r="Z20" s="4"/>
      <c r="AA20" s="4"/>
      <c r="AB20" s="4"/>
      <c r="AC20" s="5"/>
      <c r="AD20" s="5"/>
      <c r="AE20" s="4"/>
      <c r="AF20" s="4"/>
      <c r="AG20" s="4"/>
      <c r="AH20" s="4"/>
      <c r="AI20" s="5"/>
      <c r="AJ20" s="5"/>
      <c r="AK20" s="4"/>
      <c r="AL20" s="4"/>
      <c r="AM20" s="4"/>
      <c r="AN20" s="4"/>
      <c r="AO20" s="6"/>
      <c r="AP20" s="4"/>
      <c r="AQ20" s="4"/>
      <c r="AR20" s="4"/>
      <c r="AS20" s="7"/>
      <c r="AT20" s="4"/>
      <c r="AU20" s="4"/>
      <c r="AV20" s="7"/>
      <c r="AW20" s="4"/>
    </row>
    <row r="21" spans="1:49" x14ac:dyDescent="0.2">
      <c r="A21" s="100" t="s">
        <v>70</v>
      </c>
      <c r="B21" s="37">
        <v>46352</v>
      </c>
      <c r="C21" s="23">
        <f t="shared" si="13"/>
        <v>0.46630383388831326</v>
      </c>
      <c r="D21" s="67">
        <f t="shared" si="14"/>
        <v>2.870092879256966</v>
      </c>
      <c r="E21" s="41">
        <v>5413</v>
      </c>
      <c r="F21" s="37">
        <v>3631</v>
      </c>
      <c r="G21" s="37">
        <v>0</v>
      </c>
      <c r="H21" s="37">
        <f t="shared" si="1"/>
        <v>9044</v>
      </c>
      <c r="I21" s="23">
        <f t="shared" si="15"/>
        <v>9.0983169522046617E-2</v>
      </c>
      <c r="J21" s="23">
        <f t="shared" si="2"/>
        <v>0.21589362870306272</v>
      </c>
      <c r="K21" s="67">
        <f t="shared" si="16"/>
        <v>0.56000000000000005</v>
      </c>
      <c r="L21" s="41">
        <v>2221</v>
      </c>
      <c r="M21" s="37">
        <v>30626</v>
      </c>
      <c r="N21" s="37">
        <f t="shared" si="0"/>
        <v>41891</v>
      </c>
      <c r="O21" s="23">
        <f t="shared" si="17"/>
        <v>0.42142591269881191</v>
      </c>
      <c r="P21" s="67">
        <f t="shared" si="18"/>
        <v>2.5938699690402478</v>
      </c>
      <c r="Q21" s="41">
        <v>11160</v>
      </c>
      <c r="R21" s="25">
        <f t="shared" si="19"/>
        <v>0.11227025341287486</v>
      </c>
      <c r="S21" s="68">
        <f t="shared" si="20"/>
        <v>0.69102167182662544</v>
      </c>
      <c r="T21" s="41">
        <v>99403</v>
      </c>
      <c r="U21" s="23">
        <f t="shared" si="3"/>
        <v>0.13041966574737135</v>
      </c>
      <c r="V21" s="67">
        <f t="shared" si="21"/>
        <v>6.1549845201238389</v>
      </c>
      <c r="W21" s="47">
        <v>762178</v>
      </c>
      <c r="X21" s="9">
        <v>16150</v>
      </c>
      <c r="Y21" s="4"/>
      <c r="Z21" s="4"/>
      <c r="AA21" s="4"/>
      <c r="AB21" s="4"/>
      <c r="AC21" s="5"/>
      <c r="AD21" s="5"/>
      <c r="AE21" s="4"/>
      <c r="AF21" s="4"/>
      <c r="AG21" s="4"/>
      <c r="AH21" s="4"/>
      <c r="AI21" s="5"/>
      <c r="AJ21" s="5"/>
      <c r="AK21" s="4"/>
      <c r="AL21" s="4"/>
      <c r="AM21" s="4"/>
      <c r="AN21" s="4"/>
      <c r="AO21" s="6"/>
      <c r="AP21" s="4"/>
      <c r="AQ21" s="4"/>
      <c r="AR21" s="4"/>
      <c r="AS21" s="7"/>
      <c r="AT21" s="4"/>
      <c r="AU21" s="4"/>
      <c r="AV21" s="7"/>
      <c r="AW21" s="4"/>
    </row>
    <row r="22" spans="1:49" x14ac:dyDescent="0.2">
      <c r="A22" s="100" t="s">
        <v>68</v>
      </c>
      <c r="B22" s="37">
        <v>40699</v>
      </c>
      <c r="C22" s="23">
        <f t="shared" si="13"/>
        <v>0.55957487763295388</v>
      </c>
      <c r="D22" s="67">
        <f t="shared" si="14"/>
        <v>2.5648474918074111</v>
      </c>
      <c r="E22" s="41">
        <v>5318</v>
      </c>
      <c r="F22" s="37">
        <v>4341</v>
      </c>
      <c r="G22" s="37">
        <v>0</v>
      </c>
      <c r="H22" s="37">
        <f t="shared" si="1"/>
        <v>9659</v>
      </c>
      <c r="I22" s="23">
        <f t="shared" si="15"/>
        <v>0.13280261782984107</v>
      </c>
      <c r="J22" s="23">
        <f t="shared" si="2"/>
        <v>0.43201538599159139</v>
      </c>
      <c r="K22" s="67">
        <f t="shared" si="16"/>
        <v>0.6087093521552811</v>
      </c>
      <c r="L22" s="41">
        <v>2182</v>
      </c>
      <c r="M22" s="37">
        <v>10517</v>
      </c>
      <c r="N22" s="37">
        <f t="shared" si="0"/>
        <v>22358</v>
      </c>
      <c r="O22" s="23">
        <f t="shared" si="17"/>
        <v>0.30740251883627562</v>
      </c>
      <c r="P22" s="67">
        <f t="shared" si="18"/>
        <v>1.4089992437610286</v>
      </c>
      <c r="Q22" s="41">
        <v>9675</v>
      </c>
      <c r="R22" s="25">
        <f t="shared" si="19"/>
        <v>0.1330226035307705</v>
      </c>
      <c r="S22" s="68">
        <f t="shared" si="20"/>
        <v>0.60971767078396777</v>
      </c>
      <c r="T22" s="41">
        <v>72732</v>
      </c>
      <c r="U22" s="23">
        <f t="shared" si="3"/>
        <v>7.8590785907859076E-2</v>
      </c>
      <c r="V22" s="67">
        <f t="shared" si="21"/>
        <v>4.5835644063524077</v>
      </c>
      <c r="W22" s="47">
        <v>925452</v>
      </c>
      <c r="X22" s="9">
        <v>15868</v>
      </c>
      <c r="Y22" s="4"/>
      <c r="Z22" s="4"/>
      <c r="AA22" s="4"/>
      <c r="AB22" s="4"/>
      <c r="AC22" s="5"/>
      <c r="AD22" s="5"/>
      <c r="AE22" s="4"/>
      <c r="AF22" s="4"/>
      <c r="AG22" s="4"/>
      <c r="AH22" s="4"/>
      <c r="AI22" s="5"/>
      <c r="AJ22" s="5"/>
      <c r="AK22" s="4"/>
      <c r="AL22" s="4"/>
      <c r="AM22" s="4"/>
      <c r="AN22" s="4"/>
      <c r="AO22" s="4"/>
      <c r="AP22" s="4"/>
      <c r="AQ22" s="4"/>
      <c r="AR22" s="4"/>
      <c r="AS22" s="7"/>
      <c r="AT22" s="4"/>
      <c r="AU22" s="4"/>
      <c r="AV22" s="7"/>
      <c r="AW22" s="4"/>
    </row>
    <row r="23" spans="1:49" x14ac:dyDescent="0.2">
      <c r="A23" s="100" t="s">
        <v>59</v>
      </c>
      <c r="B23" s="37">
        <v>23484</v>
      </c>
      <c r="C23" s="23">
        <f t="shared" si="13"/>
        <v>0.7712315270935961</v>
      </c>
      <c r="D23" s="67">
        <f t="shared" si="14"/>
        <v>22.344433872502378</v>
      </c>
      <c r="E23" s="41">
        <v>2378</v>
      </c>
      <c r="F23" s="37">
        <v>0</v>
      </c>
      <c r="G23" s="37">
        <v>0</v>
      </c>
      <c r="H23" s="37">
        <f t="shared" si="1"/>
        <v>2378</v>
      </c>
      <c r="I23" s="23">
        <f t="shared" si="15"/>
        <v>7.8095238095238093E-2</v>
      </c>
      <c r="J23" s="23">
        <f t="shared" si="2"/>
        <v>0.70900417412045325</v>
      </c>
      <c r="K23" s="67">
        <f t="shared" si="16"/>
        <v>2.2626070409134158</v>
      </c>
      <c r="L23" s="41">
        <v>976</v>
      </c>
      <c r="M23" s="37">
        <v>0</v>
      </c>
      <c r="N23" s="37">
        <f t="shared" si="0"/>
        <v>3354</v>
      </c>
      <c r="O23" s="23">
        <f t="shared" si="17"/>
        <v>0.11014778325123152</v>
      </c>
      <c r="P23" s="67">
        <f t="shared" si="18"/>
        <v>3.1912464319695526</v>
      </c>
      <c r="Q23" s="41">
        <v>3612</v>
      </c>
      <c r="R23" s="25">
        <f t="shared" si="19"/>
        <v>0.11862068965517242</v>
      </c>
      <c r="S23" s="68">
        <f t="shared" si="20"/>
        <v>3.4367269267364415</v>
      </c>
      <c r="T23" s="41">
        <v>30450</v>
      </c>
      <c r="U23" s="23">
        <f t="shared" si="3"/>
        <v>6.0662445862004394E-2</v>
      </c>
      <c r="V23" s="67">
        <f t="shared" si="21"/>
        <v>28.972407231208372</v>
      </c>
      <c r="W23" s="47">
        <v>501958</v>
      </c>
      <c r="X23" s="9">
        <v>1051</v>
      </c>
      <c r="Y23" s="4"/>
      <c r="Z23" s="4"/>
      <c r="AA23" s="4"/>
      <c r="AB23" s="4"/>
      <c r="AC23" s="5"/>
      <c r="AD23" s="5"/>
      <c r="AE23" s="4"/>
      <c r="AF23" s="4"/>
      <c r="AG23" s="4"/>
      <c r="AH23" s="4"/>
      <c r="AI23" s="5"/>
      <c r="AJ23" s="5"/>
      <c r="AK23" s="4"/>
      <c r="AL23" s="4"/>
      <c r="AM23" s="4"/>
      <c r="AN23" s="4"/>
      <c r="AO23" s="6"/>
      <c r="AP23" s="4"/>
      <c r="AQ23" s="4"/>
      <c r="AR23" s="4"/>
      <c r="AS23" s="7"/>
      <c r="AT23" s="4"/>
      <c r="AU23" s="4"/>
      <c r="AV23" s="7"/>
      <c r="AW23" s="4"/>
    </row>
    <row r="24" spans="1:49" x14ac:dyDescent="0.2">
      <c r="A24" s="100" t="s">
        <v>71</v>
      </c>
      <c r="B24" s="37">
        <v>138151</v>
      </c>
      <c r="C24" s="23">
        <f t="shared" si="13"/>
        <v>0.59595881162833841</v>
      </c>
      <c r="D24" s="67">
        <f t="shared" si="14"/>
        <v>5.5995055123216604</v>
      </c>
      <c r="E24" s="41">
        <v>8269</v>
      </c>
      <c r="F24" s="37">
        <v>0</v>
      </c>
      <c r="G24" s="37">
        <v>5000</v>
      </c>
      <c r="H24" s="37">
        <f t="shared" si="1"/>
        <v>13269</v>
      </c>
      <c r="I24" s="23">
        <f t="shared" si="15"/>
        <v>5.7240103014067373E-2</v>
      </c>
      <c r="J24" s="23">
        <f t="shared" si="2"/>
        <v>0.61254731788385186</v>
      </c>
      <c r="K24" s="67">
        <f t="shared" si="16"/>
        <v>0.53781614785992216</v>
      </c>
      <c r="L24" s="41">
        <v>3393</v>
      </c>
      <c r="M24" s="37">
        <v>5000</v>
      </c>
      <c r="N24" s="37">
        <f t="shared" si="0"/>
        <v>21662</v>
      </c>
      <c r="O24" s="23">
        <f t="shared" si="17"/>
        <v>9.3446010361800239E-2</v>
      </c>
      <c r="P24" s="67">
        <f t="shared" si="18"/>
        <v>0.87799935149156938</v>
      </c>
      <c r="Q24" s="41">
        <v>72000</v>
      </c>
      <c r="R24" s="25">
        <f t="shared" si="19"/>
        <v>0.31059517800986142</v>
      </c>
      <c r="S24" s="68">
        <f t="shared" si="20"/>
        <v>2.9182879377431905</v>
      </c>
      <c r="T24" s="41">
        <v>231813</v>
      </c>
      <c r="U24" s="23">
        <f t="shared" si="3"/>
        <v>8.9265518448391978E-2</v>
      </c>
      <c r="V24" s="67">
        <f t="shared" si="21"/>
        <v>9.3957928015564196</v>
      </c>
      <c r="W24" s="47">
        <v>2596893</v>
      </c>
      <c r="X24" s="9">
        <v>24672</v>
      </c>
      <c r="Y24" s="4"/>
      <c r="Z24" s="4"/>
      <c r="AA24" s="4"/>
      <c r="AB24" s="4"/>
      <c r="AC24" s="5"/>
      <c r="AD24" s="5"/>
      <c r="AE24" s="4"/>
      <c r="AF24" s="4"/>
      <c r="AG24" s="4"/>
      <c r="AH24" s="4"/>
      <c r="AI24" s="5"/>
      <c r="AJ24" s="5"/>
      <c r="AK24" s="4"/>
      <c r="AL24" s="4"/>
      <c r="AM24" s="4"/>
      <c r="AN24" s="4"/>
      <c r="AO24" s="4"/>
      <c r="AP24" s="4"/>
      <c r="AQ24" s="5"/>
      <c r="AR24" s="4"/>
      <c r="AS24" s="7"/>
      <c r="AT24" s="4"/>
      <c r="AU24" s="4"/>
      <c r="AV24" s="7"/>
      <c r="AW24" s="4"/>
    </row>
    <row r="25" spans="1:49" x14ac:dyDescent="0.2">
      <c r="A25" s="100" t="s">
        <v>46</v>
      </c>
      <c r="B25" s="37">
        <v>79244</v>
      </c>
      <c r="C25" s="23">
        <v>0.40713738908840558</v>
      </c>
      <c r="D25" s="43">
        <v>2.9920332263545402</v>
      </c>
      <c r="E25" s="41">
        <v>12963</v>
      </c>
      <c r="F25" s="37">
        <v>15941</v>
      </c>
      <c r="G25" s="37">
        <v>0</v>
      </c>
      <c r="H25" s="37">
        <v>28904</v>
      </c>
      <c r="I25" s="23">
        <v>0.1485020833654444</v>
      </c>
      <c r="J25" s="23">
        <v>0.34179220963507795</v>
      </c>
      <c r="K25" s="43">
        <v>1.0913347177647725</v>
      </c>
      <c r="L25" s="41">
        <v>5320</v>
      </c>
      <c r="M25" s="37">
        <v>50342</v>
      </c>
      <c r="N25" s="37">
        <v>84566</v>
      </c>
      <c r="O25" s="23">
        <v>0.43448059721430149</v>
      </c>
      <c r="P25" s="43">
        <v>3.1929771568812537</v>
      </c>
      <c r="Q25" s="41">
        <v>30827</v>
      </c>
      <c r="R25" s="23">
        <v>0.15838201369729291</v>
      </c>
      <c r="S25" s="43">
        <v>1.1639418538795545</v>
      </c>
      <c r="T25" s="41">
        <v>194637</v>
      </c>
      <c r="U25" s="23">
        <v>0.11032742764894206</v>
      </c>
      <c r="V25" s="43">
        <v>7.3489522371153484</v>
      </c>
      <c r="W25" s="47">
        <v>1764176</v>
      </c>
      <c r="X25" s="121">
        <v>26485</v>
      </c>
      <c r="Y25" s="4"/>
      <c r="Z25" s="4"/>
      <c r="AA25" s="4"/>
      <c r="AB25" s="4"/>
      <c r="AC25" s="5"/>
      <c r="AD25" s="5"/>
      <c r="AE25" s="4"/>
      <c r="AF25" s="4"/>
      <c r="AG25" s="4"/>
      <c r="AH25" s="4"/>
      <c r="AI25" s="5"/>
      <c r="AJ25" s="5"/>
      <c r="AK25" s="4"/>
      <c r="AL25" s="4"/>
      <c r="AM25" s="4"/>
      <c r="AN25" s="4"/>
      <c r="AO25" s="6"/>
      <c r="AP25" s="4"/>
      <c r="AQ25" s="5"/>
      <c r="AR25" s="4"/>
      <c r="AS25" s="7"/>
      <c r="AT25" s="4"/>
      <c r="AU25" s="4"/>
      <c r="AV25" s="7"/>
      <c r="AW25" s="4"/>
    </row>
    <row r="26" spans="1:49" x14ac:dyDescent="0.2">
      <c r="A26" s="100" t="s">
        <v>69</v>
      </c>
      <c r="B26" s="37">
        <v>110422</v>
      </c>
      <c r="C26" s="23">
        <f>B26/T26</f>
        <v>0.65947598827035514</v>
      </c>
      <c r="D26" s="67">
        <f>B26/X26</f>
        <v>3.4422969013030738</v>
      </c>
      <c r="E26" s="41">
        <v>10751</v>
      </c>
      <c r="F26" s="37">
        <v>818</v>
      </c>
      <c r="G26" s="37">
        <v>0</v>
      </c>
      <c r="H26" s="37">
        <f t="shared" si="1"/>
        <v>11569</v>
      </c>
      <c r="I26" s="23">
        <f>H26/T26</f>
        <v>6.9093819241634269E-2</v>
      </c>
      <c r="J26" s="23">
        <f t="shared" si="2"/>
        <v>0.53791788719951639</v>
      </c>
      <c r="K26" s="67">
        <f>H26/X26</f>
        <v>0.36065216035912462</v>
      </c>
      <c r="L26" s="41">
        <v>4412</v>
      </c>
      <c r="M26" s="37">
        <v>5526</v>
      </c>
      <c r="N26" s="37">
        <f t="shared" si="0"/>
        <v>21507</v>
      </c>
      <c r="O26" s="23">
        <f>N26/T26</f>
        <v>0.12844677763245121</v>
      </c>
      <c r="P26" s="67">
        <f>N26/X26</f>
        <v>0.67045950495666817</v>
      </c>
      <c r="Q26" s="41">
        <v>35510</v>
      </c>
      <c r="R26" s="25">
        <f>Q26/T26</f>
        <v>0.21207723409719362</v>
      </c>
      <c r="S26" s="68">
        <f>Q26/X26</f>
        <v>1.1069892137913835</v>
      </c>
      <c r="T26" s="41">
        <v>167439</v>
      </c>
      <c r="U26" s="23">
        <f t="shared" si="3"/>
        <v>0.14064523824323438</v>
      </c>
      <c r="V26" s="67">
        <f>T26/X26</f>
        <v>5.2197456200511256</v>
      </c>
      <c r="W26" s="47">
        <v>1190506</v>
      </c>
      <c r="X26" s="9">
        <v>32078</v>
      </c>
      <c r="Y26" s="4"/>
      <c r="Z26" s="4"/>
      <c r="AA26" s="4"/>
      <c r="AB26" s="4"/>
      <c r="AC26" s="5"/>
      <c r="AD26" s="5"/>
      <c r="AE26" s="4"/>
      <c r="AF26" s="4"/>
      <c r="AG26" s="4"/>
      <c r="AH26" s="4"/>
      <c r="AI26" s="5"/>
      <c r="AJ26" s="5"/>
      <c r="AK26" s="4"/>
      <c r="AL26" s="4"/>
      <c r="AM26" s="4"/>
      <c r="AN26" s="4"/>
      <c r="AO26" s="6"/>
      <c r="AP26" s="4"/>
      <c r="AQ26" s="4"/>
      <c r="AR26" s="4"/>
      <c r="AS26" s="7"/>
      <c r="AT26" s="4"/>
      <c r="AU26" s="4"/>
      <c r="AV26" s="7"/>
      <c r="AW26" s="4"/>
    </row>
    <row r="27" spans="1:49" x14ac:dyDescent="0.2">
      <c r="A27" s="100" t="s">
        <v>74</v>
      </c>
      <c r="B27" s="37">
        <v>24147</v>
      </c>
      <c r="C27" s="23">
        <f>B27/T27</f>
        <v>0.48293034139317215</v>
      </c>
      <c r="D27" s="67">
        <f>B27/X27</f>
        <v>2.0177989471045374</v>
      </c>
      <c r="E27" s="41">
        <v>4011</v>
      </c>
      <c r="F27" s="37">
        <v>10000</v>
      </c>
      <c r="G27" s="37">
        <v>0</v>
      </c>
      <c r="H27" s="37">
        <f t="shared" si="1"/>
        <v>14011</v>
      </c>
      <c r="I27" s="23">
        <f>H27/T27</f>
        <v>0.28021439571208578</v>
      </c>
      <c r="J27" s="23">
        <f t="shared" si="2"/>
        <v>0.80260067594661166</v>
      </c>
      <c r="K27" s="67">
        <f>H27/X27</f>
        <v>1.1708030416980029</v>
      </c>
      <c r="L27" s="41">
        <v>1646</v>
      </c>
      <c r="M27" s="37">
        <v>1800</v>
      </c>
      <c r="N27" s="37">
        <f t="shared" si="0"/>
        <v>17457</v>
      </c>
      <c r="O27" s="23">
        <f>N27/T27</f>
        <v>0.34913301733965318</v>
      </c>
      <c r="P27" s="67">
        <f>N27/X27</f>
        <v>1.4587615943845575</v>
      </c>
      <c r="Q27" s="41">
        <v>8397</v>
      </c>
      <c r="R27" s="25">
        <f>Q27/T27</f>
        <v>0.16793664126717467</v>
      </c>
      <c r="S27" s="68">
        <f>Q27/X27</f>
        <v>0.70167961895211828</v>
      </c>
      <c r="T27" s="41">
        <v>50001</v>
      </c>
      <c r="U27" s="23">
        <f t="shared" si="3"/>
        <v>0.11186006138757394</v>
      </c>
      <c r="V27" s="67">
        <f>T27/X27</f>
        <v>4.1782401604412129</v>
      </c>
      <c r="W27" s="47">
        <v>446996</v>
      </c>
      <c r="X27" s="9">
        <v>11967</v>
      </c>
      <c r="Y27" s="4"/>
      <c r="Z27" s="4"/>
      <c r="AA27" s="4"/>
      <c r="AB27" s="4"/>
      <c r="AC27" s="5"/>
      <c r="AD27" s="5"/>
      <c r="AE27" s="4"/>
      <c r="AF27" s="4"/>
      <c r="AG27" s="4"/>
      <c r="AH27" s="4"/>
      <c r="AI27" s="5"/>
      <c r="AJ27" s="5"/>
      <c r="AK27" s="4"/>
      <c r="AL27" s="4"/>
      <c r="AM27" s="4"/>
      <c r="AN27" s="4"/>
      <c r="AO27" s="4"/>
      <c r="AP27" s="4"/>
      <c r="AQ27" s="4"/>
      <c r="AR27" s="4"/>
      <c r="AS27" s="7"/>
      <c r="AT27" s="4"/>
      <c r="AU27" s="4"/>
      <c r="AV27" s="7"/>
      <c r="AW27" s="4"/>
    </row>
    <row r="28" spans="1:49" x14ac:dyDescent="0.2">
      <c r="A28" s="100" t="s">
        <v>76</v>
      </c>
      <c r="B28" s="37">
        <v>75706</v>
      </c>
      <c r="C28" s="23">
        <f>B28/T28</f>
        <v>0.42050945932434985</v>
      </c>
      <c r="D28" s="67">
        <f>B28/X28</f>
        <v>1.0640636419857199</v>
      </c>
      <c r="E28" s="41">
        <v>17760</v>
      </c>
      <c r="F28" s="37">
        <v>1295</v>
      </c>
      <c r="G28" s="37">
        <v>0</v>
      </c>
      <c r="H28" s="37">
        <f t="shared" si="1"/>
        <v>19055</v>
      </c>
      <c r="I28" s="23">
        <f>H28/T28</f>
        <v>0.10584111889976337</v>
      </c>
      <c r="J28" s="23">
        <f t="shared" si="2"/>
        <v>0.20823315994230013</v>
      </c>
      <c r="K28" s="67">
        <f>H28/X28</f>
        <v>0.26782200483499186</v>
      </c>
      <c r="L28" s="41">
        <v>7287</v>
      </c>
      <c r="M28" s="37">
        <v>65166</v>
      </c>
      <c r="N28" s="37">
        <f t="shared" si="0"/>
        <v>91508</v>
      </c>
      <c r="O28" s="23">
        <f>N28/T28</f>
        <v>0.50828176899918909</v>
      </c>
      <c r="P28" s="67">
        <f>N28/X28</f>
        <v>1.2861640523978186</v>
      </c>
      <c r="Q28" s="41">
        <v>12820</v>
      </c>
      <c r="R28" s="25">
        <f>Q28/T28</f>
        <v>7.1208771676461113E-2</v>
      </c>
      <c r="S28" s="68">
        <f>Q28/X28</f>
        <v>0.18018777759037499</v>
      </c>
      <c r="T28" s="41">
        <v>180034</v>
      </c>
      <c r="U28" s="23">
        <f t="shared" si="3"/>
        <v>7.0513993013382986E-2</v>
      </c>
      <c r="V28" s="67">
        <f>T28/X28</f>
        <v>2.5304154719739134</v>
      </c>
      <c r="W28" s="47">
        <v>2553167</v>
      </c>
      <c r="X28" s="9">
        <v>71148</v>
      </c>
      <c r="Y28" s="4"/>
      <c r="Z28" s="4"/>
      <c r="AA28" s="4"/>
      <c r="AB28" s="4"/>
      <c r="AC28" s="5"/>
      <c r="AD28" s="5"/>
      <c r="AE28" s="4"/>
      <c r="AF28" s="4"/>
      <c r="AG28" s="4"/>
      <c r="AH28" s="4"/>
      <c r="AI28" s="5"/>
      <c r="AJ28" s="5"/>
      <c r="AK28" s="4"/>
      <c r="AL28" s="4"/>
      <c r="AM28" s="4"/>
      <c r="AN28" s="4"/>
      <c r="AO28" s="4"/>
      <c r="AP28" s="4"/>
      <c r="AQ28" s="5"/>
      <c r="AR28" s="4"/>
      <c r="AS28" s="7"/>
      <c r="AT28" s="4"/>
      <c r="AU28" s="4"/>
      <c r="AV28" s="7"/>
      <c r="AW28" s="4"/>
    </row>
    <row r="29" spans="1:49" x14ac:dyDescent="0.2">
      <c r="A29" s="100" t="s">
        <v>79</v>
      </c>
      <c r="B29" s="37">
        <v>34910</v>
      </c>
      <c r="C29" s="23">
        <f>B29/T29</f>
        <v>0.71927475018028231</v>
      </c>
      <c r="D29" s="67">
        <f>B29/X29</f>
        <v>2.0075910058082695</v>
      </c>
      <c r="E29" s="41">
        <v>5828</v>
      </c>
      <c r="F29" s="37">
        <v>0</v>
      </c>
      <c r="G29" s="37">
        <v>1854</v>
      </c>
      <c r="H29" s="37">
        <f t="shared" si="1"/>
        <v>7682</v>
      </c>
      <c r="I29" s="23">
        <f>H29/T29</f>
        <v>0.15827753167817038</v>
      </c>
      <c r="J29" s="23">
        <f t="shared" si="2"/>
        <v>0.64005999000166636</v>
      </c>
      <c r="K29" s="67">
        <f>H29/X29</f>
        <v>0.44177353499338662</v>
      </c>
      <c r="L29" s="41">
        <v>2391</v>
      </c>
      <c r="M29" s="37">
        <v>1929</v>
      </c>
      <c r="N29" s="37">
        <f t="shared" si="0"/>
        <v>12002</v>
      </c>
      <c r="O29" s="23">
        <f>N29/T29</f>
        <v>0.24728546409807356</v>
      </c>
      <c r="P29" s="67">
        <f>N29/X29</f>
        <v>0.69020645235493705</v>
      </c>
      <c r="Q29" s="41">
        <v>1623</v>
      </c>
      <c r="R29" s="25">
        <f>Q29/T29</f>
        <v>3.3439785721644175E-2</v>
      </c>
      <c r="S29" s="68">
        <f>Q29/X29</f>
        <v>9.3334866869860256E-2</v>
      </c>
      <c r="T29" s="41">
        <v>48535</v>
      </c>
      <c r="U29" s="23">
        <f t="shared" si="3"/>
        <v>7.2425272965757848E-2</v>
      </c>
      <c r="V29" s="67">
        <f>T29/X29</f>
        <v>2.7911323250330669</v>
      </c>
      <c r="W29" s="47">
        <v>670139</v>
      </c>
      <c r="X29" s="9">
        <v>17389</v>
      </c>
      <c r="Y29" s="4"/>
      <c r="Z29" s="4"/>
      <c r="AA29" s="4"/>
      <c r="AB29" s="4"/>
      <c r="AC29" s="5"/>
      <c r="AD29" s="5"/>
      <c r="AE29" s="4"/>
      <c r="AF29" s="4"/>
      <c r="AG29" s="4"/>
      <c r="AH29" s="4"/>
      <c r="AI29" s="5"/>
      <c r="AJ29" s="5"/>
      <c r="AK29" s="4"/>
      <c r="AL29" s="4"/>
      <c r="AM29" s="4"/>
      <c r="AN29" s="4"/>
      <c r="AO29" s="6"/>
      <c r="AP29" s="4"/>
      <c r="AQ29" s="5"/>
      <c r="AR29" s="4"/>
      <c r="AS29" s="7"/>
      <c r="AT29" s="4"/>
      <c r="AU29" s="4"/>
      <c r="AV29" s="7"/>
      <c r="AW29" s="4"/>
    </row>
    <row r="30" spans="1:49" x14ac:dyDescent="0.2">
      <c r="A30" s="100" t="s">
        <v>81</v>
      </c>
      <c r="B30" s="37">
        <v>285185</v>
      </c>
      <c r="C30" s="23">
        <v>0.44962145936009129</v>
      </c>
      <c r="D30" s="43">
        <v>1.6017849720852384</v>
      </c>
      <c r="E30" s="41">
        <v>59672</v>
      </c>
      <c r="F30" s="37">
        <v>18545</v>
      </c>
      <c r="G30" s="37">
        <v>6142</v>
      </c>
      <c r="H30" s="37">
        <v>84359</v>
      </c>
      <c r="I30" s="23">
        <v>0.13300004099148954</v>
      </c>
      <c r="J30" s="23">
        <v>0.2698382742428701</v>
      </c>
      <c r="K30" s="43">
        <v>0.47381516720773748</v>
      </c>
      <c r="L30" s="41">
        <v>24485</v>
      </c>
      <c r="M30" s="37">
        <v>203784</v>
      </c>
      <c r="N30" s="37">
        <v>312628</v>
      </c>
      <c r="O30" s="23">
        <v>0.49288797656548078</v>
      </c>
      <c r="P30" s="43">
        <v>1.7559227597982499</v>
      </c>
      <c r="Q30" s="41">
        <v>36465</v>
      </c>
      <c r="R30" s="23">
        <v>5.749056407442793E-2</v>
      </c>
      <c r="S30" s="43">
        <v>0.20481122431785759</v>
      </c>
      <c r="T30" s="41">
        <v>634278</v>
      </c>
      <c r="U30" s="23">
        <v>5.7170433198903491E-2</v>
      </c>
      <c r="V30" s="43">
        <v>3.562518956201346</v>
      </c>
      <c r="W30" s="47">
        <v>11094511</v>
      </c>
      <c r="X30" s="121">
        <v>178042</v>
      </c>
      <c r="Y30" s="4"/>
      <c r="Z30" s="4"/>
      <c r="AA30" s="4"/>
      <c r="AB30" s="4"/>
      <c r="AC30" s="5"/>
      <c r="AD30" s="5"/>
      <c r="AE30" s="4"/>
      <c r="AF30" s="4"/>
      <c r="AG30" s="4"/>
      <c r="AH30" s="4"/>
      <c r="AI30" s="5"/>
      <c r="AJ30" s="5"/>
      <c r="AK30" s="4"/>
      <c r="AL30" s="4"/>
      <c r="AM30" s="4"/>
      <c r="AN30" s="4"/>
      <c r="AO30" s="6"/>
      <c r="AP30" s="4"/>
      <c r="AQ30" s="5"/>
      <c r="AR30" s="4"/>
      <c r="AS30" s="7"/>
      <c r="AT30" s="4"/>
      <c r="AU30" s="4"/>
      <c r="AV30" s="7"/>
      <c r="AW30" s="4"/>
    </row>
    <row r="31" spans="1:49" x14ac:dyDescent="0.2">
      <c r="A31" s="100" t="s">
        <v>40</v>
      </c>
      <c r="B31" s="37">
        <v>9129</v>
      </c>
      <c r="C31" s="23">
        <f>B31/T31</f>
        <v>0.64799829642248719</v>
      </c>
      <c r="D31" s="67">
        <f>B31/X31</f>
        <v>1.1843539180072651</v>
      </c>
      <c r="E31" s="41">
        <v>2583</v>
      </c>
      <c r="F31" s="37">
        <v>0</v>
      </c>
      <c r="G31" s="37">
        <v>0</v>
      </c>
      <c r="H31" s="37">
        <f t="shared" si="1"/>
        <v>2583</v>
      </c>
      <c r="I31" s="23">
        <f>H31/T31</f>
        <v>0.18334752981260646</v>
      </c>
      <c r="J31" s="23">
        <f t="shared" si="2"/>
        <v>0.70903101839143567</v>
      </c>
      <c r="K31" s="67">
        <f>H31/X31</f>
        <v>0.33510638297872342</v>
      </c>
      <c r="L31" s="41">
        <v>1060</v>
      </c>
      <c r="M31" s="37">
        <v>0</v>
      </c>
      <c r="N31" s="37">
        <f t="shared" si="0"/>
        <v>3643</v>
      </c>
      <c r="O31" s="23">
        <f>N31/T31</f>
        <v>0.25858886996024988</v>
      </c>
      <c r="P31" s="67">
        <f>N31/X31</f>
        <v>0.47262584327970941</v>
      </c>
      <c r="Q31" s="41">
        <v>1316</v>
      </c>
      <c r="R31" s="25">
        <f>Q31/T31</f>
        <v>9.3412833617262922E-2</v>
      </c>
      <c r="S31" s="68">
        <f>Q31/X31</f>
        <v>0.17073170731707318</v>
      </c>
      <c r="T31" s="41">
        <v>14088</v>
      </c>
      <c r="U31" s="23">
        <f t="shared" si="3"/>
        <v>9.1742043878328489E-2</v>
      </c>
      <c r="V31" s="67">
        <f>T31/X31</f>
        <v>1.8277114686040477</v>
      </c>
      <c r="W31" s="47">
        <v>153561</v>
      </c>
      <c r="X31" s="9">
        <v>7708</v>
      </c>
      <c r="Y31" s="4"/>
      <c r="Z31" s="4"/>
      <c r="AA31" s="4"/>
      <c r="AB31" s="4"/>
      <c r="AC31" s="5"/>
      <c r="AD31" s="5"/>
      <c r="AE31" s="4"/>
      <c r="AF31" s="4"/>
      <c r="AG31" s="4"/>
      <c r="AH31" s="4"/>
      <c r="AI31" s="5"/>
      <c r="AJ31" s="5"/>
      <c r="AK31" s="4"/>
      <c r="AL31" s="4"/>
      <c r="AM31" s="4"/>
      <c r="AN31" s="4"/>
      <c r="AO31" s="4"/>
      <c r="AP31" s="4"/>
      <c r="AQ31" s="4"/>
      <c r="AR31" s="4"/>
      <c r="AS31" s="7"/>
      <c r="AT31" s="4"/>
      <c r="AU31" s="4"/>
      <c r="AV31" s="7"/>
      <c r="AW31" s="4"/>
    </row>
    <row r="32" spans="1:49" x14ac:dyDescent="0.2">
      <c r="A32" s="100" t="s">
        <v>58</v>
      </c>
      <c r="B32" s="37">
        <v>36589</v>
      </c>
      <c r="C32" s="23">
        <v>0.66283219506892987</v>
      </c>
      <c r="D32" s="43">
        <v>3.5423564720689322</v>
      </c>
      <c r="E32" s="41">
        <v>4756</v>
      </c>
      <c r="F32" s="37">
        <v>2250</v>
      </c>
      <c r="G32" s="37">
        <v>0</v>
      </c>
      <c r="H32" s="37">
        <v>7006</v>
      </c>
      <c r="I32" s="23">
        <v>0.12691799061611203</v>
      </c>
      <c r="J32" s="23">
        <v>0.61145051492407054</v>
      </c>
      <c r="K32" s="43">
        <v>0.67828444186271664</v>
      </c>
      <c r="L32" s="41">
        <v>1952</v>
      </c>
      <c r="M32" s="37">
        <v>2500</v>
      </c>
      <c r="N32" s="37">
        <v>11458</v>
      </c>
      <c r="O32" s="23">
        <v>0.20756870346551692</v>
      </c>
      <c r="P32" s="43">
        <v>1.1093039016361701</v>
      </c>
      <c r="Q32" s="41">
        <v>7154</v>
      </c>
      <c r="R32" s="23">
        <v>0.12959910146555317</v>
      </c>
      <c r="S32" s="43">
        <v>0.69261303127117824</v>
      </c>
      <c r="T32" s="41">
        <v>55201</v>
      </c>
      <c r="U32" s="23">
        <v>8.4584974180597905E-2</v>
      </c>
      <c r="V32" s="43">
        <v>5.3442734049762803</v>
      </c>
      <c r="W32" s="47">
        <v>652610</v>
      </c>
      <c r="X32" s="121">
        <v>10329</v>
      </c>
      <c r="Y32" s="4"/>
      <c r="Z32" s="4"/>
      <c r="AA32" s="4"/>
      <c r="AB32" s="4"/>
      <c r="AC32" s="5"/>
      <c r="AD32" s="5"/>
      <c r="AE32" s="4"/>
      <c r="AF32" s="4"/>
      <c r="AG32" s="4"/>
      <c r="AH32" s="4"/>
      <c r="AI32" s="5"/>
      <c r="AJ32" s="5"/>
      <c r="AK32" s="4"/>
      <c r="AL32" s="4"/>
      <c r="AM32" s="4"/>
      <c r="AN32" s="4"/>
      <c r="AO32" s="6"/>
      <c r="AP32" s="4"/>
      <c r="AQ32" s="5"/>
      <c r="AR32" s="4"/>
      <c r="AS32" s="7"/>
      <c r="AT32" s="4"/>
      <c r="AU32" s="4"/>
      <c r="AV32" s="7"/>
      <c r="AW32" s="4"/>
    </row>
    <row r="33" spans="1:49" x14ac:dyDescent="0.2">
      <c r="A33" s="100" t="s">
        <v>50</v>
      </c>
      <c r="B33" s="37">
        <v>99645</v>
      </c>
      <c r="C33" s="23">
        <v>0.54131649998098641</v>
      </c>
      <c r="D33" s="43">
        <v>4.6497900139990671</v>
      </c>
      <c r="E33" s="41">
        <v>7182</v>
      </c>
      <c r="F33" s="37">
        <v>3220</v>
      </c>
      <c r="G33" s="37">
        <v>2078</v>
      </c>
      <c r="H33" s="37">
        <v>12480</v>
      </c>
      <c r="I33" s="23">
        <v>6.7796978471199865E-2</v>
      </c>
      <c r="J33" s="23">
        <v>0.25918464829390875</v>
      </c>
      <c r="K33" s="43">
        <v>0.58236117592160519</v>
      </c>
      <c r="L33" s="41">
        <v>2947</v>
      </c>
      <c r="M33" s="37">
        <v>32724</v>
      </c>
      <c r="N33" s="37">
        <v>48151</v>
      </c>
      <c r="O33" s="23">
        <v>0.26157790948451481</v>
      </c>
      <c r="P33" s="43">
        <v>2.2468968735417638</v>
      </c>
      <c r="Q33" s="41">
        <v>36283</v>
      </c>
      <c r="R33" s="23">
        <v>0.19710559053449878</v>
      </c>
      <c r="S33" s="43">
        <v>1.6930937937470836</v>
      </c>
      <c r="T33" s="41">
        <v>184079</v>
      </c>
      <c r="U33" s="23">
        <v>0.10354442455694693</v>
      </c>
      <c r="V33" s="43">
        <v>8.5897806812879143</v>
      </c>
      <c r="W33" s="47">
        <v>1777778</v>
      </c>
      <c r="X33" s="121">
        <v>21430</v>
      </c>
      <c r="Y33" s="4"/>
      <c r="Z33" s="4"/>
      <c r="AA33" s="4"/>
      <c r="AB33" s="4"/>
      <c r="AC33" s="5"/>
      <c r="AD33" s="5"/>
      <c r="AE33" s="4"/>
      <c r="AF33" s="4"/>
      <c r="AG33" s="4"/>
      <c r="AH33" s="4"/>
      <c r="AI33" s="5"/>
      <c r="AJ33" s="5"/>
      <c r="AK33" s="4"/>
      <c r="AL33" s="4"/>
      <c r="AM33" s="4"/>
      <c r="AN33" s="4"/>
      <c r="AO33" s="6"/>
      <c r="AP33" s="4"/>
      <c r="AQ33" s="5"/>
      <c r="AR33" s="4"/>
      <c r="AS33" s="7"/>
      <c r="AT33" s="4"/>
      <c r="AU33" s="4"/>
      <c r="AV33" s="7"/>
      <c r="AW33" s="4"/>
    </row>
    <row r="34" spans="1:49" x14ac:dyDescent="0.2">
      <c r="A34" s="100" t="s">
        <v>84</v>
      </c>
      <c r="B34" s="37">
        <v>80095</v>
      </c>
      <c r="C34" s="23">
        <f>B34/T34</f>
        <v>0.713846455499902</v>
      </c>
      <c r="D34" s="67">
        <f>B34/X34</f>
        <v>2.6141518979078953</v>
      </c>
      <c r="E34" s="41">
        <v>10269</v>
      </c>
      <c r="F34" s="37">
        <v>0</v>
      </c>
      <c r="G34" s="37">
        <v>2944</v>
      </c>
      <c r="H34" s="37">
        <f t="shared" si="1"/>
        <v>13213</v>
      </c>
      <c r="I34" s="23">
        <f>H34/T34</f>
        <v>0.11776082422773212</v>
      </c>
      <c r="J34" s="23">
        <f t="shared" si="2"/>
        <v>0.58490482514386899</v>
      </c>
      <c r="K34" s="67">
        <f>H34/X34</f>
        <v>0.43124775612781097</v>
      </c>
      <c r="L34" s="41">
        <v>4214</v>
      </c>
      <c r="M34" s="37">
        <v>5163</v>
      </c>
      <c r="N34" s="37">
        <f t="shared" si="0"/>
        <v>22590</v>
      </c>
      <c r="O34" s="23">
        <f>N34/T34</f>
        <v>0.20133330956667439</v>
      </c>
      <c r="P34" s="67">
        <f>N34/X34</f>
        <v>0.73729560364241653</v>
      </c>
      <c r="Q34" s="41">
        <v>9517</v>
      </c>
      <c r="R34" s="25">
        <f>Q34/T34</f>
        <v>8.4820234933423652E-2</v>
      </c>
      <c r="S34" s="68">
        <f>Q34/X34</f>
        <v>0.31061718724501453</v>
      </c>
      <c r="T34" s="41">
        <v>112202</v>
      </c>
      <c r="U34" s="23">
        <f t="shared" si="3"/>
        <v>8.3590420201999138E-2</v>
      </c>
      <c r="V34" s="67">
        <f>T34/X34</f>
        <v>3.6620646887953261</v>
      </c>
      <c r="W34" s="47">
        <v>1342283</v>
      </c>
      <c r="X34" s="9">
        <v>30639</v>
      </c>
      <c r="Y34" s="4"/>
      <c r="Z34" s="4"/>
      <c r="AA34" s="4"/>
      <c r="AB34" s="4"/>
      <c r="AC34" s="5"/>
      <c r="AD34" s="5"/>
      <c r="AE34" s="4"/>
      <c r="AF34" s="4"/>
      <c r="AG34" s="4"/>
      <c r="AH34" s="4"/>
      <c r="AI34" s="5"/>
      <c r="AJ34" s="5"/>
      <c r="AK34" s="4"/>
      <c r="AL34" s="4"/>
      <c r="AM34" s="4"/>
      <c r="AN34" s="4"/>
      <c r="AO34" s="6"/>
      <c r="AP34" s="4"/>
      <c r="AQ34" s="5"/>
      <c r="AR34" s="4"/>
      <c r="AS34" s="7"/>
      <c r="AT34" s="4"/>
      <c r="AU34" s="4"/>
      <c r="AV34" s="7"/>
      <c r="AW34" s="4"/>
    </row>
    <row r="35" spans="1:49" x14ac:dyDescent="0.2">
      <c r="A35" s="100" t="s">
        <v>85</v>
      </c>
      <c r="B35" s="37">
        <v>36301</v>
      </c>
      <c r="C35" s="23">
        <f>B35/T35</f>
        <v>0.70131952628426808</v>
      </c>
      <c r="D35" s="67">
        <f>B35/X35</f>
        <v>2.300443599493029</v>
      </c>
      <c r="E35" s="41">
        <v>5289</v>
      </c>
      <c r="F35" s="37">
        <v>3627</v>
      </c>
      <c r="G35" s="37">
        <v>0</v>
      </c>
      <c r="H35" s="37">
        <f t="shared" si="1"/>
        <v>8916</v>
      </c>
      <c r="I35" s="23">
        <f>H35/T35</f>
        <v>0.1722532408570159</v>
      </c>
      <c r="J35" s="23">
        <f t="shared" si="2"/>
        <v>0.80425762222623132</v>
      </c>
      <c r="K35" s="67">
        <f>H35/X35</f>
        <v>0.56501901140684407</v>
      </c>
      <c r="L35" s="41">
        <v>2170</v>
      </c>
      <c r="M35" s="37">
        <v>0</v>
      </c>
      <c r="N35" s="37">
        <f t="shared" si="0"/>
        <v>11086</v>
      </c>
      <c r="O35" s="23">
        <f>N35/T35</f>
        <v>0.2141766967407894</v>
      </c>
      <c r="P35" s="67">
        <f>N35/X35</f>
        <v>0.70253485424588091</v>
      </c>
      <c r="Q35" s="41">
        <v>4374</v>
      </c>
      <c r="R35" s="25">
        <f>Q35/T35</f>
        <v>8.4503776974942518E-2</v>
      </c>
      <c r="S35" s="68">
        <f>Q35/X35</f>
        <v>0.27718631178707226</v>
      </c>
      <c r="T35" s="41">
        <v>51761</v>
      </c>
      <c r="U35" s="23">
        <f t="shared" si="3"/>
        <v>7.1086604224462335E-2</v>
      </c>
      <c r="V35" s="67">
        <f>T35/X35</f>
        <v>3.2801647655259822</v>
      </c>
      <c r="W35" s="47">
        <v>728140</v>
      </c>
      <c r="X35" s="9">
        <v>15780</v>
      </c>
      <c r="Y35" s="4"/>
      <c r="Z35" s="4"/>
      <c r="AA35" s="4"/>
      <c r="AB35" s="4"/>
      <c r="AC35" s="5"/>
      <c r="AD35" s="5"/>
      <c r="AE35" s="4"/>
      <c r="AF35" s="4"/>
      <c r="AG35" s="4"/>
      <c r="AH35" s="4"/>
      <c r="AI35" s="5"/>
      <c r="AJ35" s="5"/>
      <c r="AK35" s="4"/>
      <c r="AL35" s="4"/>
      <c r="AM35" s="4"/>
      <c r="AN35" s="4"/>
      <c r="AO35" s="4"/>
      <c r="AP35" s="4"/>
      <c r="AQ35" s="4"/>
      <c r="AR35" s="4"/>
      <c r="AS35" s="7"/>
      <c r="AT35" s="4"/>
      <c r="AU35" s="4"/>
      <c r="AV35" s="7"/>
      <c r="AW35" s="4"/>
    </row>
    <row r="36" spans="1:49" x14ac:dyDescent="0.2">
      <c r="A36" s="100" t="s">
        <v>52</v>
      </c>
      <c r="B36" s="37">
        <v>16744</v>
      </c>
      <c r="C36" s="23">
        <f>B36/T36</f>
        <v>0.68109339407744873</v>
      </c>
      <c r="D36" s="67">
        <f>B36/X36</f>
        <v>1.5779851097917255</v>
      </c>
      <c r="E36" s="41">
        <v>3556</v>
      </c>
      <c r="F36" s="37">
        <v>0</v>
      </c>
      <c r="G36" s="37">
        <v>0</v>
      </c>
      <c r="H36" s="37">
        <f t="shared" si="1"/>
        <v>3556</v>
      </c>
      <c r="I36" s="23">
        <f>H36/T36</f>
        <v>0.14464692482915717</v>
      </c>
      <c r="J36" s="23">
        <f t="shared" si="2"/>
        <v>0.47956844234659474</v>
      </c>
      <c r="K36" s="67">
        <f>H36/X36</f>
        <v>0.33512392799924606</v>
      </c>
      <c r="L36" s="41">
        <v>1459</v>
      </c>
      <c r="M36" s="37">
        <v>2400</v>
      </c>
      <c r="N36" s="37">
        <f t="shared" si="0"/>
        <v>7415</v>
      </c>
      <c r="O36" s="23">
        <f>N36/T36</f>
        <v>0.30161893914741295</v>
      </c>
      <c r="P36" s="67">
        <f>N36/X36</f>
        <v>0.69880312882857409</v>
      </c>
      <c r="Q36" s="41">
        <v>425</v>
      </c>
      <c r="R36" s="25">
        <f>Q36/T36</f>
        <v>1.7287666775138301E-2</v>
      </c>
      <c r="S36" s="68">
        <f>Q36/X36</f>
        <v>4.0052775421732162E-2</v>
      </c>
      <c r="T36" s="41">
        <v>24584</v>
      </c>
      <c r="U36" s="23">
        <f t="shared" si="3"/>
        <v>6.7495071849415486E-2</v>
      </c>
      <c r="V36" s="67">
        <f>T36/X36</f>
        <v>2.3168410140420317</v>
      </c>
      <c r="W36" s="47">
        <v>364234</v>
      </c>
      <c r="X36" s="9">
        <v>10611</v>
      </c>
      <c r="Y36" s="4"/>
      <c r="Z36" s="4"/>
      <c r="AA36" s="4"/>
      <c r="AB36" s="4"/>
      <c r="AC36" s="5"/>
      <c r="AD36" s="5"/>
      <c r="AE36" s="4"/>
      <c r="AF36" s="4"/>
      <c r="AG36" s="4"/>
      <c r="AH36" s="4"/>
      <c r="AI36" s="5"/>
      <c r="AJ36" s="5"/>
      <c r="AK36" s="4"/>
      <c r="AL36" s="4"/>
      <c r="AM36" s="4"/>
      <c r="AN36" s="4"/>
      <c r="AO36" s="4"/>
      <c r="AP36" s="4"/>
      <c r="AQ36" s="4"/>
      <c r="AR36" s="4"/>
      <c r="AS36" s="7"/>
      <c r="AT36" s="4"/>
      <c r="AU36" s="4"/>
      <c r="AV36" s="7"/>
      <c r="AW36" s="4"/>
    </row>
    <row r="37" spans="1:49" x14ac:dyDescent="0.2">
      <c r="A37" s="100" t="s">
        <v>78</v>
      </c>
      <c r="B37" s="37">
        <v>139547</v>
      </c>
      <c r="C37" s="23">
        <v>0.42809636440051413</v>
      </c>
      <c r="D37" s="43">
        <v>1.6879596477646603</v>
      </c>
      <c r="E37" s="41">
        <v>29234</v>
      </c>
      <c r="F37" s="37">
        <v>58795</v>
      </c>
      <c r="G37" s="37">
        <v>100</v>
      </c>
      <c r="H37" s="37">
        <v>88129</v>
      </c>
      <c r="I37" s="23">
        <v>0.27035840611588147</v>
      </c>
      <c r="J37" s="23">
        <v>0.61294764882215069</v>
      </c>
      <c r="K37" s="43">
        <v>1.0660078382039868</v>
      </c>
      <c r="L37" s="41">
        <v>11996</v>
      </c>
      <c r="M37" s="37">
        <v>43654</v>
      </c>
      <c r="N37" s="37">
        <v>143779</v>
      </c>
      <c r="O37" s="23">
        <v>0.44107911439974723</v>
      </c>
      <c r="P37" s="43">
        <v>1.7391498935552545</v>
      </c>
      <c r="Q37" s="41">
        <v>42645</v>
      </c>
      <c r="R37" s="23">
        <v>0.13082452119973861</v>
      </c>
      <c r="S37" s="43">
        <v>0.51583365589316821</v>
      </c>
      <c r="T37" s="41">
        <v>325971</v>
      </c>
      <c r="U37" s="23">
        <v>7.8735701314906578E-2</v>
      </c>
      <c r="V37" s="43">
        <v>3.9429431972130828</v>
      </c>
      <c r="W37" s="47">
        <v>4140066</v>
      </c>
      <c r="X37" s="121">
        <v>82672</v>
      </c>
      <c r="Y37" s="4"/>
      <c r="Z37" s="4"/>
      <c r="AA37" s="4"/>
      <c r="AB37" s="4"/>
      <c r="AC37" s="5"/>
      <c r="AD37" s="5"/>
      <c r="AE37" s="4"/>
      <c r="AF37" s="4"/>
      <c r="AG37" s="4"/>
      <c r="AH37" s="4"/>
      <c r="AI37" s="5"/>
      <c r="AJ37" s="5"/>
      <c r="AK37" s="4"/>
      <c r="AL37" s="4"/>
      <c r="AM37" s="4"/>
      <c r="AN37" s="4"/>
      <c r="AO37" s="6"/>
      <c r="AP37" s="4"/>
      <c r="AQ37" s="5"/>
      <c r="AR37" s="4"/>
      <c r="AS37" s="7"/>
      <c r="AT37" s="4"/>
      <c r="AU37" s="4"/>
      <c r="AV37" s="7"/>
      <c r="AW37" s="4"/>
    </row>
    <row r="38" spans="1:49" x14ac:dyDescent="0.2">
      <c r="A38" s="100" t="s">
        <v>66</v>
      </c>
      <c r="B38" s="37">
        <v>23172</v>
      </c>
      <c r="C38" s="23">
        <f>B38/T38</f>
        <v>0.62225086602755175</v>
      </c>
      <c r="D38" s="67">
        <f>B38/X38</f>
        <v>3.7770171149144254</v>
      </c>
      <c r="E38" s="41">
        <v>2378</v>
      </c>
      <c r="F38" s="37">
        <v>1000</v>
      </c>
      <c r="G38" s="37">
        <v>40</v>
      </c>
      <c r="H38" s="37">
        <f t="shared" si="1"/>
        <v>3418</v>
      </c>
      <c r="I38" s="23">
        <f>H38/T38</f>
        <v>9.1785493702838422E-2</v>
      </c>
      <c r="J38" s="23">
        <f t="shared" si="2"/>
        <v>0.35200823892893923</v>
      </c>
      <c r="K38" s="67">
        <f>H38/X38</f>
        <v>0.55713121434392832</v>
      </c>
      <c r="L38" s="41">
        <v>976</v>
      </c>
      <c r="M38" s="37">
        <v>5316</v>
      </c>
      <c r="N38" s="37">
        <f t="shared" si="0"/>
        <v>9710</v>
      </c>
      <c r="O38" s="23">
        <f>N38/T38</f>
        <v>0.26074814039045086</v>
      </c>
      <c r="P38" s="67">
        <f>N38/X38</f>
        <v>1.5827220863895681</v>
      </c>
      <c r="Q38" s="41">
        <v>4357</v>
      </c>
      <c r="R38" s="25">
        <f>Q38/T38</f>
        <v>0.11700099358199736</v>
      </c>
      <c r="S38" s="68">
        <f>Q38/X38</f>
        <v>0.71018744906275466</v>
      </c>
      <c r="T38" s="41">
        <v>37239</v>
      </c>
      <c r="U38" s="23">
        <f t="shared" si="3"/>
        <v>0.1166653612995191</v>
      </c>
      <c r="V38" s="67">
        <f>T38/X38</f>
        <v>6.0699266503667477</v>
      </c>
      <c r="W38" s="47">
        <v>319195</v>
      </c>
      <c r="X38" s="9">
        <v>6135</v>
      </c>
      <c r="Y38" s="4"/>
      <c r="Z38" s="4"/>
      <c r="AA38" s="4"/>
      <c r="AB38" s="4"/>
      <c r="AC38" s="5"/>
      <c r="AD38" s="5"/>
      <c r="AE38" s="4"/>
      <c r="AF38" s="4"/>
      <c r="AG38" s="4"/>
      <c r="AH38" s="4"/>
      <c r="AI38" s="5"/>
      <c r="AJ38" s="5"/>
      <c r="AK38" s="4"/>
      <c r="AL38" s="4"/>
      <c r="AM38" s="4"/>
      <c r="AN38" s="4"/>
      <c r="AO38" s="6"/>
      <c r="AP38" s="4"/>
      <c r="AQ38" s="5"/>
      <c r="AR38" s="4"/>
      <c r="AS38" s="7"/>
      <c r="AT38" s="4"/>
      <c r="AU38" s="4"/>
      <c r="AV38" s="7"/>
      <c r="AW38" s="4"/>
    </row>
    <row r="39" spans="1:49" x14ac:dyDescent="0.2">
      <c r="A39" s="100" t="s">
        <v>87</v>
      </c>
      <c r="B39" s="37">
        <v>34448</v>
      </c>
      <c r="C39" s="23">
        <f>B39/T39</f>
        <v>0.6027119237162103</v>
      </c>
      <c r="D39" s="67">
        <f>B39/X39</f>
        <v>1.1800897536912063</v>
      </c>
      <c r="E39" s="41">
        <v>9784</v>
      </c>
      <c r="F39" s="37">
        <v>2498</v>
      </c>
      <c r="G39" s="37">
        <v>0</v>
      </c>
      <c r="H39" s="37">
        <f t="shared" si="1"/>
        <v>12282</v>
      </c>
      <c r="I39" s="23">
        <f>H39/T39</f>
        <v>0.21488933601609658</v>
      </c>
      <c r="J39" s="23">
        <f t="shared" si="2"/>
        <v>0.63647199046483904</v>
      </c>
      <c r="K39" s="67">
        <f>H39/X39</f>
        <v>0.42074612037956904</v>
      </c>
      <c r="L39" s="41">
        <v>4015</v>
      </c>
      <c r="M39" s="37">
        <v>3000</v>
      </c>
      <c r="N39" s="37">
        <f t="shared" si="0"/>
        <v>19297</v>
      </c>
      <c r="O39" s="23">
        <f>N39/T39</f>
        <v>0.33762575452716298</v>
      </c>
      <c r="P39" s="67">
        <f>N39/X39</f>
        <v>0.66105991572745026</v>
      </c>
      <c r="Q39" s="41">
        <v>3410</v>
      </c>
      <c r="R39" s="25">
        <f>Q39/T39</f>
        <v>5.9662321756626717E-2</v>
      </c>
      <c r="S39" s="68">
        <f>Q39/X39</f>
        <v>0.11681682710424446</v>
      </c>
      <c r="T39" s="41">
        <v>57155</v>
      </c>
      <c r="U39" s="23">
        <f t="shared" si="3"/>
        <v>6.600562875399435E-2</v>
      </c>
      <c r="V39" s="67">
        <f>T39/X39</f>
        <v>1.9579664965229009</v>
      </c>
      <c r="W39" s="47">
        <v>865911</v>
      </c>
      <c r="X39" s="9">
        <v>29191</v>
      </c>
      <c r="Y39" s="4"/>
      <c r="Z39" s="4"/>
      <c r="AA39" s="4"/>
      <c r="AB39" s="4"/>
      <c r="AC39" s="5"/>
      <c r="AD39" s="5"/>
      <c r="AE39" s="4"/>
      <c r="AF39" s="4"/>
      <c r="AG39" s="4"/>
      <c r="AH39" s="4"/>
      <c r="AI39" s="5"/>
      <c r="AJ39" s="5"/>
      <c r="AK39" s="4"/>
      <c r="AL39" s="4"/>
      <c r="AM39" s="4"/>
      <c r="AN39" s="4"/>
      <c r="AO39" s="6"/>
      <c r="AP39" s="4"/>
      <c r="AQ39" s="4"/>
      <c r="AR39" s="4"/>
      <c r="AS39" s="7"/>
      <c r="AT39" s="4"/>
      <c r="AU39" s="4"/>
      <c r="AV39" s="7"/>
      <c r="AW39" s="4"/>
    </row>
    <row r="40" spans="1:49" x14ac:dyDescent="0.2">
      <c r="A40" s="100" t="s">
        <v>88</v>
      </c>
      <c r="B40" s="37">
        <v>69166</v>
      </c>
      <c r="C40" s="23">
        <f>B40/T40</f>
        <v>0.58867185837695224</v>
      </c>
      <c r="D40" s="67">
        <f>B40/X40</f>
        <v>3.0353271602229341</v>
      </c>
      <c r="E40" s="41">
        <v>9409</v>
      </c>
      <c r="F40" s="37">
        <v>3550</v>
      </c>
      <c r="G40" s="37">
        <v>1604</v>
      </c>
      <c r="H40" s="37">
        <f t="shared" si="1"/>
        <v>14563</v>
      </c>
      <c r="I40" s="23">
        <f>H40/T40</f>
        <v>0.12394569981701349</v>
      </c>
      <c r="J40" s="23">
        <f t="shared" si="2"/>
        <v>0.56033089649865331</v>
      </c>
      <c r="K40" s="67">
        <f>H40/X40</f>
        <v>0.63909246500197481</v>
      </c>
      <c r="L40" s="41">
        <v>3861</v>
      </c>
      <c r="M40" s="37">
        <v>7566</v>
      </c>
      <c r="N40" s="37">
        <f t="shared" si="0"/>
        <v>25990</v>
      </c>
      <c r="O40" s="23">
        <f>N40/T40</f>
        <v>0.22120090216604962</v>
      </c>
      <c r="P40" s="67">
        <f>N40/X40</f>
        <v>1.1405626014833019</v>
      </c>
      <c r="Q40" s="41">
        <v>22339</v>
      </c>
      <c r="R40" s="25">
        <f>Q40/T40</f>
        <v>0.19012723945699816</v>
      </c>
      <c r="S40" s="68">
        <f>Q40/X40</f>
        <v>0.9803396673541932</v>
      </c>
      <c r="T40" s="41">
        <v>117495</v>
      </c>
      <c r="U40" s="23">
        <f t="shared" si="3"/>
        <v>5.3230094268845611E-2</v>
      </c>
      <c r="V40" s="67">
        <f>T40/X40</f>
        <v>5.1562294290604296</v>
      </c>
      <c r="W40" s="47">
        <v>2207304</v>
      </c>
      <c r="X40" s="9">
        <v>22787</v>
      </c>
      <c r="Y40" s="4"/>
      <c r="Z40" s="4"/>
      <c r="AA40" s="4"/>
      <c r="AB40" s="4"/>
      <c r="AC40" s="5"/>
      <c r="AD40" s="5"/>
      <c r="AE40" s="4"/>
      <c r="AF40" s="4"/>
      <c r="AG40" s="4"/>
      <c r="AH40" s="4"/>
      <c r="AI40" s="5"/>
      <c r="AJ40" s="5"/>
      <c r="AK40" s="4"/>
      <c r="AL40" s="4"/>
      <c r="AM40" s="4"/>
      <c r="AN40" s="4"/>
      <c r="AO40" s="4"/>
      <c r="AP40" s="4"/>
      <c r="AQ40" s="4"/>
      <c r="AR40" s="4"/>
      <c r="AS40" s="7"/>
      <c r="AT40" s="4"/>
      <c r="AU40" s="4"/>
      <c r="AV40" s="7"/>
      <c r="AW40" s="4"/>
    </row>
    <row r="41" spans="1:49" x14ac:dyDescent="0.2">
      <c r="A41" s="100" t="s">
        <v>90</v>
      </c>
      <c r="B41" s="37">
        <v>7436</v>
      </c>
      <c r="C41" s="23">
        <f>B41/T41</f>
        <v>0.23635612345443566</v>
      </c>
      <c r="D41" s="67">
        <f>B41/X41</f>
        <v>0.18054678774340796</v>
      </c>
      <c r="E41" s="41">
        <v>13804</v>
      </c>
      <c r="F41" s="37">
        <v>0</v>
      </c>
      <c r="G41" s="37">
        <v>0</v>
      </c>
      <c r="H41" s="37">
        <f t="shared" si="1"/>
        <v>13804</v>
      </c>
      <c r="I41" s="23">
        <f>H41/T41</f>
        <v>0.43876545564349512</v>
      </c>
      <c r="J41" s="23">
        <f t="shared" si="2"/>
        <v>0.62444585180493983</v>
      </c>
      <c r="K41" s="67">
        <f>H41/X41</f>
        <v>0.33516243383674066</v>
      </c>
      <c r="L41" s="41">
        <v>5664</v>
      </c>
      <c r="M41" s="37">
        <v>2638</v>
      </c>
      <c r="N41" s="37">
        <f t="shared" si="0"/>
        <v>22106</v>
      </c>
      <c r="O41" s="23">
        <f>N41/T41</f>
        <v>0.70264772257715902</v>
      </c>
      <c r="P41" s="67">
        <f>N41/X41</f>
        <v>0.53673578400427324</v>
      </c>
      <c r="Q41" s="41">
        <v>1919</v>
      </c>
      <c r="R41" s="25">
        <f>Q41/T41</f>
        <v>6.0996153968405326E-2</v>
      </c>
      <c r="S41" s="68">
        <f>Q41/X41</f>
        <v>4.6593502646530373E-2</v>
      </c>
      <c r="T41" s="41">
        <v>31461</v>
      </c>
      <c r="U41" s="23">
        <f t="shared" si="3"/>
        <v>2.7011897392395869E-2</v>
      </c>
      <c r="V41" s="67">
        <f>T41/X41</f>
        <v>0.76387607439421168</v>
      </c>
      <c r="W41" s="47">
        <v>1164709</v>
      </c>
      <c r="X41" s="9">
        <v>41186</v>
      </c>
      <c r="Y41" s="4"/>
      <c r="Z41" s="4"/>
      <c r="AA41" s="4"/>
      <c r="AB41" s="4"/>
      <c r="AC41" s="5"/>
      <c r="AD41" s="5"/>
      <c r="AE41" s="4"/>
      <c r="AF41" s="4"/>
      <c r="AG41" s="4"/>
      <c r="AH41" s="4"/>
      <c r="AI41" s="5"/>
      <c r="AJ41" s="5"/>
      <c r="AK41" s="4"/>
      <c r="AL41" s="4"/>
      <c r="AM41" s="4"/>
      <c r="AN41" s="4"/>
      <c r="AO41" s="4"/>
      <c r="AP41" s="4"/>
      <c r="AQ41" s="4"/>
      <c r="AR41" s="4"/>
      <c r="AS41" s="7"/>
      <c r="AT41" s="4"/>
      <c r="AU41" s="4"/>
      <c r="AV41" s="7"/>
      <c r="AW41" s="4"/>
    </row>
    <row r="42" spans="1:49" x14ac:dyDescent="0.2">
      <c r="A42" s="20"/>
      <c r="B42" s="70"/>
      <c r="C42" s="71"/>
      <c r="D42" s="71"/>
      <c r="E42" s="70"/>
      <c r="F42" s="70"/>
      <c r="G42" s="70"/>
      <c r="H42" s="70"/>
      <c r="I42" s="71"/>
      <c r="J42" s="71"/>
      <c r="K42" s="71"/>
      <c r="L42" s="70"/>
      <c r="M42" s="70"/>
      <c r="N42" s="70"/>
      <c r="O42" s="71"/>
      <c r="P42" s="71"/>
      <c r="Q42" s="70"/>
      <c r="R42" s="71"/>
      <c r="S42" s="71"/>
      <c r="T42" s="70"/>
      <c r="U42" s="71"/>
      <c r="V42" s="71"/>
      <c r="W42" s="72"/>
      <c r="Y42" s="4"/>
      <c r="Z42" s="4"/>
      <c r="AA42" s="4"/>
      <c r="AB42" s="4"/>
      <c r="AC42" s="4"/>
      <c r="AD42" s="4"/>
      <c r="AE42" s="4"/>
      <c r="AF42" s="4"/>
      <c r="AG42" s="4"/>
      <c r="AH42" s="4"/>
      <c r="AI42" s="4"/>
      <c r="AJ42" s="4"/>
      <c r="AK42" s="4"/>
      <c r="AL42" s="4"/>
      <c r="AM42" s="4"/>
      <c r="AN42" s="4"/>
      <c r="AO42" s="4"/>
      <c r="AP42" s="4"/>
      <c r="AQ42" s="4"/>
      <c r="AR42" s="4"/>
      <c r="AS42" s="4"/>
      <c r="AT42" s="4"/>
      <c r="AU42" s="4"/>
      <c r="AV42" s="4"/>
      <c r="AW42" s="4"/>
    </row>
    <row r="43" spans="1:49" x14ac:dyDescent="0.2">
      <c r="A43" s="11" t="s">
        <v>146</v>
      </c>
      <c r="B43" s="38">
        <f>SUM(B3:B41)</f>
        <v>2188313</v>
      </c>
      <c r="C43" s="13">
        <f>B43/T43</f>
        <v>0.53460014794677435</v>
      </c>
      <c r="D43" s="64">
        <f>B43/1052566</f>
        <v>2.079026873374211</v>
      </c>
      <c r="E43" s="38">
        <f>SUM(E3:E41)</f>
        <v>363242</v>
      </c>
      <c r="F43" s="38">
        <f>SUM(F3:F41)</f>
        <v>242460.72</v>
      </c>
      <c r="G43" s="38">
        <f>SUM(G3:G41)</f>
        <v>35041</v>
      </c>
      <c r="H43" s="38">
        <f>SUM(H3:H41)</f>
        <v>640743.72</v>
      </c>
      <c r="I43" s="13">
        <f>H43/T43</f>
        <v>0.15653230936706336</v>
      </c>
      <c r="J43" s="13">
        <f>H43/N43</f>
        <v>0.46562032222303062</v>
      </c>
      <c r="K43" s="65">
        <f>H43/1052566</f>
        <v>0.60874445877978201</v>
      </c>
      <c r="L43" s="38">
        <f>SUM(L3:L41)</f>
        <v>149052</v>
      </c>
      <c r="M43" s="38">
        <f>SUM(M3:M41)</f>
        <v>586312</v>
      </c>
      <c r="N43" s="38">
        <f>SUM(N3:N41)</f>
        <v>1376107.72</v>
      </c>
      <c r="O43" s="13">
        <f>N43/T43</f>
        <v>0.33618014913894784</v>
      </c>
      <c r="P43" s="65">
        <f>N43/1052566</f>
        <v>1.3073837840097438</v>
      </c>
      <c r="Q43" s="38">
        <f>SUM(Q3:Q41)</f>
        <v>528943</v>
      </c>
      <c r="R43" s="13">
        <f>Q43/T43</f>
        <v>0.1292196345108815</v>
      </c>
      <c r="S43" s="65">
        <f>Q43/1052566</f>
        <v>0.50252715744190868</v>
      </c>
      <c r="T43" s="38">
        <f>SUM(T3:T41)</f>
        <v>4093364</v>
      </c>
      <c r="U43" s="13">
        <f>T43/W43</f>
        <v>7.6772861681915869E-2</v>
      </c>
      <c r="V43" s="65">
        <f>T43/1052566</f>
        <v>3.8889380808424363</v>
      </c>
      <c r="W43" s="38">
        <f>SUM(W3:W41)</f>
        <v>53317851</v>
      </c>
      <c r="Y43" s="4"/>
      <c r="Z43" s="4"/>
      <c r="AA43" s="4"/>
      <c r="AB43" s="4"/>
      <c r="AC43" s="4"/>
      <c r="AD43" s="4"/>
      <c r="AE43" s="4"/>
      <c r="AF43" s="4"/>
      <c r="AG43" s="4"/>
      <c r="AH43" s="4"/>
      <c r="AI43" s="4"/>
      <c r="AJ43" s="4"/>
      <c r="AK43" s="4"/>
      <c r="AL43" s="4"/>
      <c r="AM43" s="4"/>
      <c r="AN43" s="4"/>
      <c r="AO43" s="4"/>
      <c r="AP43" s="4"/>
      <c r="AQ43" s="4"/>
      <c r="AR43" s="4"/>
      <c r="AS43" s="4"/>
      <c r="AT43" s="4"/>
      <c r="AU43" s="4"/>
      <c r="AV43" s="4"/>
      <c r="AW43" s="4"/>
    </row>
    <row r="44" spans="1:49" x14ac:dyDescent="0.2">
      <c r="A44" s="11" t="s">
        <v>111</v>
      </c>
      <c r="B44" s="38">
        <f t="shared" ref="B44:W44" si="22">AVERAGE(B3:B41)</f>
        <v>56110.589743589742</v>
      </c>
      <c r="C44" s="13">
        <f t="shared" si="22"/>
        <v>0.55026857624292136</v>
      </c>
      <c r="D44" s="64">
        <f t="shared" si="22"/>
        <v>2.9452721309711043</v>
      </c>
      <c r="E44" s="38">
        <f t="shared" si="22"/>
        <v>9313.8974358974356</v>
      </c>
      <c r="F44" s="38">
        <f t="shared" si="22"/>
        <v>6216.9415384615386</v>
      </c>
      <c r="G44" s="38">
        <f t="shared" si="22"/>
        <v>898.48717948717945</v>
      </c>
      <c r="H44" s="38">
        <f t="shared" si="22"/>
        <v>16429.326153846152</v>
      </c>
      <c r="I44" s="13">
        <f t="shared" si="22"/>
        <v>0.18404292008008141</v>
      </c>
      <c r="J44" s="13">
        <f t="shared" si="22"/>
        <v>0.58773261687117728</v>
      </c>
      <c r="K44" s="64">
        <f t="shared" si="22"/>
        <v>0.76602601977643103</v>
      </c>
      <c r="L44" s="38">
        <f t="shared" si="22"/>
        <v>3821.8461538461538</v>
      </c>
      <c r="M44" s="38">
        <f t="shared" si="22"/>
        <v>15033.641025641025</v>
      </c>
      <c r="N44" s="38">
        <f t="shared" si="22"/>
        <v>35284.813333333332</v>
      </c>
      <c r="O44" s="13">
        <f t="shared" si="22"/>
        <v>0.31898146534741195</v>
      </c>
      <c r="P44" s="64">
        <f t="shared" si="22"/>
        <v>1.3733091792680858</v>
      </c>
      <c r="Q44" s="38">
        <f t="shared" si="22"/>
        <v>13562.641025641025</v>
      </c>
      <c r="R44" s="13">
        <f t="shared" si="22"/>
        <v>0.13074990733592345</v>
      </c>
      <c r="S44" s="64">
        <f t="shared" si="22"/>
        <v>0.72359250369049</v>
      </c>
      <c r="T44" s="38">
        <f t="shared" si="22"/>
        <v>104958.05128205128</v>
      </c>
      <c r="U44" s="13">
        <f t="shared" si="22"/>
        <v>8.3342226062496708E-2</v>
      </c>
      <c r="V44" s="64">
        <f t="shared" si="22"/>
        <v>5.0421742541189642</v>
      </c>
      <c r="W44" s="38">
        <f t="shared" si="22"/>
        <v>1367124.3846153845</v>
      </c>
      <c r="Y44" s="4"/>
      <c r="Z44" s="4"/>
      <c r="AA44" s="4"/>
      <c r="AB44" s="4"/>
      <c r="AC44" s="4"/>
      <c r="AD44" s="4"/>
      <c r="AE44" s="4"/>
      <c r="AF44" s="4"/>
      <c r="AG44" s="4"/>
      <c r="AH44" s="4"/>
      <c r="AI44" s="4"/>
      <c r="AJ44" s="4"/>
      <c r="AK44" s="4"/>
      <c r="AL44" s="4"/>
      <c r="AM44" s="4"/>
      <c r="AN44" s="4"/>
      <c r="AO44" s="4"/>
      <c r="AP44" s="4"/>
      <c r="AQ44" s="4"/>
      <c r="AR44" s="4"/>
      <c r="AS44" s="4"/>
      <c r="AT44" s="4"/>
      <c r="AU44" s="4"/>
      <c r="AV44" s="4"/>
      <c r="AW44" s="4"/>
    </row>
    <row r="45" spans="1:49" x14ac:dyDescent="0.2">
      <c r="A45" s="11" t="s">
        <v>112</v>
      </c>
      <c r="B45" s="38">
        <f t="shared" ref="B45:W45" si="23">MEDIAN(B3:B41)</f>
        <v>34910</v>
      </c>
      <c r="C45" s="13">
        <f t="shared" si="23"/>
        <v>0.58867185837695224</v>
      </c>
      <c r="D45" s="64">
        <f t="shared" si="23"/>
        <v>2.4184280730556127</v>
      </c>
      <c r="E45" s="38">
        <f t="shared" si="23"/>
        <v>5828</v>
      </c>
      <c r="F45" s="38">
        <f t="shared" si="23"/>
        <v>2369</v>
      </c>
      <c r="G45" s="38">
        <f t="shared" si="23"/>
        <v>0</v>
      </c>
      <c r="H45" s="38">
        <f t="shared" si="23"/>
        <v>11569</v>
      </c>
      <c r="I45" s="13">
        <f t="shared" si="23"/>
        <v>0.16638142950493201</v>
      </c>
      <c r="J45" s="13">
        <f t="shared" si="23"/>
        <v>0.62386290058758831</v>
      </c>
      <c r="K45" s="64">
        <f t="shared" si="23"/>
        <v>0.56000000000000005</v>
      </c>
      <c r="L45" s="38">
        <f t="shared" si="23"/>
        <v>2391</v>
      </c>
      <c r="M45" s="38">
        <f t="shared" si="23"/>
        <v>3585</v>
      </c>
      <c r="N45" s="38">
        <f t="shared" si="23"/>
        <v>19297</v>
      </c>
      <c r="O45" s="13">
        <f t="shared" si="23"/>
        <v>0.28368434407510784</v>
      </c>
      <c r="P45" s="64">
        <f t="shared" si="23"/>
        <v>0.99993732372297084</v>
      </c>
      <c r="Q45" s="38">
        <f t="shared" si="23"/>
        <v>7950</v>
      </c>
      <c r="R45" s="13">
        <f t="shared" si="23"/>
        <v>0.12959910146555317</v>
      </c>
      <c r="S45" s="64">
        <f t="shared" si="23"/>
        <v>0.58321362610301664</v>
      </c>
      <c r="T45" s="38">
        <f t="shared" si="23"/>
        <v>55201</v>
      </c>
      <c r="U45" s="13">
        <f t="shared" si="23"/>
        <v>8.310465496840462E-2</v>
      </c>
      <c r="V45" s="64">
        <f t="shared" si="23"/>
        <v>3.9429431972130828</v>
      </c>
      <c r="W45" s="38">
        <f t="shared" si="23"/>
        <v>865911</v>
      </c>
      <c r="Y45" s="4"/>
      <c r="Z45" s="4"/>
      <c r="AA45" s="4"/>
      <c r="AB45" s="4"/>
      <c r="AC45" s="4"/>
      <c r="AD45" s="4"/>
      <c r="AE45" s="4"/>
      <c r="AF45" s="4"/>
      <c r="AG45" s="4"/>
      <c r="AH45" s="4"/>
      <c r="AI45" s="4"/>
      <c r="AJ45" s="4"/>
      <c r="AK45" s="4"/>
      <c r="AL45" s="4"/>
      <c r="AM45" s="4"/>
      <c r="AN45" s="4"/>
      <c r="AO45" s="4"/>
      <c r="AP45" s="4"/>
      <c r="AQ45" s="4"/>
      <c r="AR45" s="4"/>
      <c r="AS45" s="4"/>
      <c r="AT45" s="4"/>
      <c r="AU45" s="4"/>
      <c r="AV45" s="4"/>
      <c r="AW45" s="4"/>
    </row>
    <row r="46" spans="1:49" x14ac:dyDescent="0.2">
      <c r="B46" s="39"/>
      <c r="C46" s="10"/>
      <c r="D46" s="10"/>
      <c r="E46" s="39"/>
      <c r="F46" s="39"/>
      <c r="G46" s="39"/>
      <c r="H46" s="39"/>
      <c r="I46" s="10"/>
      <c r="J46" s="10"/>
      <c r="K46" s="10"/>
      <c r="L46" s="39"/>
      <c r="M46" s="39"/>
      <c r="N46" s="39"/>
      <c r="O46" s="10"/>
      <c r="P46" s="10"/>
      <c r="Q46" s="39"/>
      <c r="R46" s="10"/>
      <c r="S46" s="10"/>
      <c r="T46" s="39"/>
      <c r="U46" s="10"/>
      <c r="V46" s="10"/>
      <c r="W46" s="39"/>
      <c r="Y46" s="4"/>
      <c r="Z46" s="4"/>
      <c r="AA46" s="4"/>
      <c r="AB46" s="4"/>
      <c r="AC46" s="4"/>
      <c r="AD46" s="4"/>
      <c r="AE46" s="4"/>
      <c r="AF46" s="4"/>
      <c r="AG46" s="4"/>
      <c r="AH46" s="4"/>
      <c r="AI46" s="4"/>
      <c r="AJ46" s="4"/>
      <c r="AK46" s="4"/>
      <c r="AL46" s="4"/>
      <c r="AM46" s="4"/>
      <c r="AN46" s="4"/>
      <c r="AO46" s="4"/>
      <c r="AP46" s="4"/>
      <c r="AQ46" s="4"/>
      <c r="AR46" s="4"/>
      <c r="AS46" s="4"/>
      <c r="AT46" s="4"/>
      <c r="AU46" s="4"/>
      <c r="AV46" s="4"/>
      <c r="AW46" s="4"/>
    </row>
    <row r="47" spans="1:49" x14ac:dyDescent="0.2">
      <c r="B47" s="39"/>
      <c r="C47" s="10"/>
      <c r="D47" s="10"/>
      <c r="E47" s="39"/>
      <c r="F47" s="39"/>
      <c r="G47" s="39"/>
      <c r="H47" s="39"/>
      <c r="I47" s="10"/>
      <c r="J47" s="10"/>
      <c r="K47" s="10"/>
      <c r="L47" s="39"/>
      <c r="M47" s="39"/>
      <c r="N47" s="39"/>
      <c r="O47" s="10"/>
      <c r="P47" s="10"/>
      <c r="Q47" s="39"/>
      <c r="R47" s="10"/>
      <c r="S47" s="10"/>
      <c r="T47" s="39"/>
      <c r="U47" s="10"/>
      <c r="V47" s="10"/>
      <c r="W47" s="39"/>
      <c r="Y47" s="4"/>
      <c r="Z47" s="4"/>
      <c r="AA47" s="4"/>
      <c r="AB47" s="4"/>
      <c r="AC47" s="4"/>
      <c r="AD47" s="4"/>
      <c r="AE47" s="4"/>
      <c r="AF47" s="4"/>
      <c r="AG47" s="4"/>
      <c r="AH47" s="4"/>
      <c r="AI47" s="4"/>
      <c r="AJ47" s="4"/>
      <c r="AK47" s="4"/>
      <c r="AL47" s="4"/>
      <c r="AM47" s="4"/>
      <c r="AN47" s="4"/>
      <c r="AO47" s="4"/>
      <c r="AP47" s="4"/>
      <c r="AQ47" s="4"/>
      <c r="AR47" s="4"/>
      <c r="AS47" s="4"/>
      <c r="AT47" s="4"/>
      <c r="AU47" s="4"/>
      <c r="AV47" s="4"/>
      <c r="AW47" s="4"/>
    </row>
    <row r="48" spans="1:49" x14ac:dyDescent="0.2">
      <c r="B48" s="39"/>
      <c r="C48" s="10"/>
      <c r="D48" s="10"/>
      <c r="E48" s="39"/>
      <c r="F48" s="39"/>
      <c r="G48" s="39"/>
      <c r="H48" s="39"/>
      <c r="I48" s="10"/>
      <c r="J48" s="10"/>
      <c r="K48" s="10"/>
      <c r="L48" s="39"/>
      <c r="M48" s="39"/>
      <c r="N48" s="39"/>
      <c r="O48" s="10"/>
      <c r="P48" s="10"/>
      <c r="Q48" s="39"/>
      <c r="R48" s="10"/>
      <c r="S48" s="10"/>
      <c r="T48" s="39"/>
      <c r="U48" s="10"/>
      <c r="V48" s="10"/>
      <c r="W48" s="39"/>
      <c r="Y48" s="4"/>
      <c r="Z48" s="4"/>
      <c r="AA48" s="4"/>
      <c r="AB48" s="4"/>
      <c r="AC48" s="4"/>
      <c r="AD48" s="4"/>
      <c r="AE48" s="4"/>
      <c r="AF48" s="4"/>
      <c r="AG48" s="4"/>
      <c r="AH48" s="4"/>
      <c r="AI48" s="4"/>
      <c r="AJ48" s="4"/>
      <c r="AK48" s="4"/>
      <c r="AL48" s="4"/>
      <c r="AM48" s="4"/>
      <c r="AN48" s="4"/>
      <c r="AO48" s="4"/>
      <c r="AP48" s="4"/>
      <c r="AQ48" s="4"/>
      <c r="AR48" s="4"/>
      <c r="AS48" s="4"/>
      <c r="AT48" s="4"/>
      <c r="AU48" s="4"/>
      <c r="AV48" s="4"/>
      <c r="AW48" s="4"/>
    </row>
    <row r="49" spans="2:49" x14ac:dyDescent="0.2">
      <c r="B49" s="39"/>
      <c r="C49" s="10"/>
      <c r="D49" s="10"/>
      <c r="E49" s="39"/>
      <c r="F49" s="39"/>
      <c r="G49" s="39"/>
      <c r="H49" s="39"/>
      <c r="I49" s="10"/>
      <c r="J49" s="10"/>
      <c r="K49" s="10"/>
      <c r="L49" s="39"/>
      <c r="M49" s="39"/>
      <c r="N49" s="39"/>
      <c r="O49" s="10"/>
      <c r="P49" s="10"/>
      <c r="Q49" s="39"/>
      <c r="R49" s="10"/>
      <c r="S49" s="10"/>
      <c r="T49" s="39"/>
      <c r="U49" s="10"/>
      <c r="V49" s="10"/>
      <c r="W49" s="39"/>
      <c r="Y49" s="4"/>
      <c r="Z49" s="4"/>
      <c r="AA49" s="4"/>
      <c r="AB49" s="4"/>
      <c r="AC49" s="4"/>
      <c r="AD49" s="4"/>
      <c r="AE49" s="4"/>
      <c r="AF49" s="4"/>
      <c r="AG49" s="4"/>
      <c r="AH49" s="4"/>
      <c r="AI49" s="4"/>
      <c r="AJ49" s="4"/>
      <c r="AK49" s="4"/>
      <c r="AL49" s="4"/>
      <c r="AM49" s="4"/>
      <c r="AN49" s="4"/>
      <c r="AO49" s="4"/>
      <c r="AP49" s="4"/>
      <c r="AQ49" s="4"/>
      <c r="AR49" s="4"/>
      <c r="AS49" s="4"/>
      <c r="AT49" s="4"/>
      <c r="AU49" s="4"/>
      <c r="AV49" s="4"/>
      <c r="AW49" s="4"/>
    </row>
    <row r="50" spans="2:49" x14ac:dyDescent="0.2">
      <c r="B50" s="39"/>
      <c r="C50" s="10"/>
      <c r="D50" s="10"/>
      <c r="E50" s="39"/>
      <c r="F50" s="39"/>
      <c r="G50" s="39"/>
      <c r="H50" s="39"/>
      <c r="I50" s="10"/>
      <c r="J50" s="10"/>
      <c r="K50" s="10"/>
      <c r="L50" s="39"/>
      <c r="M50" s="39"/>
      <c r="N50" s="39"/>
      <c r="O50" s="10"/>
      <c r="P50" s="10"/>
      <c r="Q50" s="39"/>
      <c r="R50" s="10"/>
      <c r="S50" s="10"/>
      <c r="T50" s="39"/>
      <c r="U50" s="10"/>
      <c r="V50" s="10"/>
      <c r="W50" s="39"/>
      <c r="Y50" s="4"/>
      <c r="Z50" s="4"/>
      <c r="AA50" s="4"/>
      <c r="AB50" s="4"/>
      <c r="AC50" s="4"/>
      <c r="AD50" s="4"/>
      <c r="AE50" s="4"/>
      <c r="AF50" s="4"/>
      <c r="AG50" s="4"/>
      <c r="AH50" s="4"/>
      <c r="AI50" s="4"/>
      <c r="AJ50" s="4"/>
      <c r="AK50" s="4"/>
      <c r="AL50" s="4"/>
      <c r="AM50" s="4"/>
      <c r="AN50" s="4"/>
      <c r="AO50" s="4"/>
      <c r="AP50" s="4"/>
      <c r="AQ50" s="4"/>
      <c r="AR50" s="4"/>
      <c r="AS50" s="4"/>
      <c r="AT50" s="4"/>
      <c r="AU50" s="4"/>
      <c r="AV50" s="4"/>
      <c r="AW50" s="4"/>
    </row>
    <row r="51" spans="2:49" x14ac:dyDescent="0.2">
      <c r="B51" s="39"/>
      <c r="C51" s="10"/>
      <c r="D51" s="10"/>
      <c r="E51" s="39"/>
      <c r="F51" s="39"/>
      <c r="G51" s="39"/>
      <c r="H51" s="39"/>
      <c r="I51" s="10"/>
      <c r="J51" s="10"/>
      <c r="K51" s="10"/>
      <c r="L51" s="39"/>
      <c r="M51" s="39"/>
      <c r="N51" s="39"/>
      <c r="O51" s="10"/>
      <c r="P51" s="10"/>
      <c r="Q51" s="39"/>
      <c r="R51" s="10"/>
      <c r="S51" s="10"/>
      <c r="T51" s="39"/>
      <c r="U51" s="10"/>
      <c r="V51" s="10"/>
      <c r="W51" s="39"/>
      <c r="Y51" s="4"/>
      <c r="Z51" s="4"/>
      <c r="AA51" s="4"/>
      <c r="AB51" s="4"/>
      <c r="AC51" s="4"/>
      <c r="AD51" s="4"/>
      <c r="AE51" s="4"/>
      <c r="AF51" s="4"/>
      <c r="AG51" s="4"/>
      <c r="AH51" s="4"/>
      <c r="AI51" s="4"/>
      <c r="AJ51" s="4"/>
      <c r="AK51" s="4"/>
      <c r="AL51" s="4"/>
      <c r="AM51" s="4"/>
      <c r="AN51" s="4"/>
      <c r="AO51" s="4"/>
      <c r="AP51" s="4"/>
      <c r="AQ51" s="4"/>
      <c r="AR51" s="4"/>
      <c r="AS51" s="4"/>
      <c r="AT51" s="4"/>
      <c r="AU51" s="4"/>
      <c r="AV51" s="4"/>
      <c r="AW51" s="4"/>
    </row>
    <row r="52" spans="2:49" x14ac:dyDescent="0.2">
      <c r="B52" s="39"/>
      <c r="C52" s="10"/>
      <c r="D52" s="10"/>
      <c r="E52" s="39"/>
      <c r="F52" s="39"/>
      <c r="G52" s="39"/>
      <c r="H52" s="39"/>
      <c r="I52" s="10"/>
      <c r="J52" s="10"/>
      <c r="K52" s="10"/>
      <c r="L52" s="39"/>
      <c r="M52" s="39"/>
      <c r="N52" s="39"/>
      <c r="O52" s="10"/>
      <c r="P52" s="10"/>
      <c r="Q52" s="39"/>
      <c r="R52" s="10"/>
      <c r="S52" s="10"/>
      <c r="T52" s="39"/>
      <c r="U52" s="10"/>
      <c r="V52" s="10"/>
      <c r="W52" s="39"/>
      <c r="Y52" s="4"/>
      <c r="Z52" s="4"/>
      <c r="AA52" s="4"/>
      <c r="AB52" s="4"/>
      <c r="AC52" s="4"/>
      <c r="AD52" s="4"/>
      <c r="AE52" s="4"/>
      <c r="AF52" s="4"/>
      <c r="AG52" s="4"/>
      <c r="AH52" s="4"/>
      <c r="AI52" s="4"/>
      <c r="AJ52" s="4"/>
      <c r="AK52" s="4"/>
      <c r="AL52" s="4"/>
      <c r="AM52" s="4"/>
      <c r="AN52" s="4"/>
      <c r="AO52" s="4"/>
      <c r="AP52" s="4"/>
      <c r="AQ52" s="4"/>
      <c r="AR52" s="4"/>
      <c r="AS52" s="4"/>
      <c r="AT52" s="4"/>
      <c r="AU52" s="4"/>
      <c r="AV52" s="4"/>
      <c r="AW52" s="4"/>
    </row>
    <row r="53" spans="2:49" x14ac:dyDescent="0.2">
      <c r="B53" s="39"/>
      <c r="C53" s="10"/>
      <c r="D53" s="10"/>
      <c r="E53" s="39"/>
      <c r="F53" s="39"/>
      <c r="G53" s="39"/>
      <c r="H53" s="39"/>
      <c r="I53" s="10"/>
      <c r="J53" s="10"/>
      <c r="K53" s="10"/>
      <c r="L53" s="39"/>
      <c r="M53" s="39"/>
      <c r="N53" s="39"/>
      <c r="O53" s="10"/>
      <c r="P53" s="10"/>
      <c r="Q53" s="39"/>
      <c r="R53" s="10"/>
      <c r="S53" s="10"/>
      <c r="T53" s="39"/>
      <c r="U53" s="10"/>
      <c r="V53" s="10"/>
      <c r="W53" s="39"/>
      <c r="Y53" s="4"/>
      <c r="Z53" s="4"/>
      <c r="AA53" s="4"/>
      <c r="AB53" s="4"/>
      <c r="AC53" s="4"/>
      <c r="AD53" s="4"/>
      <c r="AE53" s="4"/>
      <c r="AF53" s="4"/>
      <c r="AG53" s="4"/>
      <c r="AH53" s="4"/>
      <c r="AI53" s="4"/>
      <c r="AJ53" s="4"/>
      <c r="AK53" s="4"/>
      <c r="AL53" s="4"/>
      <c r="AM53" s="4"/>
      <c r="AN53" s="4"/>
      <c r="AO53" s="4"/>
      <c r="AP53" s="4"/>
      <c r="AQ53" s="4"/>
      <c r="AR53" s="4"/>
      <c r="AS53" s="4"/>
      <c r="AT53" s="4"/>
      <c r="AU53" s="4"/>
      <c r="AV53" s="4"/>
      <c r="AW53" s="4"/>
    </row>
    <row r="54" spans="2:49" x14ac:dyDescent="0.2">
      <c r="B54" s="39"/>
      <c r="C54" s="10"/>
      <c r="D54" s="10"/>
      <c r="E54" s="39"/>
      <c r="F54" s="39"/>
      <c r="G54" s="39"/>
      <c r="H54" s="39"/>
      <c r="I54" s="10"/>
      <c r="J54" s="10"/>
      <c r="K54" s="10"/>
      <c r="L54" s="39"/>
      <c r="M54" s="39"/>
      <c r="N54" s="39"/>
      <c r="O54" s="10"/>
      <c r="P54" s="10"/>
      <c r="Q54" s="39"/>
      <c r="R54" s="10"/>
      <c r="S54" s="10"/>
      <c r="T54" s="39"/>
      <c r="U54" s="10"/>
      <c r="V54" s="10"/>
      <c r="W54" s="39"/>
      <c r="Y54" s="4"/>
      <c r="Z54" s="4"/>
      <c r="AA54" s="4"/>
      <c r="AB54" s="4"/>
      <c r="AC54" s="4"/>
      <c r="AD54" s="4"/>
      <c r="AE54" s="4"/>
      <c r="AF54" s="4"/>
      <c r="AG54" s="4"/>
      <c r="AH54" s="4"/>
      <c r="AI54" s="4"/>
      <c r="AJ54" s="4"/>
      <c r="AK54" s="4"/>
      <c r="AL54" s="4"/>
      <c r="AM54" s="4"/>
      <c r="AN54" s="4"/>
      <c r="AO54" s="4"/>
      <c r="AP54" s="4"/>
      <c r="AQ54" s="4"/>
      <c r="AR54" s="4"/>
      <c r="AS54" s="4"/>
      <c r="AT54" s="4"/>
      <c r="AU54" s="4"/>
      <c r="AV54" s="4"/>
      <c r="AW54" s="4"/>
    </row>
    <row r="55" spans="2:49" x14ac:dyDescent="0.2">
      <c r="B55" s="39"/>
      <c r="C55" s="10"/>
      <c r="D55" s="10"/>
      <c r="E55" s="39"/>
      <c r="F55" s="39"/>
      <c r="G55" s="39"/>
      <c r="H55" s="39"/>
      <c r="I55" s="10"/>
      <c r="J55" s="10"/>
      <c r="K55" s="10"/>
      <c r="L55" s="39"/>
      <c r="M55" s="39"/>
      <c r="N55" s="39"/>
      <c r="O55" s="10"/>
      <c r="P55" s="10"/>
      <c r="Q55" s="39"/>
      <c r="R55" s="10"/>
      <c r="S55" s="10"/>
      <c r="T55" s="39"/>
      <c r="U55" s="10"/>
      <c r="V55" s="10"/>
      <c r="W55" s="39"/>
      <c r="Y55" s="4"/>
      <c r="Z55" s="4"/>
      <c r="AA55" s="4"/>
      <c r="AB55" s="4"/>
      <c r="AC55" s="4"/>
      <c r="AD55" s="4"/>
      <c r="AE55" s="4"/>
      <c r="AF55" s="4"/>
      <c r="AG55" s="4"/>
      <c r="AH55" s="4"/>
      <c r="AI55" s="4"/>
      <c r="AJ55" s="4"/>
      <c r="AK55" s="4"/>
      <c r="AL55" s="4"/>
      <c r="AM55" s="4"/>
      <c r="AN55" s="4"/>
      <c r="AO55" s="4"/>
      <c r="AP55" s="4"/>
      <c r="AQ55" s="4"/>
      <c r="AR55" s="4"/>
      <c r="AS55" s="4"/>
      <c r="AT55" s="4"/>
      <c r="AU55" s="4"/>
      <c r="AV55" s="4"/>
      <c r="AW55" s="4"/>
    </row>
    <row r="56" spans="2:49" x14ac:dyDescent="0.2">
      <c r="B56" s="39"/>
      <c r="C56" s="10"/>
      <c r="D56" s="10"/>
      <c r="E56" s="39"/>
      <c r="F56" s="39"/>
      <c r="G56" s="39"/>
      <c r="H56" s="39"/>
      <c r="I56" s="10"/>
      <c r="J56" s="10"/>
      <c r="K56" s="10"/>
      <c r="L56" s="39"/>
      <c r="M56" s="39"/>
      <c r="N56" s="39"/>
      <c r="O56" s="10"/>
      <c r="P56" s="10"/>
      <c r="Q56" s="39"/>
      <c r="R56" s="10"/>
      <c r="S56" s="10"/>
      <c r="T56" s="39"/>
      <c r="U56" s="10"/>
      <c r="V56" s="10"/>
      <c r="W56" s="39"/>
      <c r="Y56" s="4"/>
      <c r="Z56" s="4"/>
      <c r="AA56" s="4"/>
      <c r="AB56" s="4"/>
      <c r="AC56" s="4"/>
      <c r="AD56" s="4"/>
      <c r="AE56" s="4"/>
      <c r="AF56" s="4"/>
      <c r="AG56" s="4"/>
      <c r="AH56" s="4"/>
      <c r="AI56" s="4"/>
      <c r="AJ56" s="4"/>
      <c r="AK56" s="4"/>
      <c r="AL56" s="4"/>
      <c r="AM56" s="4"/>
      <c r="AN56" s="4"/>
      <c r="AO56" s="4"/>
      <c r="AP56" s="4"/>
      <c r="AQ56" s="4"/>
      <c r="AR56" s="4"/>
      <c r="AS56" s="4"/>
      <c r="AT56" s="4"/>
      <c r="AU56" s="4"/>
      <c r="AV56" s="4"/>
      <c r="AW56" s="4"/>
    </row>
    <row r="57" spans="2:49" x14ac:dyDescent="0.2">
      <c r="B57" s="39"/>
      <c r="C57" s="10"/>
      <c r="D57" s="10"/>
      <c r="E57" s="39"/>
      <c r="F57" s="39"/>
      <c r="G57" s="39"/>
      <c r="H57" s="39"/>
      <c r="I57" s="10"/>
      <c r="J57" s="10"/>
      <c r="K57" s="10"/>
      <c r="L57" s="39"/>
      <c r="M57" s="39"/>
      <c r="N57" s="39"/>
      <c r="O57" s="10"/>
      <c r="P57" s="10"/>
      <c r="Q57" s="39"/>
      <c r="R57" s="10"/>
      <c r="S57" s="10"/>
      <c r="T57" s="39"/>
      <c r="U57" s="10"/>
      <c r="V57" s="10"/>
      <c r="W57" s="39"/>
      <c r="Y57" s="4"/>
      <c r="Z57" s="4"/>
      <c r="AA57" s="4"/>
      <c r="AB57" s="4"/>
      <c r="AC57" s="4"/>
      <c r="AD57" s="4"/>
      <c r="AE57" s="4"/>
      <c r="AF57" s="4"/>
      <c r="AG57" s="4"/>
      <c r="AH57" s="4"/>
      <c r="AI57" s="4"/>
      <c r="AJ57" s="4"/>
      <c r="AK57" s="4"/>
      <c r="AL57" s="4"/>
      <c r="AM57" s="4"/>
      <c r="AN57" s="4"/>
      <c r="AO57" s="4"/>
      <c r="AP57" s="4"/>
      <c r="AQ57" s="4"/>
      <c r="AR57" s="4"/>
      <c r="AS57" s="4"/>
      <c r="AT57" s="4"/>
      <c r="AU57" s="4"/>
      <c r="AV57" s="4"/>
      <c r="AW57" s="4"/>
    </row>
    <row r="58" spans="2:49" x14ac:dyDescent="0.2">
      <c r="B58" s="39"/>
      <c r="C58" s="10"/>
      <c r="D58" s="10"/>
      <c r="E58" s="39"/>
      <c r="F58" s="39"/>
      <c r="G58" s="39"/>
      <c r="H58" s="39"/>
      <c r="I58" s="10"/>
      <c r="J58" s="10"/>
      <c r="K58" s="10"/>
      <c r="L58" s="39"/>
      <c r="M58" s="39"/>
      <c r="N58" s="39"/>
      <c r="O58" s="10"/>
      <c r="P58" s="10"/>
      <c r="Q58" s="39"/>
      <c r="R58" s="10"/>
      <c r="S58" s="10"/>
      <c r="T58" s="39"/>
      <c r="U58" s="10"/>
      <c r="V58" s="10"/>
      <c r="W58" s="39"/>
      <c r="Y58" s="4"/>
      <c r="Z58" s="4"/>
      <c r="AA58" s="4"/>
      <c r="AB58" s="4"/>
      <c r="AC58" s="4"/>
      <c r="AD58" s="4"/>
      <c r="AE58" s="4"/>
      <c r="AF58" s="4"/>
      <c r="AG58" s="4"/>
      <c r="AH58" s="4"/>
      <c r="AI58" s="4"/>
      <c r="AJ58" s="4"/>
      <c r="AK58" s="4"/>
      <c r="AL58" s="4"/>
      <c r="AM58" s="4"/>
      <c r="AN58" s="4"/>
      <c r="AO58" s="4"/>
      <c r="AP58" s="4"/>
      <c r="AQ58" s="4"/>
      <c r="AR58" s="4"/>
      <c r="AS58" s="4"/>
      <c r="AT58" s="4"/>
      <c r="AU58" s="4"/>
      <c r="AV58" s="4"/>
      <c r="AW58" s="4"/>
    </row>
    <row r="59" spans="2:49" x14ac:dyDescent="0.2">
      <c r="B59" s="39"/>
      <c r="C59" s="10"/>
      <c r="D59" s="10"/>
      <c r="E59" s="39"/>
      <c r="F59" s="39"/>
      <c r="G59" s="39"/>
      <c r="H59" s="39"/>
      <c r="I59" s="10"/>
      <c r="J59" s="10"/>
      <c r="K59" s="10"/>
      <c r="L59" s="39"/>
      <c r="M59" s="39"/>
      <c r="N59" s="39"/>
      <c r="O59" s="10"/>
      <c r="P59" s="10"/>
      <c r="Q59" s="39"/>
      <c r="R59" s="10"/>
      <c r="S59" s="10"/>
      <c r="T59" s="39"/>
      <c r="U59" s="10"/>
      <c r="V59" s="10"/>
      <c r="W59" s="39"/>
      <c r="Y59" s="4"/>
      <c r="Z59" s="4"/>
      <c r="AA59" s="4"/>
      <c r="AB59" s="4"/>
      <c r="AC59" s="4"/>
      <c r="AD59" s="4"/>
      <c r="AE59" s="4"/>
      <c r="AF59" s="4"/>
      <c r="AG59" s="4"/>
      <c r="AH59" s="4"/>
      <c r="AI59" s="4"/>
      <c r="AJ59" s="4"/>
      <c r="AK59" s="4"/>
      <c r="AL59" s="4"/>
      <c r="AM59" s="4"/>
      <c r="AN59" s="4"/>
      <c r="AO59" s="4"/>
      <c r="AP59" s="4"/>
      <c r="AQ59" s="4"/>
      <c r="AR59" s="4"/>
      <c r="AS59" s="4"/>
      <c r="AT59" s="4"/>
      <c r="AU59" s="4"/>
      <c r="AV59" s="4"/>
      <c r="AW59" s="4"/>
    </row>
    <row r="60" spans="2:49" x14ac:dyDescent="0.2">
      <c r="B60" s="39"/>
      <c r="C60" s="10"/>
      <c r="D60" s="10"/>
      <c r="E60" s="39"/>
      <c r="F60" s="39"/>
      <c r="G60" s="39"/>
      <c r="H60" s="39"/>
      <c r="I60" s="10"/>
      <c r="J60" s="10"/>
      <c r="K60" s="10"/>
      <c r="L60" s="39"/>
      <c r="M60" s="39"/>
      <c r="N60" s="39"/>
      <c r="O60" s="10"/>
      <c r="P60" s="10"/>
      <c r="Q60" s="39"/>
      <c r="R60" s="10"/>
      <c r="S60" s="10"/>
      <c r="T60" s="39"/>
      <c r="U60" s="10"/>
      <c r="V60" s="10"/>
      <c r="W60" s="39"/>
      <c r="Y60" s="4"/>
      <c r="Z60" s="4"/>
      <c r="AA60" s="4"/>
      <c r="AB60" s="4"/>
      <c r="AC60" s="4"/>
      <c r="AD60" s="4"/>
      <c r="AE60" s="4"/>
      <c r="AF60" s="4"/>
      <c r="AG60" s="4"/>
      <c r="AH60" s="4"/>
      <c r="AI60" s="4"/>
      <c r="AJ60" s="4"/>
      <c r="AK60" s="4"/>
      <c r="AL60" s="4"/>
      <c r="AM60" s="4"/>
      <c r="AN60" s="4"/>
      <c r="AO60" s="4"/>
      <c r="AP60" s="4"/>
      <c r="AQ60" s="4"/>
      <c r="AR60" s="4"/>
      <c r="AS60" s="4"/>
      <c r="AT60" s="4"/>
      <c r="AU60" s="4"/>
      <c r="AV60" s="4"/>
      <c r="AW60" s="4"/>
    </row>
    <row r="61" spans="2:49" x14ac:dyDescent="0.2">
      <c r="B61" s="39"/>
      <c r="C61" s="10"/>
      <c r="D61" s="10"/>
      <c r="E61" s="39"/>
      <c r="F61" s="39"/>
      <c r="G61" s="39"/>
      <c r="H61" s="39"/>
      <c r="I61" s="10"/>
      <c r="J61" s="10"/>
      <c r="K61" s="10"/>
      <c r="L61" s="39"/>
      <c r="M61" s="39"/>
      <c r="N61" s="39"/>
      <c r="O61" s="10"/>
      <c r="P61" s="10"/>
      <c r="Q61" s="39"/>
      <c r="R61" s="10"/>
      <c r="S61" s="10"/>
      <c r="T61" s="39"/>
      <c r="U61" s="10"/>
      <c r="V61" s="10"/>
      <c r="W61" s="39"/>
      <c r="Y61" s="4"/>
      <c r="Z61" s="4"/>
      <c r="AA61" s="4"/>
      <c r="AB61" s="4"/>
      <c r="AC61" s="4"/>
      <c r="AD61" s="4"/>
      <c r="AE61" s="4"/>
      <c r="AF61" s="4"/>
      <c r="AG61" s="4"/>
      <c r="AH61" s="4"/>
      <c r="AI61" s="4"/>
      <c r="AJ61" s="4"/>
      <c r="AK61" s="4"/>
      <c r="AL61" s="4"/>
      <c r="AM61" s="4"/>
      <c r="AN61" s="4"/>
      <c r="AO61" s="4"/>
      <c r="AP61" s="4"/>
      <c r="AQ61" s="4"/>
      <c r="AR61" s="4"/>
      <c r="AS61" s="4"/>
      <c r="AT61" s="4"/>
      <c r="AU61" s="4"/>
      <c r="AV61" s="4"/>
      <c r="AW61" s="4"/>
    </row>
    <row r="62" spans="2:49" x14ac:dyDescent="0.2">
      <c r="B62" s="39"/>
      <c r="C62" s="10"/>
      <c r="D62" s="10"/>
      <c r="E62" s="39"/>
      <c r="F62" s="39"/>
      <c r="G62" s="39"/>
      <c r="H62" s="39"/>
      <c r="I62" s="10"/>
      <c r="J62" s="10"/>
      <c r="K62" s="10"/>
      <c r="L62" s="39"/>
      <c r="M62" s="39"/>
      <c r="N62" s="39"/>
      <c r="O62" s="10"/>
      <c r="P62" s="10"/>
      <c r="Q62" s="39"/>
      <c r="R62" s="10"/>
      <c r="S62" s="10"/>
      <c r="T62" s="39"/>
      <c r="U62" s="10"/>
      <c r="V62" s="10"/>
      <c r="W62" s="39"/>
      <c r="Y62" s="4"/>
      <c r="Z62" s="4"/>
      <c r="AA62" s="4"/>
      <c r="AB62" s="4"/>
      <c r="AC62" s="4"/>
      <c r="AD62" s="4"/>
      <c r="AE62" s="4"/>
      <c r="AF62" s="4"/>
      <c r="AG62" s="4"/>
      <c r="AH62" s="4"/>
      <c r="AI62" s="4"/>
      <c r="AJ62" s="4"/>
      <c r="AK62" s="4"/>
      <c r="AL62" s="4"/>
      <c r="AM62" s="4"/>
      <c r="AN62" s="4"/>
      <c r="AO62" s="4"/>
      <c r="AP62" s="4"/>
      <c r="AQ62" s="4"/>
      <c r="AR62" s="4"/>
      <c r="AS62" s="4"/>
      <c r="AT62" s="4"/>
      <c r="AU62" s="4"/>
      <c r="AV62" s="4"/>
      <c r="AW62" s="4"/>
    </row>
  </sheetData>
  <autoFilter ref="A2:W2" xr:uid="{05DCE9C9-D930-46AA-AB34-CD75EC83A9C9}"/>
  <mergeCells count="7">
    <mergeCell ref="A1:A2"/>
    <mergeCell ref="T1:V1"/>
    <mergeCell ref="W1:W2"/>
    <mergeCell ref="B1:D1"/>
    <mergeCell ref="E1:K1"/>
    <mergeCell ref="L1:P1"/>
    <mergeCell ref="Q1:S1"/>
  </mergeCells>
  <conditionalFormatting sqref="K5:X5 K6:W14 K4:W4 A3:W3 A17:W24 A15:X16 A26:W29 A25:X25 A31:W31 A30:X30 A34:W36 A32:X33 A38:W41 A37:X37 A4:J14">
    <cfRule type="expression" dxfId="2" priority="1">
      <formula>MOD(ROW(),2)=1</formula>
    </cfRule>
  </conditionalFormatting>
  <printOptions horizontalCentered="1" verticalCentered="1"/>
  <pageMargins left="0.75" right="0.75" top="1" bottom="1" header="0.5" footer="0.5"/>
  <pageSetup orientation="landscape" horizontalDpi="0" verticalDpi="0"/>
  <headerFooter>
    <oddHeader>Data Dump - Sections 1-11</oddHeader>
    <oddFooter>Counting Opinions (SQUIRE) Ltd.</oddFooter>
  </headerFooter>
  <ignoredErrors>
    <ignoredError sqref="U43 O43 I43 C43"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A80925-9F9F-4E65-87D6-4771EE05B3BB}">
  <sheetPr>
    <tabColor theme="7" tint="0.39997558519241921"/>
  </sheetPr>
  <dimension ref="A1:AV62"/>
  <sheetViews>
    <sheetView showGridLines="0" workbookViewId="0">
      <pane xSplit="1" ySplit="2" topLeftCell="B3" activePane="bottomRight" state="frozen"/>
      <selection pane="topRight" activeCell="B1" sqref="B1"/>
      <selection pane="bottomLeft" activeCell="A2" sqref="A2"/>
      <selection pane="bottomRight" sqref="A1:A2"/>
    </sheetView>
  </sheetViews>
  <sheetFormatPr defaultRowHeight="12.75" x14ac:dyDescent="0.2"/>
  <cols>
    <col min="1" max="1" width="20.28515625" style="3" customWidth="1"/>
    <col min="2" max="3" width="12" style="29" bestFit="1" customWidth="1"/>
    <col min="4" max="4" width="11.5703125" style="29" bestFit="1" customWidth="1"/>
    <col min="5" max="5" width="11.42578125" style="29" customWidth="1"/>
    <col min="6" max="6" width="13.7109375" style="3" customWidth="1"/>
    <col min="7" max="7" width="11.42578125" style="3" customWidth="1"/>
    <col min="8" max="8" width="12" style="29" bestFit="1" customWidth="1"/>
    <col min="9" max="9" width="11.42578125" style="8" customWidth="1"/>
    <col min="10" max="10" width="11.42578125" style="3" customWidth="1"/>
    <col min="11" max="11" width="12.28515625" style="29" customWidth="1"/>
    <col min="12" max="12" width="15.28515625" style="3" customWidth="1"/>
    <col min="13" max="13" width="13.5703125" style="3" customWidth="1"/>
    <col min="14" max="15" width="12" style="29" bestFit="1" customWidth="1"/>
    <col min="16" max="16" width="16.42578125" style="3" customWidth="1"/>
    <col min="17" max="17" width="14.140625" style="3" customWidth="1"/>
    <col min="18" max="18" width="13.28515625" style="3" customWidth="1"/>
    <col min="19" max="19" width="13.5703125" style="29" bestFit="1" customWidth="1"/>
    <col min="20" max="21" width="11.42578125" style="3" customWidth="1"/>
    <col min="22" max="22" width="15.28515625" style="29" customWidth="1"/>
    <col min="23" max="23" width="11.42578125" style="3" hidden="1" customWidth="1"/>
    <col min="24" max="24" width="15.28515625" style="3" customWidth="1"/>
    <col min="25" max="26" width="11.42578125" style="3" bestFit="1" customWidth="1"/>
    <col min="27" max="30" width="15.28515625" style="3" customWidth="1"/>
    <col min="31" max="32" width="11.42578125" style="3" bestFit="1" customWidth="1"/>
    <col min="33" max="36" width="15.28515625" style="3" customWidth="1"/>
    <col min="37" max="37" width="11.42578125" style="3" bestFit="1" customWidth="1"/>
    <col min="38" max="38" width="15.28515625" style="3" customWidth="1"/>
    <col min="39" max="39" width="11.42578125" style="3" bestFit="1" customWidth="1"/>
    <col min="40" max="40" width="15.28515625" style="3" customWidth="1"/>
    <col min="41" max="41" width="11.42578125" style="3" bestFit="1" customWidth="1"/>
    <col min="42" max="43" width="15.28515625" style="3" customWidth="1"/>
    <col min="44" max="44" width="11.42578125" style="3" bestFit="1" customWidth="1"/>
    <col min="45" max="45" width="15.28515625" style="3" customWidth="1"/>
    <col min="46" max="16384" width="9.140625" style="3"/>
  </cols>
  <sheetData>
    <row r="1" spans="1:48" ht="12.75" customHeight="1" x14ac:dyDescent="0.2">
      <c r="A1" s="157" t="s">
        <v>91</v>
      </c>
      <c r="B1" s="172" t="s">
        <v>165</v>
      </c>
      <c r="C1" s="172"/>
      <c r="D1" s="172"/>
      <c r="E1" s="172"/>
      <c r="F1" s="172"/>
      <c r="G1" s="198"/>
      <c r="H1" s="188" t="s">
        <v>166</v>
      </c>
      <c r="I1" s="189"/>
      <c r="J1" s="201"/>
      <c r="K1" s="186" t="s">
        <v>167</v>
      </c>
      <c r="L1" s="187"/>
      <c r="M1" s="200"/>
      <c r="N1" s="182" t="s">
        <v>168</v>
      </c>
      <c r="O1" s="183"/>
      <c r="P1" s="183"/>
      <c r="Q1" s="183"/>
      <c r="R1" s="202"/>
      <c r="S1" s="184"/>
      <c r="T1" s="185"/>
      <c r="U1" s="199"/>
      <c r="V1" s="190" t="s">
        <v>132</v>
      </c>
    </row>
    <row r="2" spans="1:48" s="2" customFormat="1" ht="66" customHeight="1" x14ac:dyDescent="0.2">
      <c r="A2" s="158"/>
      <c r="B2" s="36" t="s">
        <v>124</v>
      </c>
      <c r="C2" s="36" t="s">
        <v>125</v>
      </c>
      <c r="D2" s="36" t="s">
        <v>126</v>
      </c>
      <c r="E2" s="36" t="s">
        <v>158</v>
      </c>
      <c r="F2" s="14" t="s">
        <v>162</v>
      </c>
      <c r="G2" s="14" t="s">
        <v>159</v>
      </c>
      <c r="H2" s="31" t="s">
        <v>127</v>
      </c>
      <c r="I2" s="17" t="s">
        <v>161</v>
      </c>
      <c r="J2" s="17" t="s">
        <v>160</v>
      </c>
      <c r="K2" s="42" t="s">
        <v>128</v>
      </c>
      <c r="L2" s="16" t="s">
        <v>164</v>
      </c>
      <c r="M2" s="16" t="s">
        <v>163</v>
      </c>
      <c r="N2" s="34" t="s">
        <v>129</v>
      </c>
      <c r="O2" s="76" t="s">
        <v>130</v>
      </c>
      <c r="P2" s="18" t="s">
        <v>169</v>
      </c>
      <c r="Q2" s="19" t="s">
        <v>170</v>
      </c>
      <c r="R2" s="19" t="s">
        <v>171</v>
      </c>
      <c r="S2" s="33" t="s">
        <v>131</v>
      </c>
      <c r="T2" s="15" t="s">
        <v>138</v>
      </c>
      <c r="U2" s="15" t="s">
        <v>188</v>
      </c>
      <c r="V2" s="191"/>
      <c r="W2" s="2" t="s">
        <v>134</v>
      </c>
    </row>
    <row r="3" spans="1:48" x14ac:dyDescent="0.2">
      <c r="A3" s="100" t="s">
        <v>38</v>
      </c>
      <c r="B3" s="52">
        <v>1351</v>
      </c>
      <c r="C3" s="52">
        <v>1351</v>
      </c>
      <c r="D3" s="52">
        <v>1351</v>
      </c>
      <c r="E3" s="52">
        <f>B3+C3+D3</f>
        <v>4053</v>
      </c>
      <c r="F3" s="23">
        <f>E3/S3</f>
        <v>2.5856459330143539E-2</v>
      </c>
      <c r="G3" s="77">
        <f>E3/W3</f>
        <v>0.24849785407725322</v>
      </c>
      <c r="H3" s="32">
        <v>94454</v>
      </c>
      <c r="I3" s="23">
        <f>H3/S3</f>
        <v>0.60257735247208932</v>
      </c>
      <c r="J3" s="77">
        <f>H3/W3</f>
        <v>5.7911710606989573</v>
      </c>
      <c r="K3" s="32">
        <v>13195</v>
      </c>
      <c r="L3" s="23">
        <f>K3/S3</f>
        <v>8.41786283891547E-2</v>
      </c>
      <c r="M3" s="77">
        <f>K3/W3</f>
        <v>0.80901287553648071</v>
      </c>
      <c r="N3" s="32">
        <v>23118</v>
      </c>
      <c r="O3" s="52">
        <v>21930</v>
      </c>
      <c r="P3" s="78">
        <f>N3+O3</f>
        <v>45048</v>
      </c>
      <c r="Q3" s="25">
        <f>P3/S3</f>
        <v>0.28738755980861241</v>
      </c>
      <c r="R3" s="79">
        <f>P3/W3</f>
        <v>2.7619865113427347</v>
      </c>
      <c r="S3" s="32">
        <v>156750</v>
      </c>
      <c r="T3" s="23">
        <f t="shared" ref="T3:T41" si="0">S3/V3</f>
        <v>9.4129727879513944E-2</v>
      </c>
      <c r="U3" s="77">
        <f>S3/W3</f>
        <v>9.6106683016554264</v>
      </c>
      <c r="V3" s="80">
        <v>1665255</v>
      </c>
      <c r="W3" s="5">
        <v>16310</v>
      </c>
      <c r="X3" s="4"/>
      <c r="Y3" s="4"/>
      <c r="Z3" s="4"/>
      <c r="AA3" s="4"/>
      <c r="AB3" s="5"/>
      <c r="AC3" s="5"/>
      <c r="AD3" s="4"/>
      <c r="AE3" s="4"/>
      <c r="AF3" s="4"/>
      <c r="AG3" s="4"/>
      <c r="AH3" s="5"/>
      <c r="AI3" s="5"/>
      <c r="AJ3" s="4"/>
      <c r="AK3" s="4"/>
      <c r="AL3" s="4"/>
      <c r="AM3" s="4"/>
      <c r="AN3" s="4"/>
      <c r="AO3" s="4"/>
      <c r="AP3" s="4"/>
      <c r="AQ3" s="4"/>
      <c r="AR3" s="7"/>
      <c r="AS3" s="4"/>
      <c r="AT3" s="4"/>
      <c r="AU3" s="7"/>
      <c r="AV3" s="4"/>
    </row>
    <row r="4" spans="1:48" x14ac:dyDescent="0.2">
      <c r="A4" s="100" t="s">
        <v>83</v>
      </c>
      <c r="B4" s="52">
        <v>0</v>
      </c>
      <c r="C4" s="52">
        <v>0</v>
      </c>
      <c r="D4" s="52">
        <v>0</v>
      </c>
      <c r="E4" s="52">
        <f t="shared" ref="E4:E41" si="1">B4+C4+D4</f>
        <v>0</v>
      </c>
      <c r="F4" s="23">
        <f>E4/S4</f>
        <v>0</v>
      </c>
      <c r="G4" s="77">
        <f>E4/W4</f>
        <v>0</v>
      </c>
      <c r="H4" s="32">
        <v>98741</v>
      </c>
      <c r="I4" s="23">
        <f>H4/S4</f>
        <v>0.57914648022804327</v>
      </c>
      <c r="J4" s="77">
        <f>H4/W4</f>
        <v>4.3016903371961313</v>
      </c>
      <c r="K4" s="32">
        <v>4375</v>
      </c>
      <c r="L4" s="23">
        <f>K4/S4</f>
        <v>2.5660727063708987E-2</v>
      </c>
      <c r="M4" s="77">
        <f>K4/W4</f>
        <v>0.19059858848131045</v>
      </c>
      <c r="N4" s="32">
        <v>32418</v>
      </c>
      <c r="O4" s="52">
        <v>34960</v>
      </c>
      <c r="P4" s="78">
        <f>N4+O4</f>
        <v>67378</v>
      </c>
      <c r="Q4" s="25">
        <f t="shared" ref="Q4:Q41" si="2">P4/S4</f>
        <v>0.39519279270824781</v>
      </c>
      <c r="R4" s="79">
        <f>P4/W4</f>
        <v>2.9353489587871393</v>
      </c>
      <c r="S4" s="32">
        <v>170494</v>
      </c>
      <c r="T4" s="23">
        <f t="shared" si="0"/>
        <v>0.19469630874782456</v>
      </c>
      <c r="U4" s="77">
        <f>S4/W4</f>
        <v>7.4276378844645814</v>
      </c>
      <c r="V4" s="80">
        <v>875692</v>
      </c>
      <c r="W4" s="5">
        <v>22954</v>
      </c>
      <c r="X4" s="4"/>
      <c r="Y4" s="4"/>
      <c r="Z4" s="4"/>
      <c r="AA4" s="4"/>
      <c r="AB4" s="5"/>
      <c r="AC4" s="5"/>
      <c r="AD4" s="4"/>
      <c r="AE4" s="4"/>
      <c r="AF4" s="4"/>
      <c r="AG4" s="4"/>
      <c r="AH4" s="5"/>
      <c r="AI4" s="5"/>
      <c r="AJ4" s="4"/>
      <c r="AK4" s="4"/>
      <c r="AL4" s="4"/>
      <c r="AM4" s="4"/>
      <c r="AN4" s="4"/>
      <c r="AO4" s="4"/>
      <c r="AP4" s="4"/>
      <c r="AQ4" s="4"/>
      <c r="AR4" s="7"/>
      <c r="AS4" s="4"/>
      <c r="AT4" s="4"/>
      <c r="AU4" s="7"/>
      <c r="AV4" s="4"/>
    </row>
    <row r="5" spans="1:48" x14ac:dyDescent="0.2">
      <c r="A5" s="100" t="s">
        <v>62</v>
      </c>
      <c r="B5" s="52">
        <v>5366</v>
      </c>
      <c r="C5" s="52">
        <v>2199</v>
      </c>
      <c r="D5" s="52">
        <v>0</v>
      </c>
      <c r="E5" s="52">
        <v>7565</v>
      </c>
      <c r="F5" s="23">
        <v>4.2108485708719487E-2</v>
      </c>
      <c r="G5" s="120">
        <v>0.47414603572547792</v>
      </c>
      <c r="H5" s="32">
        <v>85423</v>
      </c>
      <c r="I5" s="23">
        <v>0.47548356572319167</v>
      </c>
      <c r="J5" s="120">
        <v>5.3539956126606079</v>
      </c>
      <c r="K5" s="32">
        <v>20890</v>
      </c>
      <c r="L5" s="23">
        <v>0.11627842253207536</v>
      </c>
      <c r="M5" s="120">
        <v>1.3093074271388279</v>
      </c>
      <c r="N5" s="32">
        <v>29979</v>
      </c>
      <c r="O5" s="52">
        <v>35798</v>
      </c>
      <c r="P5" s="52">
        <v>65777</v>
      </c>
      <c r="Q5" s="23">
        <v>0.36612952603601345</v>
      </c>
      <c r="R5" s="120">
        <v>4.1226574741460356</v>
      </c>
      <c r="S5" s="32">
        <v>179655</v>
      </c>
      <c r="T5" s="23">
        <v>0.17229606285921986</v>
      </c>
      <c r="U5" s="120">
        <v>11.260106549670949</v>
      </c>
      <c r="V5" s="80">
        <v>1042711</v>
      </c>
      <c r="W5" s="122">
        <v>15955</v>
      </c>
      <c r="X5" s="4"/>
      <c r="Y5" s="4"/>
      <c r="Z5" s="4"/>
      <c r="AA5" s="4"/>
      <c r="AB5" s="5"/>
      <c r="AC5" s="5"/>
      <c r="AD5" s="4"/>
      <c r="AE5" s="4"/>
      <c r="AF5" s="4"/>
      <c r="AG5" s="4"/>
      <c r="AH5" s="5"/>
      <c r="AI5" s="5"/>
      <c r="AJ5" s="4"/>
      <c r="AK5" s="4"/>
      <c r="AL5" s="4"/>
      <c r="AM5" s="4"/>
      <c r="AN5" s="6"/>
      <c r="AO5" s="4"/>
      <c r="AP5" s="4"/>
      <c r="AQ5" s="4"/>
      <c r="AR5" s="7"/>
      <c r="AS5" s="4"/>
      <c r="AT5" s="4"/>
      <c r="AU5" s="7"/>
      <c r="AV5" s="4"/>
    </row>
    <row r="6" spans="1:48" x14ac:dyDescent="0.2">
      <c r="A6" s="100" t="s">
        <v>35</v>
      </c>
      <c r="B6" s="52">
        <v>0</v>
      </c>
      <c r="C6" s="52">
        <v>0</v>
      </c>
      <c r="D6" s="52">
        <v>0</v>
      </c>
      <c r="E6" s="52">
        <f t="shared" si="1"/>
        <v>0</v>
      </c>
      <c r="F6" s="23">
        <f t="shared" ref="F6:F14" si="3">E6/S6</f>
        <v>0</v>
      </c>
      <c r="G6" s="77">
        <f t="shared" ref="G6:G14" si="4">E6/W6</f>
        <v>0</v>
      </c>
      <c r="H6" s="32">
        <v>28066</v>
      </c>
      <c r="I6" s="23">
        <f t="shared" ref="I6:I14" si="5">H6/S6</f>
        <v>0.40543156374142292</v>
      </c>
      <c r="J6" s="77">
        <f t="shared" ref="J6:J14" si="6">H6/W6</f>
        <v>1.4484929810074318</v>
      </c>
      <c r="K6" s="32">
        <v>2320</v>
      </c>
      <c r="L6" s="23">
        <f t="shared" ref="L6:L14" si="7">K6/S6</f>
        <v>3.3513903936439146E-2</v>
      </c>
      <c r="M6" s="77">
        <f t="shared" ref="M6:M14" si="8">K6/W6</f>
        <v>0.11973575557390587</v>
      </c>
      <c r="N6" s="32">
        <v>21413</v>
      </c>
      <c r="O6" s="52">
        <v>17426</v>
      </c>
      <c r="P6" s="78">
        <f t="shared" ref="P6:P14" si="9">N6+O6</f>
        <v>38839</v>
      </c>
      <c r="Q6" s="25">
        <f t="shared" si="2"/>
        <v>0.56105453232213798</v>
      </c>
      <c r="R6" s="79">
        <f t="shared" ref="R6:R14" si="10">P6/W6</f>
        <v>2.0044900908340213</v>
      </c>
      <c r="S6" s="32">
        <v>69225</v>
      </c>
      <c r="T6" s="23">
        <f t="shared" si="0"/>
        <v>0.32875990197754601</v>
      </c>
      <c r="U6" s="77">
        <f t="shared" ref="U6:U14" si="11">S6/W6</f>
        <v>3.5727188274153594</v>
      </c>
      <c r="V6" s="80">
        <v>210564</v>
      </c>
      <c r="W6" s="5">
        <v>19376</v>
      </c>
      <c r="X6" s="4"/>
      <c r="Y6" s="4"/>
      <c r="Z6" s="4"/>
      <c r="AA6" s="4"/>
      <c r="AB6" s="5"/>
      <c r="AC6" s="5"/>
      <c r="AD6" s="4"/>
      <c r="AE6" s="4"/>
      <c r="AF6" s="4"/>
      <c r="AG6" s="4"/>
      <c r="AH6" s="5"/>
      <c r="AI6" s="5"/>
      <c r="AJ6" s="4"/>
      <c r="AK6" s="4"/>
      <c r="AL6" s="4"/>
      <c r="AM6" s="4"/>
      <c r="AN6" s="4"/>
      <c r="AO6" s="4"/>
      <c r="AP6" s="4"/>
      <c r="AQ6" s="4"/>
      <c r="AR6" s="7"/>
      <c r="AS6" s="4"/>
      <c r="AT6" s="4"/>
      <c r="AU6" s="7"/>
      <c r="AV6" s="4"/>
    </row>
    <row r="7" spans="1:48" x14ac:dyDescent="0.2">
      <c r="A7" s="100" t="s">
        <v>43</v>
      </c>
      <c r="B7" s="52">
        <v>1268</v>
      </c>
      <c r="C7" s="52">
        <v>6395</v>
      </c>
      <c r="D7" s="52">
        <v>4638</v>
      </c>
      <c r="E7" s="52">
        <f t="shared" si="1"/>
        <v>12301</v>
      </c>
      <c r="F7" s="23">
        <f t="shared" si="3"/>
        <v>0.16010672914226215</v>
      </c>
      <c r="G7" s="77">
        <f t="shared" si="4"/>
        <v>1.571611089817299</v>
      </c>
      <c r="H7" s="32">
        <v>36092</v>
      </c>
      <c r="I7" s="23">
        <f t="shared" si="5"/>
        <v>0.46976441494207993</v>
      </c>
      <c r="J7" s="77">
        <f t="shared" si="6"/>
        <v>4.6112175801712025</v>
      </c>
      <c r="K7" s="32">
        <v>4865</v>
      </c>
      <c r="L7" s="23">
        <f t="shared" si="7"/>
        <v>6.3321619159182607E-2</v>
      </c>
      <c r="M7" s="77">
        <f t="shared" si="8"/>
        <v>0.62156637281206084</v>
      </c>
      <c r="N7" s="32">
        <v>11094</v>
      </c>
      <c r="O7" s="52">
        <v>12478</v>
      </c>
      <c r="P7" s="78">
        <f t="shared" si="9"/>
        <v>23572</v>
      </c>
      <c r="Q7" s="25">
        <f t="shared" si="2"/>
        <v>0.30680723675647531</v>
      </c>
      <c r="R7" s="79">
        <f t="shared" si="10"/>
        <v>3.0116264213619521</v>
      </c>
      <c r="S7" s="32">
        <v>76830</v>
      </c>
      <c r="T7" s="23">
        <f t="shared" si="0"/>
        <v>0.22426682001150086</v>
      </c>
      <c r="U7" s="77">
        <f t="shared" si="11"/>
        <v>9.8160214641625139</v>
      </c>
      <c r="V7" s="80">
        <v>342583</v>
      </c>
      <c r="W7" s="5">
        <v>7827</v>
      </c>
      <c r="X7" s="4"/>
      <c r="Y7" s="4"/>
      <c r="Z7" s="4"/>
      <c r="AA7" s="4"/>
      <c r="AB7" s="5"/>
      <c r="AC7" s="5"/>
      <c r="AD7" s="4"/>
      <c r="AE7" s="4"/>
      <c r="AF7" s="4"/>
      <c r="AG7" s="4"/>
      <c r="AH7" s="5"/>
      <c r="AI7" s="5"/>
      <c r="AJ7" s="4"/>
      <c r="AK7" s="4"/>
      <c r="AL7" s="4"/>
      <c r="AM7" s="4"/>
      <c r="AN7" s="6"/>
      <c r="AO7" s="4"/>
      <c r="AP7" s="4"/>
      <c r="AQ7" s="4"/>
      <c r="AR7" s="7"/>
      <c r="AS7" s="4"/>
      <c r="AT7" s="4"/>
      <c r="AU7" s="7"/>
      <c r="AV7" s="4"/>
    </row>
    <row r="8" spans="1:48" x14ac:dyDescent="0.2">
      <c r="A8" s="100" t="s">
        <v>41</v>
      </c>
      <c r="B8" s="52">
        <v>6066</v>
      </c>
      <c r="C8" s="52">
        <v>12728</v>
      </c>
      <c r="D8" s="52">
        <v>23445</v>
      </c>
      <c r="E8" s="52">
        <f t="shared" si="1"/>
        <v>42239</v>
      </c>
      <c r="F8" s="23">
        <f t="shared" si="3"/>
        <v>0.27534663598495468</v>
      </c>
      <c r="G8" s="77">
        <f t="shared" si="4"/>
        <v>1.2063460330153652</v>
      </c>
      <c r="H8" s="32">
        <v>30783</v>
      </c>
      <c r="I8" s="23">
        <f t="shared" si="5"/>
        <v>0.20066752279942374</v>
      </c>
      <c r="J8" s="77">
        <f t="shared" si="6"/>
        <v>0.87916262066601936</v>
      </c>
      <c r="K8" s="32">
        <v>0</v>
      </c>
      <c r="L8" s="23">
        <f t="shared" si="7"/>
        <v>0</v>
      </c>
      <c r="M8" s="77">
        <f t="shared" si="8"/>
        <v>0</v>
      </c>
      <c r="N8" s="32">
        <v>49630</v>
      </c>
      <c r="O8" s="52">
        <v>30751</v>
      </c>
      <c r="P8" s="78">
        <f t="shared" si="9"/>
        <v>80381</v>
      </c>
      <c r="Q8" s="25">
        <f t="shared" si="2"/>
        <v>0.52398584121562164</v>
      </c>
      <c r="R8" s="79">
        <f t="shared" si="10"/>
        <v>2.2956817273090762</v>
      </c>
      <c r="S8" s="32">
        <v>153403</v>
      </c>
      <c r="T8" s="23">
        <f t="shared" si="0"/>
        <v>0.13539899556034141</v>
      </c>
      <c r="U8" s="77">
        <f t="shared" si="11"/>
        <v>4.3811903809904607</v>
      </c>
      <c r="V8" s="80">
        <v>1132970</v>
      </c>
      <c r="W8" s="5">
        <v>35014</v>
      </c>
      <c r="X8" s="4"/>
      <c r="Y8" s="4"/>
      <c r="Z8" s="4"/>
      <c r="AA8" s="4"/>
      <c r="AB8" s="5"/>
      <c r="AC8" s="5"/>
      <c r="AD8" s="4"/>
      <c r="AE8" s="4"/>
      <c r="AF8" s="4"/>
      <c r="AG8" s="4"/>
      <c r="AH8" s="5"/>
      <c r="AI8" s="5"/>
      <c r="AJ8" s="4"/>
      <c r="AK8" s="4"/>
      <c r="AL8" s="4"/>
      <c r="AM8" s="4"/>
      <c r="AN8" s="4"/>
      <c r="AO8" s="4"/>
      <c r="AP8" s="4"/>
      <c r="AQ8" s="4"/>
      <c r="AR8" s="7"/>
      <c r="AS8" s="4"/>
      <c r="AT8" s="4"/>
      <c r="AU8" s="7"/>
      <c r="AV8" s="4"/>
    </row>
    <row r="9" spans="1:48" x14ac:dyDescent="0.2">
      <c r="A9" s="100" t="s">
        <v>42</v>
      </c>
      <c r="B9" s="52">
        <v>5785</v>
      </c>
      <c r="C9" s="52">
        <v>16002</v>
      </c>
      <c r="D9" s="52">
        <v>0</v>
      </c>
      <c r="E9" s="52">
        <f t="shared" si="1"/>
        <v>21787</v>
      </c>
      <c r="F9" s="23">
        <f t="shared" si="3"/>
        <v>4.2718937742153067E-2</v>
      </c>
      <c r="G9" s="77">
        <f t="shared" si="4"/>
        <v>0.27102640974286885</v>
      </c>
      <c r="H9" s="32">
        <v>339926</v>
      </c>
      <c r="I9" s="23">
        <f t="shared" si="5"/>
        <v>0.66651111355115999</v>
      </c>
      <c r="J9" s="77">
        <f t="shared" si="6"/>
        <v>4.2286190553198901</v>
      </c>
      <c r="K9" s="32">
        <v>34352</v>
      </c>
      <c r="L9" s="23">
        <f t="shared" si="7"/>
        <v>6.7355806183432412E-2</v>
      </c>
      <c r="M9" s="77">
        <f t="shared" si="8"/>
        <v>0.4273327776879346</v>
      </c>
      <c r="N9" s="32">
        <v>113943</v>
      </c>
      <c r="O9" s="52">
        <v>0</v>
      </c>
      <c r="P9" s="78">
        <f t="shared" si="9"/>
        <v>113943</v>
      </c>
      <c r="Q9" s="25">
        <f t="shared" si="2"/>
        <v>0.22341414252325453</v>
      </c>
      <c r="R9" s="79">
        <f t="shared" si="10"/>
        <v>1.4174306790899025</v>
      </c>
      <c r="S9" s="32">
        <v>510008</v>
      </c>
      <c r="T9" s="23">
        <f t="shared" si="0"/>
        <v>0.15421062482443698</v>
      </c>
      <c r="U9" s="77">
        <f t="shared" si="11"/>
        <v>6.3444089218405963</v>
      </c>
      <c r="V9" s="80">
        <v>3307217</v>
      </c>
      <c r="W9" s="5">
        <v>80387</v>
      </c>
      <c r="X9" s="4"/>
      <c r="Y9" s="4"/>
      <c r="Z9" s="4"/>
      <c r="AA9" s="4"/>
      <c r="AB9" s="5"/>
      <c r="AC9" s="5"/>
      <c r="AD9" s="4"/>
      <c r="AE9" s="4"/>
      <c r="AF9" s="4"/>
      <c r="AG9" s="4"/>
      <c r="AH9" s="5"/>
      <c r="AI9" s="5"/>
      <c r="AJ9" s="4"/>
      <c r="AK9" s="4"/>
      <c r="AL9" s="4"/>
      <c r="AM9" s="4"/>
      <c r="AN9" s="6"/>
      <c r="AO9" s="4"/>
      <c r="AP9" s="5"/>
      <c r="AQ9" s="4"/>
      <c r="AR9" s="7"/>
      <c r="AS9" s="4"/>
      <c r="AT9" s="4"/>
      <c r="AU9" s="7"/>
      <c r="AV9" s="4"/>
    </row>
    <row r="10" spans="1:48" x14ac:dyDescent="0.2">
      <c r="A10" s="100" t="s">
        <v>44</v>
      </c>
      <c r="B10" s="52">
        <v>11197</v>
      </c>
      <c r="C10" s="52">
        <v>2782</v>
      </c>
      <c r="D10" s="52">
        <v>1185</v>
      </c>
      <c r="E10" s="52">
        <f t="shared" si="1"/>
        <v>15164</v>
      </c>
      <c r="F10" s="23">
        <f t="shared" si="3"/>
        <v>6.2391994865127302E-2</v>
      </c>
      <c r="G10" s="77">
        <f t="shared" si="4"/>
        <v>0.45257565809108818</v>
      </c>
      <c r="H10" s="32">
        <v>155327</v>
      </c>
      <c r="I10" s="23">
        <f t="shared" si="5"/>
        <v>0.63909004130939251</v>
      </c>
      <c r="J10" s="77">
        <f t="shared" si="6"/>
        <v>4.6357965737479851</v>
      </c>
      <c r="K10" s="32">
        <v>25061</v>
      </c>
      <c r="L10" s="23">
        <f t="shared" si="7"/>
        <v>0.10311301657313079</v>
      </c>
      <c r="M10" s="77">
        <f t="shared" si="8"/>
        <v>0.74795559004357426</v>
      </c>
      <c r="N10" s="32">
        <v>47492</v>
      </c>
      <c r="O10" s="52">
        <v>0</v>
      </c>
      <c r="P10" s="78">
        <f t="shared" si="9"/>
        <v>47492</v>
      </c>
      <c r="Q10" s="25">
        <f t="shared" si="2"/>
        <v>0.19540494725234936</v>
      </c>
      <c r="R10" s="79">
        <f t="shared" si="10"/>
        <v>1.4174177759207307</v>
      </c>
      <c r="S10" s="32">
        <v>243044</v>
      </c>
      <c r="T10" s="23">
        <f t="shared" si="0"/>
        <v>0.14024158731660818</v>
      </c>
      <c r="U10" s="77">
        <f t="shared" si="11"/>
        <v>7.2537455978033787</v>
      </c>
      <c r="V10" s="80">
        <v>1733038</v>
      </c>
      <c r="W10" s="5">
        <v>33506</v>
      </c>
      <c r="X10" s="4"/>
      <c r="Y10" s="4"/>
      <c r="Z10" s="4"/>
      <c r="AA10" s="4"/>
      <c r="AB10" s="5"/>
      <c r="AC10" s="5"/>
      <c r="AD10" s="4"/>
      <c r="AE10" s="4"/>
      <c r="AF10" s="4"/>
      <c r="AG10" s="4"/>
      <c r="AH10" s="5"/>
      <c r="AI10" s="5"/>
      <c r="AJ10" s="4"/>
      <c r="AK10" s="4"/>
      <c r="AL10" s="4"/>
      <c r="AM10" s="4"/>
      <c r="AN10" s="4"/>
      <c r="AO10" s="4"/>
      <c r="AP10" s="5"/>
      <c r="AQ10" s="4"/>
      <c r="AR10" s="7"/>
      <c r="AS10" s="4"/>
      <c r="AT10" s="4"/>
      <c r="AU10" s="7"/>
      <c r="AV10" s="4"/>
    </row>
    <row r="11" spans="1:48" x14ac:dyDescent="0.2">
      <c r="A11" s="100" t="s">
        <v>47</v>
      </c>
      <c r="B11" s="52">
        <v>399</v>
      </c>
      <c r="C11" s="52">
        <v>0</v>
      </c>
      <c r="D11" s="52">
        <v>0</v>
      </c>
      <c r="E11" s="52">
        <f t="shared" si="1"/>
        <v>399</v>
      </c>
      <c r="F11" s="24">
        <f t="shared" si="3"/>
        <v>3.9367359624283447E-3</v>
      </c>
      <c r="G11" s="77">
        <f t="shared" si="4"/>
        <v>3.035143769968051E-2</v>
      </c>
      <c r="H11" s="32">
        <v>68580</v>
      </c>
      <c r="I11" s="23">
        <f t="shared" si="5"/>
        <v>0.67664499324144323</v>
      </c>
      <c r="J11" s="77">
        <f t="shared" si="6"/>
        <v>5.2167959835691464</v>
      </c>
      <c r="K11" s="32">
        <v>5136</v>
      </c>
      <c r="L11" s="23">
        <f t="shared" si="7"/>
        <v>5.0674375696821997E-2</v>
      </c>
      <c r="M11" s="77">
        <f t="shared" si="8"/>
        <v>0.39068918302145139</v>
      </c>
      <c r="N11" s="32">
        <v>18633</v>
      </c>
      <c r="O11" s="52">
        <v>8605</v>
      </c>
      <c r="P11" s="78">
        <f t="shared" si="9"/>
        <v>27238</v>
      </c>
      <c r="Q11" s="25">
        <f t="shared" si="2"/>
        <v>0.26874389509930641</v>
      </c>
      <c r="R11" s="79">
        <f t="shared" si="10"/>
        <v>2.0719610527917238</v>
      </c>
      <c r="S11" s="32">
        <v>101353</v>
      </c>
      <c r="T11" s="23">
        <f t="shared" si="0"/>
        <v>0.15599537029911439</v>
      </c>
      <c r="U11" s="77">
        <f t="shared" si="11"/>
        <v>7.7097976570820022</v>
      </c>
      <c r="V11" s="80">
        <v>649718</v>
      </c>
      <c r="W11" s="5">
        <v>13146</v>
      </c>
      <c r="X11" s="4"/>
      <c r="Y11" s="4"/>
      <c r="Z11" s="4"/>
      <c r="AA11" s="4"/>
      <c r="AB11" s="5"/>
      <c r="AC11" s="5"/>
      <c r="AD11" s="4"/>
      <c r="AE11" s="4"/>
      <c r="AF11" s="4"/>
      <c r="AG11" s="4"/>
      <c r="AH11" s="5"/>
      <c r="AI11" s="5"/>
      <c r="AJ11" s="4"/>
      <c r="AK11" s="4"/>
      <c r="AL11" s="4"/>
      <c r="AM11" s="4"/>
      <c r="AN11" s="4"/>
      <c r="AO11" s="4"/>
      <c r="AP11" s="4"/>
      <c r="AQ11" s="4"/>
      <c r="AR11" s="7"/>
      <c r="AS11" s="4"/>
      <c r="AT11" s="4"/>
      <c r="AU11" s="7"/>
      <c r="AV11" s="4"/>
    </row>
    <row r="12" spans="1:48" x14ac:dyDescent="0.2">
      <c r="A12" s="100" t="s">
        <v>48</v>
      </c>
      <c r="B12" s="52">
        <v>16465</v>
      </c>
      <c r="C12" s="52">
        <v>8114</v>
      </c>
      <c r="D12" s="52">
        <v>0</v>
      </c>
      <c r="E12" s="52">
        <f t="shared" si="1"/>
        <v>24579</v>
      </c>
      <c r="F12" s="23">
        <f t="shared" si="3"/>
        <v>9.8022716033627388E-2</v>
      </c>
      <c r="G12" s="77">
        <f t="shared" si="4"/>
        <v>0.52254608074494546</v>
      </c>
      <c r="H12" s="32">
        <v>79693</v>
      </c>
      <c r="I12" s="23">
        <f t="shared" si="5"/>
        <v>0.31782107933064274</v>
      </c>
      <c r="J12" s="77">
        <f t="shared" si="6"/>
        <v>1.6942619639857983</v>
      </c>
      <c r="K12" s="32">
        <v>7405</v>
      </c>
      <c r="L12" s="23">
        <f t="shared" si="7"/>
        <v>2.9531641329143203E-2</v>
      </c>
      <c r="M12" s="77">
        <f t="shared" si="8"/>
        <v>0.15742925781831324</v>
      </c>
      <c r="N12" s="32">
        <v>66671</v>
      </c>
      <c r="O12" s="52">
        <v>72400</v>
      </c>
      <c r="P12" s="78">
        <f t="shared" si="9"/>
        <v>139071</v>
      </c>
      <c r="Q12" s="25">
        <f t="shared" si="2"/>
        <v>0.55462456330658672</v>
      </c>
      <c r="R12" s="79">
        <f t="shared" si="10"/>
        <v>2.9566298871101475</v>
      </c>
      <c r="S12" s="32">
        <v>250748</v>
      </c>
      <c r="T12" s="23">
        <f t="shared" si="0"/>
        <v>0.11344164099223207</v>
      </c>
      <c r="U12" s="77">
        <f t="shared" si="11"/>
        <v>5.3308671896592044</v>
      </c>
      <c r="V12" s="80">
        <v>2210370</v>
      </c>
      <c r="W12" s="5">
        <v>47037</v>
      </c>
      <c r="X12" s="4"/>
      <c r="Y12" s="4"/>
      <c r="Z12" s="4"/>
      <c r="AA12" s="4"/>
      <c r="AB12" s="5"/>
      <c r="AC12" s="5"/>
      <c r="AD12" s="4"/>
      <c r="AE12" s="4"/>
      <c r="AF12" s="4"/>
      <c r="AG12" s="4"/>
      <c r="AH12" s="5"/>
      <c r="AI12" s="5"/>
      <c r="AJ12" s="4"/>
      <c r="AK12" s="4"/>
      <c r="AL12" s="4"/>
      <c r="AM12" s="4"/>
      <c r="AN12" s="4"/>
      <c r="AO12" s="4"/>
      <c r="AP12" s="4"/>
      <c r="AQ12" s="4"/>
      <c r="AR12" s="7"/>
      <c r="AS12" s="4"/>
      <c r="AT12" s="4"/>
      <c r="AU12" s="7"/>
      <c r="AV12" s="4"/>
    </row>
    <row r="13" spans="1:48" x14ac:dyDescent="0.2">
      <c r="A13" s="100" t="s">
        <v>51</v>
      </c>
      <c r="B13" s="52">
        <v>2740</v>
      </c>
      <c r="C13" s="52">
        <v>1250</v>
      </c>
      <c r="D13" s="52">
        <v>0</v>
      </c>
      <c r="E13" s="52">
        <f t="shared" si="1"/>
        <v>3990</v>
      </c>
      <c r="F13" s="23">
        <f t="shared" si="3"/>
        <v>9.1933365590654598E-2</v>
      </c>
      <c r="G13" s="77">
        <f t="shared" si="4"/>
        <v>0.62101167315175099</v>
      </c>
      <c r="H13" s="32">
        <v>25475</v>
      </c>
      <c r="I13" s="23">
        <f t="shared" si="5"/>
        <v>0.58696804221100896</v>
      </c>
      <c r="J13" s="77">
        <f t="shared" si="6"/>
        <v>3.9649805447470818</v>
      </c>
      <c r="K13" s="32">
        <v>2614</v>
      </c>
      <c r="L13" s="23">
        <f t="shared" si="7"/>
        <v>6.0229026980945143E-2</v>
      </c>
      <c r="M13" s="77">
        <f t="shared" si="8"/>
        <v>0.40684824902723737</v>
      </c>
      <c r="N13" s="32">
        <v>10057</v>
      </c>
      <c r="O13" s="52">
        <v>1265</v>
      </c>
      <c r="P13" s="78">
        <f t="shared" si="9"/>
        <v>11322</v>
      </c>
      <c r="Q13" s="25">
        <f t="shared" si="2"/>
        <v>0.2608695652173913</v>
      </c>
      <c r="R13" s="79">
        <f t="shared" si="10"/>
        <v>1.7621789883268482</v>
      </c>
      <c r="S13" s="32">
        <v>43401</v>
      </c>
      <c r="T13" s="23">
        <f t="shared" si="0"/>
        <v>0.17102629173102993</v>
      </c>
      <c r="U13" s="77">
        <f t="shared" si="11"/>
        <v>6.7550194552529179</v>
      </c>
      <c r="V13" s="80">
        <v>253768</v>
      </c>
      <c r="W13" s="5">
        <v>6425</v>
      </c>
      <c r="X13" s="4"/>
      <c r="Y13" s="4"/>
      <c r="Z13" s="4"/>
      <c r="AA13" s="4"/>
      <c r="AB13" s="5"/>
      <c r="AC13" s="5"/>
      <c r="AD13" s="4"/>
      <c r="AE13" s="4"/>
      <c r="AF13" s="4"/>
      <c r="AG13" s="4"/>
      <c r="AH13" s="5"/>
      <c r="AI13" s="5"/>
      <c r="AJ13" s="4"/>
      <c r="AK13" s="4"/>
      <c r="AL13" s="4"/>
      <c r="AM13" s="4"/>
      <c r="AN13" s="6"/>
      <c r="AO13" s="4"/>
      <c r="AP13" s="5"/>
      <c r="AQ13" s="4"/>
      <c r="AR13" s="7"/>
      <c r="AS13" s="4"/>
      <c r="AT13" s="4"/>
      <c r="AU13" s="7"/>
      <c r="AV13" s="4"/>
    </row>
    <row r="14" spans="1:48" x14ac:dyDescent="0.2">
      <c r="A14" s="100" t="s">
        <v>64</v>
      </c>
      <c r="B14" s="52">
        <v>1517</v>
      </c>
      <c r="C14" s="52">
        <v>1500</v>
      </c>
      <c r="D14" s="52">
        <v>0</v>
      </c>
      <c r="E14" s="52">
        <f t="shared" si="1"/>
        <v>3017</v>
      </c>
      <c r="F14" s="23">
        <f t="shared" si="3"/>
        <v>6.9912406729387769E-2</v>
      </c>
      <c r="G14" s="77">
        <f t="shared" si="4"/>
        <v>0.65501519756838911</v>
      </c>
      <c r="H14" s="32">
        <v>13979</v>
      </c>
      <c r="I14" s="23">
        <f t="shared" si="5"/>
        <v>0.32393289150484311</v>
      </c>
      <c r="J14" s="77">
        <f t="shared" si="6"/>
        <v>3.0349544072948329</v>
      </c>
      <c r="K14" s="32">
        <v>10430</v>
      </c>
      <c r="L14" s="23">
        <f t="shared" si="7"/>
        <v>0.24169254298558651</v>
      </c>
      <c r="M14" s="77">
        <f t="shared" si="8"/>
        <v>2.264437689969605</v>
      </c>
      <c r="N14" s="32">
        <v>10057</v>
      </c>
      <c r="O14" s="52">
        <v>5671</v>
      </c>
      <c r="P14" s="78">
        <f t="shared" si="9"/>
        <v>15728</v>
      </c>
      <c r="Q14" s="25">
        <f t="shared" si="2"/>
        <v>0.36446215878018262</v>
      </c>
      <c r="R14" s="79">
        <f t="shared" si="10"/>
        <v>3.414676508901433</v>
      </c>
      <c r="S14" s="32">
        <v>43154</v>
      </c>
      <c r="T14" s="23">
        <f t="shared" si="0"/>
        <v>0.21139310574553863</v>
      </c>
      <c r="U14" s="77">
        <f t="shared" si="11"/>
        <v>9.3690838037342594</v>
      </c>
      <c r="V14" s="80">
        <v>204141</v>
      </c>
      <c r="W14" s="5">
        <v>4606</v>
      </c>
      <c r="X14" s="4"/>
      <c r="Y14" s="4"/>
      <c r="Z14" s="4"/>
      <c r="AA14" s="4"/>
      <c r="AB14" s="5"/>
      <c r="AC14" s="5"/>
      <c r="AD14" s="4"/>
      <c r="AE14" s="4"/>
      <c r="AF14" s="4"/>
      <c r="AG14" s="4"/>
      <c r="AH14" s="5"/>
      <c r="AI14" s="5"/>
      <c r="AJ14" s="4"/>
      <c r="AK14" s="4"/>
      <c r="AL14" s="4"/>
      <c r="AM14" s="4"/>
      <c r="AN14" s="6"/>
      <c r="AO14" s="4"/>
      <c r="AP14" s="5"/>
      <c r="AQ14" s="4"/>
      <c r="AR14" s="7"/>
      <c r="AS14" s="4"/>
      <c r="AT14" s="4"/>
      <c r="AU14" s="7"/>
      <c r="AV14" s="4"/>
    </row>
    <row r="15" spans="1:48" x14ac:dyDescent="0.2">
      <c r="A15" s="100" t="s">
        <v>54</v>
      </c>
      <c r="B15" s="52">
        <v>3503</v>
      </c>
      <c r="C15" s="52">
        <v>2250</v>
      </c>
      <c r="D15" s="52">
        <v>0</v>
      </c>
      <c r="E15" s="52">
        <v>5753</v>
      </c>
      <c r="F15" s="23">
        <v>4.8910502197699428E-2</v>
      </c>
      <c r="G15" s="120">
        <v>0.59029345372460496</v>
      </c>
      <c r="H15" s="32">
        <v>47381</v>
      </c>
      <c r="I15" s="23">
        <v>0.40282087686931978</v>
      </c>
      <c r="J15" s="120">
        <v>4.8615842396880771</v>
      </c>
      <c r="K15" s="32">
        <v>9117</v>
      </c>
      <c r="L15" s="23">
        <v>7.7510350866752245E-2</v>
      </c>
      <c r="M15" s="120">
        <v>0.9354607018263903</v>
      </c>
      <c r="N15" s="32">
        <v>20114</v>
      </c>
      <c r="O15" s="52">
        <v>35258</v>
      </c>
      <c r="P15" s="52">
        <v>55372</v>
      </c>
      <c r="Q15" s="23">
        <v>0.47075827006622856</v>
      </c>
      <c r="R15" s="120">
        <v>5.6815103632259385</v>
      </c>
      <c r="S15" s="32">
        <v>117623</v>
      </c>
      <c r="T15" s="23">
        <v>0.24676913135788794</v>
      </c>
      <c r="U15" s="120">
        <v>12.068848758465011</v>
      </c>
      <c r="V15" s="80">
        <v>476652</v>
      </c>
      <c r="W15" s="122">
        <v>9746</v>
      </c>
      <c r="X15" s="4"/>
      <c r="Y15" s="4"/>
      <c r="Z15" s="4"/>
      <c r="AA15" s="4"/>
      <c r="AB15" s="5"/>
      <c r="AC15" s="5"/>
      <c r="AD15" s="4"/>
      <c r="AE15" s="4"/>
      <c r="AF15" s="4"/>
      <c r="AG15" s="4"/>
      <c r="AH15" s="5"/>
      <c r="AI15" s="5"/>
      <c r="AJ15" s="4"/>
      <c r="AK15" s="4"/>
      <c r="AL15" s="4"/>
      <c r="AM15" s="4"/>
      <c r="AN15" s="4"/>
      <c r="AO15" s="4"/>
      <c r="AP15" s="4"/>
      <c r="AQ15" s="4"/>
      <c r="AR15" s="7"/>
      <c r="AS15" s="4"/>
      <c r="AT15" s="4"/>
      <c r="AU15" s="7"/>
      <c r="AV15" s="4"/>
    </row>
    <row r="16" spans="1:48" x14ac:dyDescent="0.2">
      <c r="A16" s="100" t="s">
        <v>37</v>
      </c>
      <c r="B16" s="52">
        <v>3112</v>
      </c>
      <c r="C16" s="52">
        <v>975</v>
      </c>
      <c r="D16" s="52">
        <v>67</v>
      </c>
      <c r="E16" s="52">
        <v>4154</v>
      </c>
      <c r="F16" s="23">
        <v>6.1219677542959886E-2</v>
      </c>
      <c r="G16" s="77">
        <v>0.50732779677576945</v>
      </c>
      <c r="H16" s="32">
        <v>24107</v>
      </c>
      <c r="I16" s="23">
        <v>0.35527750758982524</v>
      </c>
      <c r="J16" s="77">
        <v>2.9441866145578897</v>
      </c>
      <c r="K16" s="32">
        <v>5821</v>
      </c>
      <c r="L16" s="23">
        <v>8.5787131193444749E-2</v>
      </c>
      <c r="M16" s="77">
        <v>0.71091841719589643</v>
      </c>
      <c r="N16" s="32">
        <v>20114</v>
      </c>
      <c r="O16" s="52">
        <v>13658</v>
      </c>
      <c r="P16" s="52">
        <v>33772</v>
      </c>
      <c r="Q16" s="23">
        <v>0.49771568367377017</v>
      </c>
      <c r="R16" s="77">
        <v>4.1245725451880801</v>
      </c>
      <c r="S16" s="32">
        <v>67854</v>
      </c>
      <c r="T16" s="23">
        <v>0.27586291011098912</v>
      </c>
      <c r="U16" s="77">
        <v>8.2870053737176352</v>
      </c>
      <c r="V16" s="80">
        <v>245970</v>
      </c>
      <c r="W16" s="122">
        <v>8188</v>
      </c>
      <c r="X16" s="4"/>
      <c r="Y16" s="4"/>
      <c r="Z16" s="4"/>
      <c r="AA16" s="4"/>
      <c r="AB16" s="5"/>
      <c r="AC16" s="5"/>
      <c r="AD16" s="4"/>
      <c r="AE16" s="4"/>
      <c r="AF16" s="4"/>
      <c r="AG16" s="4"/>
      <c r="AH16" s="5"/>
      <c r="AI16" s="5"/>
      <c r="AJ16" s="4"/>
      <c r="AK16" s="4"/>
      <c r="AL16" s="4"/>
      <c r="AM16" s="4"/>
      <c r="AN16" s="4"/>
      <c r="AO16" s="4"/>
      <c r="AP16" s="4"/>
      <c r="AQ16" s="4"/>
      <c r="AR16" s="7"/>
      <c r="AS16" s="4"/>
      <c r="AT16" s="4"/>
      <c r="AU16" s="7"/>
      <c r="AV16" s="4"/>
    </row>
    <row r="17" spans="1:48" x14ac:dyDescent="0.2">
      <c r="A17" s="100" t="s">
        <v>60</v>
      </c>
      <c r="B17" s="52">
        <v>0</v>
      </c>
      <c r="C17" s="52">
        <v>1000</v>
      </c>
      <c r="D17" s="52">
        <v>0</v>
      </c>
      <c r="E17" s="52">
        <f t="shared" si="1"/>
        <v>1000</v>
      </c>
      <c r="F17" s="23">
        <f t="shared" ref="F17:F24" si="12">E17/S17</f>
        <v>8.5279118555030616E-3</v>
      </c>
      <c r="G17" s="77">
        <f t="shared" ref="G17:G24" si="13">E17/W17</f>
        <v>0.18501387604070305</v>
      </c>
      <c r="H17" s="32">
        <v>94379</v>
      </c>
      <c r="I17" s="23">
        <f t="shared" ref="I17:I24" si="14">H17/S17</f>
        <v>0.80485579301052346</v>
      </c>
      <c r="J17" s="77">
        <f t="shared" ref="J17:J24" si="15">H17/W17</f>
        <v>17.461424606845512</v>
      </c>
      <c r="K17" s="32">
        <v>8486</v>
      </c>
      <c r="L17" s="23">
        <f t="shared" ref="L17:L24" si="16">K17/S17</f>
        <v>7.2367860005798978E-2</v>
      </c>
      <c r="M17" s="77">
        <f t="shared" ref="M17:M24" si="17">K17/W17</f>
        <v>1.5700277520814061</v>
      </c>
      <c r="N17" s="32">
        <v>10057</v>
      </c>
      <c r="O17" s="52">
        <v>3340</v>
      </c>
      <c r="P17" s="78">
        <f t="shared" ref="P17:P24" si="18">N17+O17</f>
        <v>13397</v>
      </c>
      <c r="Q17" s="25">
        <f t="shared" si="2"/>
        <v>0.11424843512817452</v>
      </c>
      <c r="R17" s="79">
        <f t="shared" ref="R17:R24" si="19">P17/W17</f>
        <v>2.4786308973172986</v>
      </c>
      <c r="S17" s="32">
        <v>117262</v>
      </c>
      <c r="T17" s="23">
        <f t="shared" si="0"/>
        <v>0.1938105957681717</v>
      </c>
      <c r="U17" s="77">
        <f t="shared" ref="U17:U24" si="20">S17/W17</f>
        <v>21.695097132284921</v>
      </c>
      <c r="V17" s="80">
        <v>605034</v>
      </c>
      <c r="W17" s="5">
        <v>5405</v>
      </c>
      <c r="X17" s="4"/>
      <c r="Y17" s="4"/>
      <c r="Z17" s="4"/>
      <c r="AA17" s="4"/>
      <c r="AB17" s="5"/>
      <c r="AC17" s="5"/>
      <c r="AD17" s="4"/>
      <c r="AE17" s="4"/>
      <c r="AF17" s="4"/>
      <c r="AG17" s="4"/>
      <c r="AH17" s="5"/>
      <c r="AI17" s="5"/>
      <c r="AJ17" s="4"/>
      <c r="AK17" s="4"/>
      <c r="AL17" s="4"/>
      <c r="AM17" s="4"/>
      <c r="AN17" s="6"/>
      <c r="AO17" s="4"/>
      <c r="AP17" s="4"/>
      <c r="AQ17" s="4"/>
      <c r="AR17" s="7"/>
      <c r="AS17" s="4"/>
      <c r="AT17" s="4"/>
      <c r="AU17" s="7"/>
      <c r="AV17" s="4"/>
    </row>
    <row r="18" spans="1:48" x14ac:dyDescent="0.2">
      <c r="A18" s="100" t="s">
        <v>67</v>
      </c>
      <c r="B18" s="52">
        <v>0</v>
      </c>
      <c r="C18" s="52">
        <v>0</v>
      </c>
      <c r="D18" s="52">
        <v>0</v>
      </c>
      <c r="E18" s="52">
        <f t="shared" si="1"/>
        <v>0</v>
      </c>
      <c r="F18" s="23">
        <f t="shared" si="12"/>
        <v>0</v>
      </c>
      <c r="G18" s="77">
        <f t="shared" si="13"/>
        <v>0</v>
      </c>
      <c r="H18" s="32">
        <v>41147</v>
      </c>
      <c r="I18" s="23">
        <f t="shared" si="14"/>
        <v>0.48974029374657813</v>
      </c>
      <c r="J18" s="77">
        <f t="shared" si="15"/>
        <v>1.4302547881400118</v>
      </c>
      <c r="K18" s="32">
        <v>3612</v>
      </c>
      <c r="L18" s="23">
        <f t="shared" si="16"/>
        <v>4.2990787688352496E-2</v>
      </c>
      <c r="M18" s="77">
        <f t="shared" si="17"/>
        <v>0.12555180923911155</v>
      </c>
      <c r="N18" s="32">
        <v>36162</v>
      </c>
      <c r="O18" s="52">
        <v>3097</v>
      </c>
      <c r="P18" s="78">
        <f t="shared" si="18"/>
        <v>39259</v>
      </c>
      <c r="Q18" s="25">
        <f t="shared" si="2"/>
        <v>0.46726891856506941</v>
      </c>
      <c r="R18" s="79">
        <f t="shared" si="19"/>
        <v>1.3646285932774862</v>
      </c>
      <c r="S18" s="32">
        <v>84018</v>
      </c>
      <c r="T18" s="23">
        <f t="shared" si="0"/>
        <v>0.12775041700054587</v>
      </c>
      <c r="U18" s="77">
        <f t="shared" si="20"/>
        <v>2.9204351906566095</v>
      </c>
      <c r="V18" s="80">
        <v>657673</v>
      </c>
      <c r="W18" s="5">
        <v>28769</v>
      </c>
      <c r="X18" s="4"/>
      <c r="Y18" s="4"/>
      <c r="Z18" s="4"/>
      <c r="AA18" s="4"/>
      <c r="AB18" s="5"/>
      <c r="AC18" s="5"/>
      <c r="AD18" s="4"/>
      <c r="AE18" s="4"/>
      <c r="AF18" s="4"/>
      <c r="AG18" s="4"/>
      <c r="AH18" s="5"/>
      <c r="AI18" s="5"/>
      <c r="AJ18" s="4"/>
      <c r="AK18" s="4"/>
      <c r="AL18" s="4"/>
      <c r="AM18" s="4"/>
      <c r="AN18" s="6"/>
      <c r="AO18" s="4"/>
      <c r="AP18" s="5"/>
      <c r="AQ18" s="4"/>
      <c r="AR18" s="7"/>
      <c r="AS18" s="4"/>
      <c r="AT18" s="4"/>
      <c r="AU18" s="7"/>
      <c r="AV18" s="4"/>
    </row>
    <row r="19" spans="1:48" x14ac:dyDescent="0.2">
      <c r="A19" s="100" t="s">
        <v>65</v>
      </c>
      <c r="B19" s="52">
        <v>0</v>
      </c>
      <c r="C19" s="52">
        <v>0</v>
      </c>
      <c r="D19" s="52">
        <v>0</v>
      </c>
      <c r="E19" s="52">
        <f t="shared" si="1"/>
        <v>0</v>
      </c>
      <c r="F19" s="23">
        <f t="shared" si="12"/>
        <v>0</v>
      </c>
      <c r="G19" s="77">
        <f t="shared" si="13"/>
        <v>0</v>
      </c>
      <c r="H19" s="32">
        <v>61939</v>
      </c>
      <c r="I19" s="23">
        <f t="shared" si="14"/>
        <v>0.50720614487626725</v>
      </c>
      <c r="J19" s="77">
        <f t="shared" si="15"/>
        <v>2.9348021795782988</v>
      </c>
      <c r="K19" s="32">
        <v>17136</v>
      </c>
      <c r="L19" s="23">
        <f t="shared" si="16"/>
        <v>0.14032329386331252</v>
      </c>
      <c r="M19" s="77">
        <f t="shared" si="17"/>
        <v>0.81194029850746263</v>
      </c>
      <c r="N19" s="32">
        <v>29915</v>
      </c>
      <c r="O19" s="52">
        <v>13128</v>
      </c>
      <c r="P19" s="78">
        <f t="shared" si="18"/>
        <v>43043</v>
      </c>
      <c r="Q19" s="25">
        <f t="shared" si="2"/>
        <v>0.35247056126042026</v>
      </c>
      <c r="R19" s="79">
        <f t="shared" si="19"/>
        <v>2.0394693200663352</v>
      </c>
      <c r="S19" s="32">
        <v>122118</v>
      </c>
      <c r="T19" s="23">
        <f t="shared" si="0"/>
        <v>9.8440976364750271E-2</v>
      </c>
      <c r="U19" s="77">
        <f t="shared" si="20"/>
        <v>5.7862117981520971</v>
      </c>
      <c r="V19" s="80">
        <v>1240520</v>
      </c>
      <c r="W19" s="5">
        <v>21105</v>
      </c>
      <c r="X19" s="4"/>
      <c r="Y19" s="4"/>
      <c r="Z19" s="4"/>
      <c r="AA19" s="4"/>
      <c r="AB19" s="5"/>
      <c r="AC19" s="5"/>
      <c r="AD19" s="4"/>
      <c r="AE19" s="4"/>
      <c r="AF19" s="4"/>
      <c r="AG19" s="4"/>
      <c r="AH19" s="5"/>
      <c r="AI19" s="5"/>
      <c r="AJ19" s="4"/>
      <c r="AK19" s="4"/>
      <c r="AL19" s="4"/>
      <c r="AM19" s="4"/>
      <c r="AN19" s="4"/>
      <c r="AO19" s="4"/>
      <c r="AP19" s="4"/>
      <c r="AQ19" s="4"/>
      <c r="AR19" s="7"/>
      <c r="AS19" s="4"/>
      <c r="AT19" s="4"/>
      <c r="AU19" s="7"/>
      <c r="AV19" s="4"/>
    </row>
    <row r="20" spans="1:48" x14ac:dyDescent="0.2">
      <c r="A20" s="100" t="s">
        <v>39</v>
      </c>
      <c r="B20" s="52">
        <v>0</v>
      </c>
      <c r="C20" s="52">
        <v>0</v>
      </c>
      <c r="D20" s="52">
        <v>0</v>
      </c>
      <c r="E20" s="52">
        <f t="shared" si="1"/>
        <v>0</v>
      </c>
      <c r="F20" s="23">
        <f t="shared" si="12"/>
        <v>0</v>
      </c>
      <c r="G20" s="77">
        <f t="shared" si="13"/>
        <v>0</v>
      </c>
      <c r="H20" s="32">
        <v>35000</v>
      </c>
      <c r="I20" s="23">
        <f t="shared" si="14"/>
        <v>0.5368674550948721</v>
      </c>
      <c r="J20" s="77">
        <f t="shared" si="15"/>
        <v>10.02290950744559</v>
      </c>
      <c r="K20" s="32">
        <v>3447</v>
      </c>
      <c r="L20" s="23">
        <f t="shared" si="16"/>
        <v>5.2873774791772125E-2</v>
      </c>
      <c r="M20" s="77">
        <f t="shared" si="17"/>
        <v>0.98711340206185572</v>
      </c>
      <c r="N20" s="32">
        <v>10057</v>
      </c>
      <c r="O20" s="52">
        <v>16689</v>
      </c>
      <c r="P20" s="78">
        <f t="shared" si="18"/>
        <v>26746</v>
      </c>
      <c r="Q20" s="25">
        <f t="shared" si="2"/>
        <v>0.41025877011335571</v>
      </c>
      <c r="R20" s="79">
        <f t="shared" si="19"/>
        <v>7.6592210767468503</v>
      </c>
      <c r="S20" s="32">
        <v>65193</v>
      </c>
      <c r="T20" s="23">
        <f t="shared" si="0"/>
        <v>0.2691612168053904</v>
      </c>
      <c r="U20" s="77">
        <f t="shared" si="20"/>
        <v>18.669243986254294</v>
      </c>
      <c r="V20" s="80">
        <v>242208</v>
      </c>
      <c r="W20" s="5">
        <v>3492</v>
      </c>
      <c r="X20" s="4"/>
      <c r="Y20" s="4"/>
      <c r="Z20" s="4"/>
      <c r="AA20" s="4"/>
      <c r="AB20" s="5"/>
      <c r="AC20" s="5"/>
      <c r="AD20" s="4"/>
      <c r="AE20" s="4"/>
      <c r="AF20" s="4"/>
      <c r="AG20" s="4"/>
      <c r="AH20" s="5"/>
      <c r="AI20" s="5"/>
      <c r="AJ20" s="4"/>
      <c r="AK20" s="4"/>
      <c r="AL20" s="4"/>
      <c r="AM20" s="4"/>
      <c r="AN20" s="6"/>
      <c r="AO20" s="4"/>
      <c r="AP20" s="4"/>
      <c r="AQ20" s="4"/>
      <c r="AR20" s="7"/>
      <c r="AS20" s="4"/>
      <c r="AT20" s="4"/>
      <c r="AU20" s="7"/>
      <c r="AV20" s="4"/>
    </row>
    <row r="21" spans="1:48" x14ac:dyDescent="0.2">
      <c r="A21" s="100" t="s">
        <v>70</v>
      </c>
      <c r="B21" s="52">
        <v>843</v>
      </c>
      <c r="C21" s="52">
        <v>150</v>
      </c>
      <c r="D21" s="52">
        <v>30</v>
      </c>
      <c r="E21" s="52">
        <f t="shared" si="1"/>
        <v>1023</v>
      </c>
      <c r="F21" s="23">
        <f t="shared" si="12"/>
        <v>5.5361936098363498E-3</v>
      </c>
      <c r="G21" s="77">
        <f t="shared" si="13"/>
        <v>6.3343653250773999E-2</v>
      </c>
      <c r="H21" s="32">
        <v>142581</v>
      </c>
      <c r="I21" s="23">
        <f t="shared" si="14"/>
        <v>0.77160901376742574</v>
      </c>
      <c r="J21" s="77">
        <f t="shared" si="15"/>
        <v>8.8285448916408669</v>
      </c>
      <c r="K21" s="32">
        <v>10423</v>
      </c>
      <c r="L21" s="23">
        <f t="shared" si="16"/>
        <v>5.6406398822408867E-2</v>
      </c>
      <c r="M21" s="77">
        <f t="shared" si="17"/>
        <v>0.64538699690402479</v>
      </c>
      <c r="N21" s="32">
        <v>22891</v>
      </c>
      <c r="O21" s="52">
        <v>7866</v>
      </c>
      <c r="P21" s="78">
        <f t="shared" si="18"/>
        <v>30757</v>
      </c>
      <c r="Q21" s="25">
        <f t="shared" si="2"/>
        <v>0.16644839380032903</v>
      </c>
      <c r="R21" s="79">
        <f t="shared" si="19"/>
        <v>1.9044582043343654</v>
      </c>
      <c r="S21" s="32">
        <v>184784</v>
      </c>
      <c r="T21" s="23">
        <f t="shared" si="0"/>
        <v>0.24244205421830595</v>
      </c>
      <c r="U21" s="77">
        <f t="shared" si="20"/>
        <v>11.441733746130032</v>
      </c>
      <c r="V21" s="80">
        <v>762178</v>
      </c>
      <c r="W21" s="5">
        <v>16150</v>
      </c>
      <c r="X21" s="4"/>
      <c r="Y21" s="4"/>
      <c r="Z21" s="4"/>
      <c r="AA21" s="4"/>
      <c r="AB21" s="5"/>
      <c r="AC21" s="5"/>
      <c r="AD21" s="4"/>
      <c r="AE21" s="4"/>
      <c r="AF21" s="4"/>
      <c r="AG21" s="4"/>
      <c r="AH21" s="5"/>
      <c r="AI21" s="5"/>
      <c r="AJ21" s="4"/>
      <c r="AK21" s="4"/>
      <c r="AL21" s="4"/>
      <c r="AM21" s="4"/>
      <c r="AN21" s="6"/>
      <c r="AO21" s="4"/>
      <c r="AP21" s="4"/>
      <c r="AQ21" s="4"/>
      <c r="AR21" s="7"/>
      <c r="AS21" s="4"/>
      <c r="AT21" s="4"/>
      <c r="AU21" s="7"/>
      <c r="AV21" s="4"/>
    </row>
    <row r="22" spans="1:48" x14ac:dyDescent="0.2">
      <c r="A22" s="100" t="s">
        <v>68</v>
      </c>
      <c r="B22" s="52">
        <v>0</v>
      </c>
      <c r="C22" s="52">
        <v>0</v>
      </c>
      <c r="D22" s="52">
        <v>0</v>
      </c>
      <c r="E22" s="52">
        <f t="shared" si="1"/>
        <v>0</v>
      </c>
      <c r="F22" s="23">
        <f t="shared" si="12"/>
        <v>0</v>
      </c>
      <c r="G22" s="77">
        <f t="shared" si="13"/>
        <v>0</v>
      </c>
      <c r="H22" s="32">
        <v>92438</v>
      </c>
      <c r="I22" s="23">
        <f t="shared" si="14"/>
        <v>0.5440377609454361</v>
      </c>
      <c r="J22" s="77">
        <f t="shared" si="15"/>
        <v>5.8254348374086211</v>
      </c>
      <c r="K22" s="32">
        <v>6582</v>
      </c>
      <c r="L22" s="23">
        <f t="shared" si="16"/>
        <v>3.8737927503222275E-2</v>
      </c>
      <c r="M22" s="77">
        <f t="shared" si="17"/>
        <v>0.41479707587597681</v>
      </c>
      <c r="N22" s="32">
        <v>22492</v>
      </c>
      <c r="O22" s="52">
        <v>48399</v>
      </c>
      <c r="P22" s="78">
        <f t="shared" si="18"/>
        <v>70891</v>
      </c>
      <c r="Q22" s="25">
        <f t="shared" si="2"/>
        <v>0.4172243115513416</v>
      </c>
      <c r="R22" s="79">
        <f t="shared" si="19"/>
        <v>4.4675447441391478</v>
      </c>
      <c r="S22" s="32">
        <v>169911</v>
      </c>
      <c r="T22" s="23">
        <f t="shared" si="0"/>
        <v>0.18359785272493873</v>
      </c>
      <c r="U22" s="77">
        <f t="shared" si="20"/>
        <v>10.707776657423747</v>
      </c>
      <c r="V22" s="80">
        <v>925452</v>
      </c>
      <c r="W22" s="5">
        <v>15868</v>
      </c>
      <c r="X22" s="4"/>
      <c r="Y22" s="4"/>
      <c r="Z22" s="4"/>
      <c r="AA22" s="4"/>
      <c r="AB22" s="5"/>
      <c r="AC22" s="5"/>
      <c r="AD22" s="4"/>
      <c r="AE22" s="4"/>
      <c r="AF22" s="4"/>
      <c r="AG22" s="4"/>
      <c r="AH22" s="5"/>
      <c r="AI22" s="5"/>
      <c r="AJ22" s="4"/>
      <c r="AK22" s="4"/>
      <c r="AL22" s="4"/>
      <c r="AM22" s="4"/>
      <c r="AN22" s="4"/>
      <c r="AO22" s="4"/>
      <c r="AP22" s="4"/>
      <c r="AQ22" s="4"/>
      <c r="AR22" s="7"/>
      <c r="AS22" s="4"/>
      <c r="AT22" s="4"/>
      <c r="AU22" s="7"/>
      <c r="AV22" s="4"/>
    </row>
    <row r="23" spans="1:48" x14ac:dyDescent="0.2">
      <c r="A23" s="100" t="s">
        <v>59</v>
      </c>
      <c r="B23" s="52">
        <v>3371</v>
      </c>
      <c r="C23" s="52">
        <v>1126</v>
      </c>
      <c r="D23" s="52">
        <v>0</v>
      </c>
      <c r="E23" s="52">
        <f t="shared" si="1"/>
        <v>4497</v>
      </c>
      <c r="F23" s="23">
        <f t="shared" si="12"/>
        <v>3.09523154011343E-2</v>
      </c>
      <c r="G23" s="77">
        <f t="shared" si="13"/>
        <v>4.2787821122740244</v>
      </c>
      <c r="H23" s="32">
        <v>91875</v>
      </c>
      <c r="I23" s="23">
        <f t="shared" si="14"/>
        <v>0.632364682561533</v>
      </c>
      <c r="J23" s="77">
        <f t="shared" si="15"/>
        <v>87.416745956232162</v>
      </c>
      <c r="K23" s="32">
        <v>27692</v>
      </c>
      <c r="L23" s="23">
        <f t="shared" si="16"/>
        <v>0.19060073784483234</v>
      </c>
      <c r="M23" s="77">
        <f t="shared" si="17"/>
        <v>26.34823977164605</v>
      </c>
      <c r="N23" s="32">
        <v>10057</v>
      </c>
      <c r="O23" s="52">
        <v>11167</v>
      </c>
      <c r="P23" s="78">
        <f t="shared" si="18"/>
        <v>21224</v>
      </c>
      <c r="Q23" s="25">
        <f t="shared" si="2"/>
        <v>0.14608226419250042</v>
      </c>
      <c r="R23" s="79">
        <f t="shared" si="19"/>
        <v>20.194100856327307</v>
      </c>
      <c r="S23" s="32">
        <v>145288</v>
      </c>
      <c r="T23" s="23">
        <f t="shared" si="0"/>
        <v>0.28944254300160571</v>
      </c>
      <c r="U23" s="77">
        <f t="shared" si="20"/>
        <v>138.23786869647955</v>
      </c>
      <c r="V23" s="80">
        <v>501958</v>
      </c>
      <c r="W23" s="5">
        <v>1051</v>
      </c>
      <c r="X23" s="4"/>
      <c r="Y23" s="4"/>
      <c r="Z23" s="4"/>
      <c r="AA23" s="4"/>
      <c r="AB23" s="5"/>
      <c r="AC23" s="5"/>
      <c r="AD23" s="4"/>
      <c r="AE23" s="4"/>
      <c r="AF23" s="4"/>
      <c r="AG23" s="4"/>
      <c r="AH23" s="5"/>
      <c r="AI23" s="5"/>
      <c r="AJ23" s="4"/>
      <c r="AK23" s="4"/>
      <c r="AL23" s="4"/>
      <c r="AM23" s="4"/>
      <c r="AN23" s="6"/>
      <c r="AO23" s="4"/>
      <c r="AP23" s="4"/>
      <c r="AQ23" s="4"/>
      <c r="AR23" s="7"/>
      <c r="AS23" s="4"/>
      <c r="AT23" s="4"/>
      <c r="AU23" s="7"/>
      <c r="AV23" s="4"/>
    </row>
    <row r="24" spans="1:48" x14ac:dyDescent="0.2">
      <c r="A24" s="100" t="s">
        <v>71</v>
      </c>
      <c r="B24" s="52">
        <v>7300</v>
      </c>
      <c r="C24" s="52">
        <v>4000</v>
      </c>
      <c r="D24" s="52">
        <v>0</v>
      </c>
      <c r="E24" s="52">
        <f t="shared" si="1"/>
        <v>11300</v>
      </c>
      <c r="F24" s="23">
        <f t="shared" si="12"/>
        <v>1.414600682012789E-2</v>
      </c>
      <c r="G24" s="77">
        <f t="shared" si="13"/>
        <v>0.45800907911802852</v>
      </c>
      <c r="H24" s="32">
        <v>384541</v>
      </c>
      <c r="I24" s="23">
        <f t="shared" si="14"/>
        <v>0.48139111580697336</v>
      </c>
      <c r="J24" s="77">
        <f t="shared" si="15"/>
        <v>15.586130025940337</v>
      </c>
      <c r="K24" s="32">
        <v>18000</v>
      </c>
      <c r="L24" s="23">
        <f t="shared" si="16"/>
        <v>2.2533462191354162E-2</v>
      </c>
      <c r="M24" s="77">
        <f t="shared" si="17"/>
        <v>0.72957198443579763</v>
      </c>
      <c r="N24" s="32">
        <v>34971</v>
      </c>
      <c r="O24" s="52">
        <v>350000</v>
      </c>
      <c r="P24" s="78">
        <f t="shared" si="18"/>
        <v>384971</v>
      </c>
      <c r="Q24" s="25">
        <f t="shared" si="2"/>
        <v>0.48192941518154458</v>
      </c>
      <c r="R24" s="79">
        <f t="shared" si="19"/>
        <v>15.603558690012971</v>
      </c>
      <c r="S24" s="32">
        <v>798812</v>
      </c>
      <c r="T24" s="23">
        <f t="shared" si="0"/>
        <v>0.30760297016473148</v>
      </c>
      <c r="U24" s="77">
        <f t="shared" si="20"/>
        <v>32.377269779507131</v>
      </c>
      <c r="V24" s="80">
        <v>2596893</v>
      </c>
      <c r="W24" s="5">
        <v>24672</v>
      </c>
      <c r="X24" s="4"/>
      <c r="Y24" s="4"/>
      <c r="Z24" s="4"/>
      <c r="AA24" s="4"/>
      <c r="AB24" s="5"/>
      <c r="AC24" s="5"/>
      <c r="AD24" s="4"/>
      <c r="AE24" s="4"/>
      <c r="AF24" s="4"/>
      <c r="AG24" s="4"/>
      <c r="AH24" s="5"/>
      <c r="AI24" s="5"/>
      <c r="AJ24" s="4"/>
      <c r="AK24" s="4"/>
      <c r="AL24" s="4"/>
      <c r="AM24" s="4"/>
      <c r="AN24" s="4"/>
      <c r="AO24" s="4"/>
      <c r="AP24" s="5"/>
      <c r="AQ24" s="4"/>
      <c r="AR24" s="7"/>
      <c r="AS24" s="4"/>
      <c r="AT24" s="4"/>
      <c r="AU24" s="7"/>
      <c r="AV24" s="4"/>
    </row>
    <row r="25" spans="1:48" x14ac:dyDescent="0.2">
      <c r="A25" s="100" t="s">
        <v>46</v>
      </c>
      <c r="B25" s="52">
        <v>1735</v>
      </c>
      <c r="C25" s="52">
        <v>1673</v>
      </c>
      <c r="D25" s="52">
        <v>0</v>
      </c>
      <c r="E25" s="52">
        <v>3408</v>
      </c>
      <c r="F25" s="23">
        <v>1.1035018699305454E-2</v>
      </c>
      <c r="G25" s="120">
        <v>0.12867660940154804</v>
      </c>
      <c r="H25" s="32">
        <v>195344</v>
      </c>
      <c r="I25" s="23">
        <v>0.63251898262826434</v>
      </c>
      <c r="J25" s="120">
        <v>7.3756465924107983</v>
      </c>
      <c r="K25" s="32">
        <v>21669</v>
      </c>
      <c r="L25" s="23">
        <v>7.0163679634756421E-2</v>
      </c>
      <c r="M25" s="120">
        <v>0.81816122333396257</v>
      </c>
      <c r="N25" s="32">
        <v>54822</v>
      </c>
      <c r="O25" s="52">
        <v>33592</v>
      </c>
      <c r="P25" s="52">
        <v>88414</v>
      </c>
      <c r="Q25" s="23">
        <v>0.28628231903767382</v>
      </c>
      <c r="R25" s="120">
        <v>3.3382669435529544</v>
      </c>
      <c r="S25" s="32">
        <v>308835</v>
      </c>
      <c r="T25" s="23">
        <v>0.17505906440173769</v>
      </c>
      <c r="U25" s="120">
        <v>11.660751368699264</v>
      </c>
      <c r="V25" s="80">
        <v>1764176</v>
      </c>
      <c r="W25" s="122">
        <v>26485</v>
      </c>
      <c r="X25" s="4"/>
      <c r="Y25" s="4"/>
      <c r="Z25" s="4"/>
      <c r="AA25" s="4"/>
      <c r="AB25" s="5"/>
      <c r="AC25" s="5"/>
      <c r="AD25" s="4"/>
      <c r="AE25" s="4"/>
      <c r="AF25" s="4"/>
      <c r="AG25" s="4"/>
      <c r="AH25" s="5"/>
      <c r="AI25" s="5"/>
      <c r="AJ25" s="4"/>
      <c r="AK25" s="4"/>
      <c r="AL25" s="4"/>
      <c r="AM25" s="4"/>
      <c r="AN25" s="6"/>
      <c r="AO25" s="4"/>
      <c r="AP25" s="5"/>
      <c r="AQ25" s="4"/>
      <c r="AR25" s="7"/>
      <c r="AS25" s="4"/>
      <c r="AT25" s="4"/>
      <c r="AU25" s="7"/>
      <c r="AV25" s="4"/>
    </row>
    <row r="26" spans="1:48" x14ac:dyDescent="0.2">
      <c r="A26" s="100" t="s">
        <v>69</v>
      </c>
      <c r="B26" s="52">
        <v>4384</v>
      </c>
      <c r="C26" s="52">
        <v>3230</v>
      </c>
      <c r="D26" s="52">
        <v>8846</v>
      </c>
      <c r="E26" s="52">
        <f t="shared" si="1"/>
        <v>16460</v>
      </c>
      <c r="F26" s="23">
        <f>E26/S26</f>
        <v>7.8429503978653448E-2</v>
      </c>
      <c r="G26" s="77">
        <f>E26/W26</f>
        <v>0.51312425961718311</v>
      </c>
      <c r="H26" s="32">
        <v>54701</v>
      </c>
      <c r="I26" s="23">
        <f>H26/S26</f>
        <v>0.26064230237766234</v>
      </c>
      <c r="J26" s="77">
        <f>H26/W26</f>
        <v>1.7052497038468732</v>
      </c>
      <c r="K26" s="32">
        <v>26766</v>
      </c>
      <c r="L26" s="23">
        <f>K26/S26</f>
        <v>0.12753609377233527</v>
      </c>
      <c r="M26" s="77">
        <f>K26/W26</f>
        <v>0.8344036411247584</v>
      </c>
      <c r="N26" s="32">
        <v>45468</v>
      </c>
      <c r="O26" s="52">
        <v>66475</v>
      </c>
      <c r="P26" s="78">
        <f>N26+O26</f>
        <v>111943</v>
      </c>
      <c r="Q26" s="25">
        <f t="shared" si="2"/>
        <v>0.53339209987134895</v>
      </c>
      <c r="R26" s="79">
        <f>P26/W26</f>
        <v>3.4897125755969824</v>
      </c>
      <c r="S26" s="32">
        <v>209870</v>
      </c>
      <c r="T26" s="23">
        <f t="shared" si="0"/>
        <v>0.17628638578889985</v>
      </c>
      <c r="U26" s="77">
        <f>S26/W26</f>
        <v>6.5424901801857969</v>
      </c>
      <c r="V26" s="80">
        <v>1190506</v>
      </c>
      <c r="W26" s="5">
        <v>32078</v>
      </c>
      <c r="X26" s="4"/>
      <c r="Y26" s="4"/>
      <c r="Z26" s="4"/>
      <c r="AA26" s="4"/>
      <c r="AB26" s="5"/>
      <c r="AC26" s="5"/>
      <c r="AD26" s="4"/>
      <c r="AE26" s="4"/>
      <c r="AF26" s="4"/>
      <c r="AG26" s="4"/>
      <c r="AH26" s="5"/>
      <c r="AI26" s="5"/>
      <c r="AJ26" s="4"/>
      <c r="AK26" s="4"/>
      <c r="AL26" s="4"/>
      <c r="AM26" s="4"/>
      <c r="AN26" s="6"/>
      <c r="AO26" s="4"/>
      <c r="AP26" s="4"/>
      <c r="AQ26" s="4"/>
      <c r="AR26" s="7"/>
      <c r="AS26" s="4"/>
      <c r="AT26" s="4"/>
      <c r="AU26" s="7"/>
      <c r="AV26" s="4"/>
    </row>
    <row r="27" spans="1:48" x14ac:dyDescent="0.2">
      <c r="A27" s="100" t="s">
        <v>74</v>
      </c>
      <c r="B27" s="52">
        <v>2816</v>
      </c>
      <c r="C27" s="52">
        <v>1620</v>
      </c>
      <c r="D27" s="52">
        <v>0</v>
      </c>
      <c r="E27" s="52">
        <f t="shared" si="1"/>
        <v>4436</v>
      </c>
      <c r="F27" s="23">
        <f>E27/S27</f>
        <v>3.8792500349797115E-2</v>
      </c>
      <c r="G27" s="77">
        <f>E27/W27</f>
        <v>0.3706860533132782</v>
      </c>
      <c r="H27" s="32">
        <v>0</v>
      </c>
      <c r="I27" s="23">
        <f>H27/S27</f>
        <v>0</v>
      </c>
      <c r="J27" s="77">
        <f>H27/W27</f>
        <v>0</v>
      </c>
      <c r="K27" s="32">
        <v>3689</v>
      </c>
      <c r="L27" s="23">
        <f>K27/S27</f>
        <v>3.2260039177277176E-2</v>
      </c>
      <c r="M27" s="77">
        <f>K27/W27</f>
        <v>0.30826439374947773</v>
      </c>
      <c r="N27" s="32">
        <v>16962</v>
      </c>
      <c r="O27" s="52">
        <v>89265</v>
      </c>
      <c r="P27" s="78">
        <f>N27+O27</f>
        <v>106227</v>
      </c>
      <c r="Q27" s="25">
        <f t="shared" si="2"/>
        <v>0.92894746047292576</v>
      </c>
      <c r="R27" s="79">
        <f>P27/W27</f>
        <v>8.8766608172474299</v>
      </c>
      <c r="S27" s="32">
        <v>114352</v>
      </c>
      <c r="T27" s="23">
        <f t="shared" si="0"/>
        <v>0.25582331832947053</v>
      </c>
      <c r="U27" s="77">
        <f>S27/W27</f>
        <v>9.5556112643101869</v>
      </c>
      <c r="V27" s="80">
        <v>446996</v>
      </c>
      <c r="W27" s="5">
        <v>11967</v>
      </c>
      <c r="X27" s="4"/>
      <c r="Y27" s="4"/>
      <c r="Z27" s="4"/>
      <c r="AA27" s="4"/>
      <c r="AB27" s="5"/>
      <c r="AC27" s="5"/>
      <c r="AD27" s="4"/>
      <c r="AE27" s="4"/>
      <c r="AF27" s="4"/>
      <c r="AG27" s="4"/>
      <c r="AH27" s="5"/>
      <c r="AI27" s="5"/>
      <c r="AJ27" s="4"/>
      <c r="AK27" s="4"/>
      <c r="AL27" s="4"/>
      <c r="AM27" s="4"/>
      <c r="AN27" s="4"/>
      <c r="AO27" s="4"/>
      <c r="AP27" s="4"/>
      <c r="AQ27" s="4"/>
      <c r="AR27" s="7"/>
      <c r="AS27" s="4"/>
      <c r="AT27" s="4"/>
      <c r="AU27" s="7"/>
      <c r="AV27" s="4"/>
    </row>
    <row r="28" spans="1:48" ht="12.75" customHeight="1" x14ac:dyDescent="0.2">
      <c r="A28" s="100" t="s">
        <v>76</v>
      </c>
      <c r="B28" s="52">
        <v>1917</v>
      </c>
      <c r="C28" s="52">
        <v>284</v>
      </c>
      <c r="D28" s="52">
        <v>0</v>
      </c>
      <c r="E28" s="52">
        <f t="shared" si="1"/>
        <v>2201</v>
      </c>
      <c r="F28" s="23">
        <f>E28/S28</f>
        <v>5.5130575051223095E-3</v>
      </c>
      <c r="G28" s="77">
        <f>E28/W28</f>
        <v>3.0935514701748469E-2</v>
      </c>
      <c r="H28" s="32">
        <v>137980</v>
      </c>
      <c r="I28" s="23">
        <f>H28/S28</f>
        <v>0.34561184668640449</v>
      </c>
      <c r="J28" s="77">
        <f>H28/W28</f>
        <v>1.9393377185584977</v>
      </c>
      <c r="K28" s="32">
        <v>29399</v>
      </c>
      <c r="L28" s="23">
        <f>K28/S28</f>
        <v>7.3638517761513297E-2</v>
      </c>
      <c r="M28" s="77">
        <f>K28/W28</f>
        <v>0.41320908528700734</v>
      </c>
      <c r="N28" s="32">
        <v>75110</v>
      </c>
      <c r="O28" s="52">
        <v>154544</v>
      </c>
      <c r="P28" s="78">
        <f>N28+O28</f>
        <v>229654</v>
      </c>
      <c r="Q28" s="25">
        <f t="shared" si="2"/>
        <v>0.57523657804695993</v>
      </c>
      <c r="R28" s="79">
        <f>P28/W28</f>
        <v>3.2278349356271434</v>
      </c>
      <c r="S28" s="32">
        <v>399234</v>
      </c>
      <c r="T28" s="23">
        <f t="shared" si="0"/>
        <v>0.15636814983117048</v>
      </c>
      <c r="U28" s="77">
        <f>S28/W28</f>
        <v>5.6113172541743968</v>
      </c>
      <c r="V28" s="80">
        <v>2553167</v>
      </c>
      <c r="W28" s="5">
        <v>71148</v>
      </c>
      <c r="X28" s="4"/>
      <c r="Y28" s="4"/>
      <c r="Z28" s="4"/>
      <c r="AA28" s="4"/>
      <c r="AB28" s="5"/>
      <c r="AC28" s="5"/>
      <c r="AD28" s="4"/>
      <c r="AE28" s="4"/>
      <c r="AF28" s="4"/>
      <c r="AG28" s="4"/>
      <c r="AH28" s="5"/>
      <c r="AI28" s="5"/>
      <c r="AJ28" s="4"/>
      <c r="AK28" s="4"/>
      <c r="AL28" s="4"/>
      <c r="AM28" s="4"/>
      <c r="AN28" s="4"/>
      <c r="AO28" s="4"/>
      <c r="AP28" s="5"/>
      <c r="AQ28" s="4"/>
      <c r="AR28" s="7"/>
      <c r="AS28" s="4"/>
      <c r="AT28" s="4"/>
      <c r="AU28" s="7"/>
      <c r="AV28" s="4"/>
    </row>
    <row r="29" spans="1:48" x14ac:dyDescent="0.2">
      <c r="A29" s="100" t="s">
        <v>79</v>
      </c>
      <c r="B29" s="52">
        <v>1582</v>
      </c>
      <c r="C29" s="52">
        <v>0</v>
      </c>
      <c r="D29" s="52">
        <v>0</v>
      </c>
      <c r="E29" s="52">
        <f t="shared" si="1"/>
        <v>1582</v>
      </c>
      <c r="F29" s="23">
        <f>E29/S29</f>
        <v>1.2794797968360777E-2</v>
      </c>
      <c r="G29" s="77">
        <f>E29/W29</f>
        <v>9.0977054459715906E-2</v>
      </c>
      <c r="H29" s="32">
        <v>80896</v>
      </c>
      <c r="I29" s="23">
        <f>H29/S29</f>
        <v>0.65426547183850414</v>
      </c>
      <c r="J29" s="77">
        <f>H29/W29</f>
        <v>4.6521364080740701</v>
      </c>
      <c r="K29" s="32">
        <v>0</v>
      </c>
      <c r="L29" s="23">
        <f>K29/S29</f>
        <v>0</v>
      </c>
      <c r="M29" s="77">
        <f>K29/W29</f>
        <v>0</v>
      </c>
      <c r="N29" s="32">
        <v>24648</v>
      </c>
      <c r="O29" s="52">
        <v>16518</v>
      </c>
      <c r="P29" s="78">
        <f>N29+O29</f>
        <v>41166</v>
      </c>
      <c r="Q29" s="25">
        <f t="shared" si="2"/>
        <v>0.33293973019313511</v>
      </c>
      <c r="R29" s="79">
        <f>P29/W29</f>
        <v>2.3673586750244406</v>
      </c>
      <c r="S29" s="32">
        <v>123644</v>
      </c>
      <c r="T29" s="23">
        <f t="shared" si="0"/>
        <v>0.18450500567792652</v>
      </c>
      <c r="U29" s="77">
        <f>S29/W29</f>
        <v>7.1104721375582267</v>
      </c>
      <c r="V29" s="80">
        <v>670139</v>
      </c>
      <c r="W29" s="5">
        <v>17389</v>
      </c>
      <c r="X29" s="4"/>
      <c r="Y29" s="4"/>
      <c r="Z29" s="4"/>
      <c r="AA29" s="4"/>
      <c r="AB29" s="5"/>
      <c r="AC29" s="5"/>
      <c r="AD29" s="4"/>
      <c r="AE29" s="4"/>
      <c r="AF29" s="4"/>
      <c r="AG29" s="4"/>
      <c r="AH29" s="5"/>
      <c r="AI29" s="5"/>
      <c r="AJ29" s="4"/>
      <c r="AK29" s="4"/>
      <c r="AL29" s="4"/>
      <c r="AM29" s="4"/>
      <c r="AN29" s="6"/>
      <c r="AO29" s="4"/>
      <c r="AP29" s="5"/>
      <c r="AQ29" s="4"/>
      <c r="AR29" s="7"/>
      <c r="AS29" s="4"/>
      <c r="AT29" s="4"/>
      <c r="AU29" s="7"/>
      <c r="AV29" s="4"/>
    </row>
    <row r="30" spans="1:48" x14ac:dyDescent="0.2">
      <c r="A30" s="100" t="s">
        <v>81</v>
      </c>
      <c r="B30" s="52">
        <v>234541</v>
      </c>
      <c r="C30" s="52">
        <v>208902</v>
      </c>
      <c r="D30" s="52">
        <v>26179</v>
      </c>
      <c r="E30" s="52">
        <v>469622</v>
      </c>
      <c r="F30" s="23">
        <v>0.19435720070869181</v>
      </c>
      <c r="G30" s="120">
        <v>2.6377034632277776</v>
      </c>
      <c r="H30" s="32">
        <v>752531</v>
      </c>
      <c r="I30" s="23">
        <v>0.31144158196701299</v>
      </c>
      <c r="J30" s="120">
        <v>4.2267049347906678</v>
      </c>
      <c r="K30" s="32">
        <v>95838</v>
      </c>
      <c r="L30" s="23">
        <v>3.9663400355008087E-2</v>
      </c>
      <c r="M30" s="120">
        <v>0.53828871839228942</v>
      </c>
      <c r="N30" s="32">
        <v>252361</v>
      </c>
      <c r="O30" s="52">
        <v>845931</v>
      </c>
      <c r="P30" s="52">
        <v>1098292</v>
      </c>
      <c r="Q30" s="23">
        <v>0.45453781696928713</v>
      </c>
      <c r="R30" s="120">
        <v>6.1687242336078008</v>
      </c>
      <c r="S30" s="32">
        <v>2416283</v>
      </c>
      <c r="T30" s="23">
        <v>0.2177908517103638</v>
      </c>
      <c r="U30" s="120">
        <v>13.571421350018534</v>
      </c>
      <c r="V30" s="80">
        <v>11094511</v>
      </c>
      <c r="W30" s="5">
        <v>178042</v>
      </c>
      <c r="X30" s="4"/>
      <c r="Y30" s="4"/>
      <c r="Z30" s="4"/>
      <c r="AA30" s="4"/>
      <c r="AB30" s="5"/>
      <c r="AC30" s="5"/>
      <c r="AD30" s="4"/>
      <c r="AE30" s="4"/>
      <c r="AF30" s="4"/>
      <c r="AG30" s="4"/>
      <c r="AH30" s="5"/>
      <c r="AI30" s="5"/>
      <c r="AJ30" s="4"/>
      <c r="AK30" s="4"/>
      <c r="AL30" s="4"/>
      <c r="AM30" s="4"/>
      <c r="AN30" s="6"/>
      <c r="AO30" s="4"/>
      <c r="AP30" s="5"/>
      <c r="AQ30" s="4"/>
      <c r="AR30" s="7"/>
      <c r="AS30" s="4"/>
      <c r="AT30" s="4"/>
      <c r="AU30" s="7"/>
      <c r="AV30" s="4"/>
    </row>
    <row r="31" spans="1:48" x14ac:dyDescent="0.2">
      <c r="A31" s="100" t="s">
        <v>40</v>
      </c>
      <c r="B31" s="52">
        <v>1375</v>
      </c>
      <c r="C31" s="52">
        <v>175</v>
      </c>
      <c r="D31" s="52">
        <v>0</v>
      </c>
      <c r="E31" s="52">
        <f t="shared" si="1"/>
        <v>1550</v>
      </c>
      <c r="F31" s="23">
        <f>E31/S31</f>
        <v>3.6145702159414206E-2</v>
      </c>
      <c r="G31" s="77">
        <f>E31/W31</f>
        <v>0.20108977685521537</v>
      </c>
      <c r="H31" s="32">
        <v>21646</v>
      </c>
      <c r="I31" s="23">
        <f>H31/S31</f>
        <v>0.50478056060818055</v>
      </c>
      <c r="J31" s="77">
        <f>H31/W31</f>
        <v>2.8082511676180593</v>
      </c>
      <c r="K31" s="32">
        <v>970</v>
      </c>
      <c r="L31" s="23">
        <f>K31/S31</f>
        <v>2.262021360943986E-2</v>
      </c>
      <c r="M31" s="77">
        <f>K31/W31</f>
        <v>0.12584327970939285</v>
      </c>
      <c r="N31" s="32">
        <v>10926</v>
      </c>
      <c r="O31" s="52">
        <v>7790</v>
      </c>
      <c r="P31" s="78">
        <f>N31+O31</f>
        <v>18716</v>
      </c>
      <c r="Q31" s="25">
        <f t="shared" si="2"/>
        <v>0.43645352362296536</v>
      </c>
      <c r="R31" s="79">
        <f>P31/W31</f>
        <v>2.428126621691749</v>
      </c>
      <c r="S31" s="32">
        <v>42882</v>
      </c>
      <c r="T31" s="23">
        <f t="shared" si="0"/>
        <v>0.27925059097036359</v>
      </c>
      <c r="U31" s="77">
        <f>S31/W31</f>
        <v>5.5633108458744163</v>
      </c>
      <c r="V31" s="80">
        <v>153561</v>
      </c>
      <c r="W31" s="5">
        <v>7708</v>
      </c>
      <c r="X31" s="4"/>
      <c r="Y31" s="4"/>
      <c r="Z31" s="4"/>
      <c r="AA31" s="4"/>
      <c r="AB31" s="5"/>
      <c r="AC31" s="5"/>
      <c r="AD31" s="4"/>
      <c r="AE31" s="4"/>
      <c r="AF31" s="4"/>
      <c r="AG31" s="4"/>
      <c r="AH31" s="5"/>
      <c r="AI31" s="5"/>
      <c r="AJ31" s="4"/>
      <c r="AK31" s="4"/>
      <c r="AL31" s="4"/>
      <c r="AM31" s="4"/>
      <c r="AN31" s="4"/>
      <c r="AO31" s="4"/>
      <c r="AP31" s="4"/>
      <c r="AQ31" s="4"/>
      <c r="AR31" s="7"/>
      <c r="AS31" s="4"/>
      <c r="AT31" s="4"/>
      <c r="AU31" s="7"/>
      <c r="AV31" s="4"/>
    </row>
    <row r="32" spans="1:48" x14ac:dyDescent="0.2">
      <c r="A32" s="100" t="s">
        <v>58</v>
      </c>
      <c r="B32" s="52">
        <v>2197</v>
      </c>
      <c r="C32" s="52">
        <v>855</v>
      </c>
      <c r="D32" s="52">
        <v>330</v>
      </c>
      <c r="E32" s="52">
        <v>3382</v>
      </c>
      <c r="F32" s="23">
        <v>2.6001183968755524E-2</v>
      </c>
      <c r="G32" s="120">
        <v>0.32742763094200794</v>
      </c>
      <c r="H32" s="32">
        <v>58988</v>
      </c>
      <c r="I32" s="23">
        <v>0.45350616201920491</v>
      </c>
      <c r="J32" s="120">
        <v>5.7109110272049568</v>
      </c>
      <c r="K32" s="32">
        <v>12211</v>
      </c>
      <c r="L32" s="23">
        <v>9.3879496582635641E-2</v>
      </c>
      <c r="M32" s="120">
        <v>1.1822054409913836</v>
      </c>
      <c r="N32" s="32">
        <v>20114</v>
      </c>
      <c r="O32" s="52">
        <v>35376</v>
      </c>
      <c r="P32" s="52">
        <v>55490</v>
      </c>
      <c r="Q32" s="23">
        <v>0.42661315742940392</v>
      </c>
      <c r="R32" s="120">
        <v>5.3722528802401008</v>
      </c>
      <c r="S32" s="32">
        <v>130071</v>
      </c>
      <c r="T32" s="23">
        <v>0.19930892876296716</v>
      </c>
      <c r="U32" s="120">
        <v>12.592796979378448</v>
      </c>
      <c r="V32" s="80">
        <v>652610</v>
      </c>
      <c r="W32" s="122">
        <v>10329</v>
      </c>
      <c r="X32" s="4"/>
      <c r="Y32" s="4"/>
      <c r="Z32" s="4"/>
      <c r="AA32" s="4"/>
      <c r="AB32" s="5"/>
      <c r="AC32" s="5"/>
      <c r="AD32" s="4"/>
      <c r="AE32" s="4"/>
      <c r="AF32" s="4"/>
      <c r="AG32" s="4"/>
      <c r="AH32" s="5"/>
      <c r="AI32" s="5"/>
      <c r="AJ32" s="4"/>
      <c r="AK32" s="4"/>
      <c r="AL32" s="4"/>
      <c r="AM32" s="4"/>
      <c r="AN32" s="6"/>
      <c r="AO32" s="4"/>
      <c r="AP32" s="5"/>
      <c r="AQ32" s="4"/>
      <c r="AR32" s="7"/>
      <c r="AS32" s="4"/>
      <c r="AT32" s="4"/>
      <c r="AU32" s="7"/>
      <c r="AV32" s="4"/>
    </row>
    <row r="33" spans="1:48" x14ac:dyDescent="0.2">
      <c r="A33" s="100" t="s">
        <v>50</v>
      </c>
      <c r="B33" s="52">
        <v>6100</v>
      </c>
      <c r="C33" s="52">
        <v>2124</v>
      </c>
      <c r="D33" s="52">
        <v>2000</v>
      </c>
      <c r="E33" s="52">
        <v>10224</v>
      </c>
      <c r="F33" s="23">
        <v>3.0394739189116875E-2</v>
      </c>
      <c r="G33" s="120">
        <v>0.477088194120392</v>
      </c>
      <c r="H33" s="32">
        <v>153546</v>
      </c>
      <c r="I33" s="23">
        <v>0.4564740437727054</v>
      </c>
      <c r="J33" s="120">
        <v>7.1650023331777879</v>
      </c>
      <c r="K33" s="32">
        <v>41151</v>
      </c>
      <c r="L33" s="23">
        <v>0.12233704150736978</v>
      </c>
      <c r="M33" s="120">
        <v>1.92025198320112</v>
      </c>
      <c r="N33" s="32">
        <v>30376</v>
      </c>
      <c r="O33" s="52">
        <v>101077</v>
      </c>
      <c r="P33" s="52">
        <v>131453</v>
      </c>
      <c r="Q33" s="23">
        <v>0.39079417553080797</v>
      </c>
      <c r="R33" s="120">
        <v>6.1340643957069529</v>
      </c>
      <c r="S33" s="32">
        <v>336374</v>
      </c>
      <c r="T33" s="23">
        <v>0.18921035134870609</v>
      </c>
      <c r="U33" s="120">
        <v>15.696406906206253</v>
      </c>
      <c r="V33" s="80">
        <v>1777778</v>
      </c>
      <c r="W33" s="122">
        <v>21430</v>
      </c>
      <c r="X33" s="4"/>
      <c r="Y33" s="4"/>
      <c r="Z33" s="4"/>
      <c r="AA33" s="4"/>
      <c r="AB33" s="5"/>
      <c r="AC33" s="5"/>
      <c r="AD33" s="4"/>
      <c r="AE33" s="4"/>
      <c r="AF33" s="4"/>
      <c r="AG33" s="4"/>
      <c r="AH33" s="5"/>
      <c r="AI33" s="5"/>
      <c r="AJ33" s="4"/>
      <c r="AK33" s="4"/>
      <c r="AL33" s="4"/>
      <c r="AM33" s="4"/>
      <c r="AN33" s="6"/>
      <c r="AO33" s="4"/>
      <c r="AP33" s="5"/>
      <c r="AQ33" s="4"/>
      <c r="AR33" s="7"/>
      <c r="AS33" s="4"/>
      <c r="AT33" s="4"/>
      <c r="AU33" s="7"/>
      <c r="AV33" s="4"/>
    </row>
    <row r="34" spans="1:48" x14ac:dyDescent="0.2">
      <c r="A34" s="100" t="s">
        <v>84</v>
      </c>
      <c r="B34" s="52">
        <v>2007</v>
      </c>
      <c r="C34" s="52">
        <v>1379</v>
      </c>
      <c r="D34" s="52">
        <v>164</v>
      </c>
      <c r="E34" s="52">
        <f t="shared" si="1"/>
        <v>3550</v>
      </c>
      <c r="F34" s="23">
        <f>E34/S34</f>
        <v>2.4281971832912672E-2</v>
      </c>
      <c r="G34" s="77">
        <f>E34/W34</f>
        <v>0.11586540030679852</v>
      </c>
      <c r="H34" s="32">
        <v>88849</v>
      </c>
      <c r="I34" s="23">
        <f>H34/S34</f>
        <v>0.60772645503731215</v>
      </c>
      <c r="J34" s="77">
        <f>H34/W34</f>
        <v>2.8998661836221808</v>
      </c>
      <c r="K34" s="32">
        <v>4609</v>
      </c>
      <c r="L34" s="23">
        <f>K34/S34</f>
        <v>3.1525523430392818E-2</v>
      </c>
      <c r="M34" s="77">
        <f>K34/W34</f>
        <v>0.15042919155324913</v>
      </c>
      <c r="N34" s="32">
        <v>43428</v>
      </c>
      <c r="O34" s="52">
        <v>5763</v>
      </c>
      <c r="P34" s="78">
        <f>N34+O34</f>
        <v>49191</v>
      </c>
      <c r="Q34" s="25">
        <f t="shared" si="2"/>
        <v>0.33646604969938237</v>
      </c>
      <c r="R34" s="79">
        <f>P34/W34</f>
        <v>1.6055027905610497</v>
      </c>
      <c r="S34" s="32">
        <v>146199</v>
      </c>
      <c r="T34" s="23">
        <f t="shared" si="0"/>
        <v>0.10891816405333302</v>
      </c>
      <c r="U34" s="77">
        <f>S34/W34</f>
        <v>4.7716635660432782</v>
      </c>
      <c r="V34" s="80">
        <v>1342283</v>
      </c>
      <c r="W34" s="5">
        <v>30639</v>
      </c>
      <c r="X34" s="4"/>
      <c r="Y34" s="4"/>
      <c r="Z34" s="4"/>
      <c r="AA34" s="4"/>
      <c r="AB34" s="5"/>
      <c r="AC34" s="5"/>
      <c r="AD34" s="4"/>
      <c r="AE34" s="4"/>
      <c r="AF34" s="4"/>
      <c r="AG34" s="4"/>
      <c r="AH34" s="5"/>
      <c r="AI34" s="5"/>
      <c r="AJ34" s="4"/>
      <c r="AK34" s="4"/>
      <c r="AL34" s="4"/>
      <c r="AM34" s="4"/>
      <c r="AN34" s="6"/>
      <c r="AO34" s="4"/>
      <c r="AP34" s="5"/>
      <c r="AQ34" s="4"/>
      <c r="AR34" s="7"/>
      <c r="AS34" s="4"/>
      <c r="AT34" s="4"/>
      <c r="AU34" s="7"/>
      <c r="AV34" s="4"/>
    </row>
    <row r="35" spans="1:48" x14ac:dyDescent="0.2">
      <c r="A35" s="100" t="s">
        <v>85</v>
      </c>
      <c r="B35" s="52">
        <v>5157</v>
      </c>
      <c r="C35" s="52">
        <v>2989</v>
      </c>
      <c r="D35" s="52">
        <v>2080</v>
      </c>
      <c r="E35" s="52">
        <f t="shared" si="1"/>
        <v>10226</v>
      </c>
      <c r="F35" s="23">
        <f>E35/S35</f>
        <v>6.5106388397234288E-2</v>
      </c>
      <c r="G35" s="77">
        <f>E35/W35</f>
        <v>0.64803548795944232</v>
      </c>
      <c r="H35" s="32">
        <v>104482</v>
      </c>
      <c r="I35" s="23">
        <f>H35/S35</f>
        <v>0.66521080310188074</v>
      </c>
      <c r="J35" s="77">
        <f>H35/W35</f>
        <v>6.6211660329531048</v>
      </c>
      <c r="K35" s="32">
        <v>12253</v>
      </c>
      <c r="L35" s="23">
        <f>K35/S35</f>
        <v>7.8011791221524712E-2</v>
      </c>
      <c r="M35" s="77">
        <f>K35/W35</f>
        <v>0.77648922686945498</v>
      </c>
      <c r="N35" s="32">
        <v>22367</v>
      </c>
      <c r="O35" s="52">
        <v>7738</v>
      </c>
      <c r="P35" s="78">
        <f>N35+O35</f>
        <v>30105</v>
      </c>
      <c r="Q35" s="25">
        <f t="shared" si="2"/>
        <v>0.19167101727936026</v>
      </c>
      <c r="R35" s="79">
        <f>P35/W35</f>
        <v>1.9077946768060836</v>
      </c>
      <c r="S35" s="32">
        <v>157066</v>
      </c>
      <c r="T35" s="23">
        <f t="shared" si="0"/>
        <v>0.21570851759277063</v>
      </c>
      <c r="U35" s="77">
        <f>S35/W35</f>
        <v>9.9534854245880862</v>
      </c>
      <c r="V35" s="80">
        <v>728140</v>
      </c>
      <c r="W35" s="5">
        <v>15780</v>
      </c>
      <c r="X35" s="4"/>
      <c r="Y35" s="4"/>
      <c r="Z35" s="4"/>
      <c r="AA35" s="4"/>
      <c r="AB35" s="5"/>
      <c r="AC35" s="5"/>
      <c r="AD35" s="4"/>
      <c r="AE35" s="4"/>
      <c r="AF35" s="4"/>
      <c r="AG35" s="4"/>
      <c r="AH35" s="5"/>
      <c r="AI35" s="5"/>
      <c r="AJ35" s="4"/>
      <c r="AK35" s="4"/>
      <c r="AL35" s="4"/>
      <c r="AM35" s="4"/>
      <c r="AN35" s="4"/>
      <c r="AO35" s="4"/>
      <c r="AP35" s="4"/>
      <c r="AQ35" s="4"/>
      <c r="AR35" s="7"/>
      <c r="AS35" s="4"/>
      <c r="AT35" s="4"/>
      <c r="AU35" s="7"/>
      <c r="AV35" s="4"/>
    </row>
    <row r="36" spans="1:48" x14ac:dyDescent="0.2">
      <c r="A36" s="100" t="s">
        <v>52</v>
      </c>
      <c r="B36" s="52">
        <v>2089</v>
      </c>
      <c r="C36" s="52">
        <v>315</v>
      </c>
      <c r="D36" s="52">
        <v>0</v>
      </c>
      <c r="E36" s="52">
        <f t="shared" si="1"/>
        <v>2404</v>
      </c>
      <c r="F36" s="23">
        <f>E36/S36</f>
        <v>0.13781242834212337</v>
      </c>
      <c r="G36" s="77">
        <f>E36/W36</f>
        <v>0.22655734615022147</v>
      </c>
      <c r="H36" s="32">
        <v>0</v>
      </c>
      <c r="I36" s="23">
        <f>H36/S36</f>
        <v>0</v>
      </c>
      <c r="J36" s="77">
        <f>H36/W36</f>
        <v>0</v>
      </c>
      <c r="K36" s="32">
        <v>0</v>
      </c>
      <c r="L36" s="23">
        <f>K36/S36</f>
        <v>0</v>
      </c>
      <c r="M36" s="77">
        <f>K36/W36</f>
        <v>0</v>
      </c>
      <c r="N36" s="32">
        <v>15040</v>
      </c>
      <c r="O36" s="52">
        <v>0</v>
      </c>
      <c r="P36" s="78">
        <f>N36+O36</f>
        <v>15040</v>
      </c>
      <c r="Q36" s="25">
        <f t="shared" si="2"/>
        <v>0.86218757165787663</v>
      </c>
      <c r="R36" s="79">
        <f>P36/W36</f>
        <v>1.41739704080671</v>
      </c>
      <c r="S36" s="32">
        <v>17444</v>
      </c>
      <c r="T36" s="23">
        <f t="shared" si="0"/>
        <v>4.7892289022990718E-2</v>
      </c>
      <c r="U36" s="77">
        <f>S36/W36</f>
        <v>1.6439543869569315</v>
      </c>
      <c r="V36" s="80">
        <v>364234</v>
      </c>
      <c r="W36" s="5">
        <v>10611</v>
      </c>
      <c r="X36" s="4"/>
      <c r="Y36" s="4"/>
      <c r="Z36" s="4"/>
      <c r="AA36" s="4"/>
      <c r="AB36" s="5"/>
      <c r="AC36" s="5"/>
      <c r="AD36" s="4"/>
      <c r="AE36" s="4"/>
      <c r="AF36" s="4"/>
      <c r="AG36" s="4"/>
      <c r="AH36" s="5"/>
      <c r="AI36" s="5"/>
      <c r="AJ36" s="4"/>
      <c r="AK36" s="4"/>
      <c r="AL36" s="4"/>
      <c r="AM36" s="4"/>
      <c r="AN36" s="4"/>
      <c r="AO36" s="4"/>
      <c r="AP36" s="4"/>
      <c r="AQ36" s="4"/>
      <c r="AR36" s="7"/>
      <c r="AS36" s="4"/>
      <c r="AT36" s="4"/>
      <c r="AU36" s="7"/>
      <c r="AV36" s="4"/>
    </row>
    <row r="37" spans="1:48" x14ac:dyDescent="0.2">
      <c r="A37" s="100" t="s">
        <v>78</v>
      </c>
      <c r="B37" s="52">
        <v>3669</v>
      </c>
      <c r="C37" s="52">
        <v>4292</v>
      </c>
      <c r="D37" s="52">
        <v>687</v>
      </c>
      <c r="E37" s="52">
        <v>8648</v>
      </c>
      <c r="F37" s="23">
        <v>1.6426730286688992E-2</v>
      </c>
      <c r="G37" s="120">
        <v>0.10460615444164893</v>
      </c>
      <c r="H37" s="32">
        <v>286621</v>
      </c>
      <c r="I37" s="23">
        <v>0.54443176011807193</v>
      </c>
      <c r="J37" s="120">
        <v>3.4669658409134896</v>
      </c>
      <c r="K37" s="32">
        <v>38100</v>
      </c>
      <c r="L37" s="23">
        <v>7.237030803918254E-2</v>
      </c>
      <c r="M37" s="120">
        <v>0.46085736404102962</v>
      </c>
      <c r="N37" s="32">
        <v>123632</v>
      </c>
      <c r="O37" s="52">
        <v>69458</v>
      </c>
      <c r="P37" s="52">
        <v>193090</v>
      </c>
      <c r="Q37" s="23">
        <v>0.36677120155605658</v>
      </c>
      <c r="R37" s="120">
        <v>2.3356154441648926</v>
      </c>
      <c r="S37" s="32">
        <v>526459</v>
      </c>
      <c r="T37" s="23">
        <v>0.1271619824418258</v>
      </c>
      <c r="U37" s="120">
        <v>6.3680448035610606</v>
      </c>
      <c r="V37" s="80">
        <v>4140066</v>
      </c>
      <c r="W37" s="122">
        <v>82672</v>
      </c>
      <c r="X37" s="4"/>
      <c r="Y37" s="4"/>
      <c r="Z37" s="4"/>
      <c r="AA37" s="4"/>
      <c r="AB37" s="5"/>
      <c r="AC37" s="5"/>
      <c r="AD37" s="4"/>
      <c r="AE37" s="4"/>
      <c r="AF37" s="4"/>
      <c r="AG37" s="4"/>
      <c r="AH37" s="5"/>
      <c r="AI37" s="5"/>
      <c r="AJ37" s="4"/>
      <c r="AK37" s="4"/>
      <c r="AL37" s="4"/>
      <c r="AM37" s="4"/>
      <c r="AN37" s="6"/>
      <c r="AO37" s="4"/>
      <c r="AP37" s="5"/>
      <c r="AQ37" s="4"/>
      <c r="AR37" s="7"/>
      <c r="AS37" s="4"/>
      <c r="AT37" s="4"/>
      <c r="AU37" s="7"/>
      <c r="AV37" s="4"/>
    </row>
    <row r="38" spans="1:48" x14ac:dyDescent="0.2">
      <c r="A38" s="100" t="s">
        <v>66</v>
      </c>
      <c r="B38" s="52">
        <v>4983</v>
      </c>
      <c r="C38" s="52">
        <v>2890</v>
      </c>
      <c r="D38" s="52">
        <v>749</v>
      </c>
      <c r="E38" s="52">
        <f t="shared" si="1"/>
        <v>8622</v>
      </c>
      <c r="F38" s="23">
        <f>E38/S38</f>
        <v>7.6719105922551253E-2</v>
      </c>
      <c r="G38" s="77">
        <f>E38/W38</f>
        <v>1.4053789731051345</v>
      </c>
      <c r="H38" s="32">
        <v>78416</v>
      </c>
      <c r="I38" s="23">
        <f>H38/S38</f>
        <v>0.69775056947608205</v>
      </c>
      <c r="J38" s="77">
        <f>H38/W38</f>
        <v>12.781744091279544</v>
      </c>
      <c r="K38" s="32">
        <v>2310</v>
      </c>
      <c r="L38" s="23">
        <f>K38/S38</f>
        <v>2.0554527334851937E-2</v>
      </c>
      <c r="M38" s="77">
        <f>K38/W38</f>
        <v>0.37652811735941322</v>
      </c>
      <c r="N38" s="32">
        <v>10057</v>
      </c>
      <c r="O38" s="52">
        <v>12979</v>
      </c>
      <c r="P38" s="78">
        <f>N38+O38</f>
        <v>23036</v>
      </c>
      <c r="Q38" s="25">
        <f t="shared" si="2"/>
        <v>0.2049757972665148</v>
      </c>
      <c r="R38" s="79">
        <f>P38/W38</f>
        <v>3.7548492257538713</v>
      </c>
      <c r="S38" s="32">
        <v>112384</v>
      </c>
      <c r="T38" s="23">
        <f t="shared" si="0"/>
        <v>0.35208571562837765</v>
      </c>
      <c r="U38" s="77">
        <f>S38/W38</f>
        <v>18.318500407497961</v>
      </c>
      <c r="V38" s="80">
        <v>319195</v>
      </c>
      <c r="W38" s="5">
        <v>6135</v>
      </c>
      <c r="X38" s="4"/>
      <c r="Y38" s="4"/>
      <c r="Z38" s="4"/>
      <c r="AA38" s="4"/>
      <c r="AB38" s="5"/>
      <c r="AC38" s="5"/>
      <c r="AD38" s="4"/>
      <c r="AE38" s="4"/>
      <c r="AF38" s="4"/>
      <c r="AG38" s="4"/>
      <c r="AH38" s="5"/>
      <c r="AI38" s="5"/>
      <c r="AJ38" s="4"/>
      <c r="AK38" s="4"/>
      <c r="AL38" s="4"/>
      <c r="AM38" s="4"/>
      <c r="AN38" s="6"/>
      <c r="AO38" s="4"/>
      <c r="AP38" s="5"/>
      <c r="AQ38" s="4"/>
      <c r="AR38" s="7"/>
      <c r="AS38" s="4"/>
      <c r="AT38" s="4"/>
      <c r="AU38" s="7"/>
      <c r="AV38" s="4"/>
    </row>
    <row r="39" spans="1:48" x14ac:dyDescent="0.2">
      <c r="A39" s="100" t="s">
        <v>87</v>
      </c>
      <c r="B39" s="52">
        <v>1888</v>
      </c>
      <c r="C39" s="52">
        <v>1493</v>
      </c>
      <c r="D39" s="52">
        <v>209</v>
      </c>
      <c r="E39" s="52">
        <f t="shared" si="1"/>
        <v>3590</v>
      </c>
      <c r="F39" s="23">
        <f>E39/S39</f>
        <v>3.9129344828713747E-2</v>
      </c>
      <c r="G39" s="77">
        <f>E39/W39</f>
        <v>0.12298311123291425</v>
      </c>
      <c r="H39" s="32">
        <v>15833</v>
      </c>
      <c r="I39" s="23">
        <f>H39/S39</f>
        <v>0.17257240018747208</v>
      </c>
      <c r="J39" s="77">
        <f>H39/W39</f>
        <v>0.54239320338460484</v>
      </c>
      <c r="K39" s="32">
        <v>5458</v>
      </c>
      <c r="L39" s="23">
        <f>K39/S39</f>
        <v>5.9489683586384297E-2</v>
      </c>
      <c r="M39" s="77">
        <f>K39/W39</f>
        <v>0.18697543763488747</v>
      </c>
      <c r="N39" s="32">
        <v>41376</v>
      </c>
      <c r="O39" s="52">
        <v>25490</v>
      </c>
      <c r="P39" s="78">
        <f>N39+O39</f>
        <v>66866</v>
      </c>
      <c r="Q39" s="25">
        <f t="shared" si="2"/>
        <v>0.72880857139742994</v>
      </c>
      <c r="R39" s="79">
        <f>P39/W39</f>
        <v>2.2906375252646365</v>
      </c>
      <c r="S39" s="32">
        <v>91747</v>
      </c>
      <c r="T39" s="23">
        <f t="shared" si="0"/>
        <v>0.10595430708236758</v>
      </c>
      <c r="U39" s="77">
        <f>S39/W39</f>
        <v>3.1429892775170427</v>
      </c>
      <c r="V39" s="80">
        <v>865911</v>
      </c>
      <c r="W39" s="5">
        <v>29191</v>
      </c>
      <c r="X39" s="4"/>
      <c r="Y39" s="4"/>
      <c r="Z39" s="4"/>
      <c r="AA39" s="4"/>
      <c r="AB39" s="5"/>
      <c r="AC39" s="5"/>
      <c r="AD39" s="4"/>
      <c r="AE39" s="4"/>
      <c r="AF39" s="4"/>
      <c r="AG39" s="4"/>
      <c r="AH39" s="5"/>
      <c r="AI39" s="5"/>
      <c r="AJ39" s="4"/>
      <c r="AK39" s="4"/>
      <c r="AL39" s="4"/>
      <c r="AM39" s="4"/>
      <c r="AN39" s="6"/>
      <c r="AO39" s="4"/>
      <c r="AP39" s="4"/>
      <c r="AQ39" s="4"/>
      <c r="AR39" s="7"/>
      <c r="AS39" s="4"/>
      <c r="AT39" s="4"/>
      <c r="AU39" s="7"/>
      <c r="AV39" s="4"/>
    </row>
    <row r="40" spans="1:48" x14ac:dyDescent="0.2">
      <c r="A40" s="100" t="s">
        <v>88</v>
      </c>
      <c r="B40" s="52">
        <v>9234</v>
      </c>
      <c r="C40" s="52">
        <v>2039</v>
      </c>
      <c r="D40" s="52">
        <v>0</v>
      </c>
      <c r="E40" s="52">
        <f t="shared" si="1"/>
        <v>11273</v>
      </c>
      <c r="F40" s="23">
        <f>E40/S40</f>
        <v>1.8700720457987662E-2</v>
      </c>
      <c r="G40" s="77">
        <f>E40/W40</f>
        <v>0.494711897134331</v>
      </c>
      <c r="H40" s="32">
        <v>226315</v>
      </c>
      <c r="I40" s="23">
        <f>H40/S40</f>
        <v>0.37543276416654642</v>
      </c>
      <c r="J40" s="77">
        <f>H40/W40</f>
        <v>9.9317593364637737</v>
      </c>
      <c r="K40" s="32">
        <v>36718</v>
      </c>
      <c r="L40" s="23">
        <f>K40/S40</f>
        <v>6.0911297239101478E-2</v>
      </c>
      <c r="M40" s="77">
        <f>K40/W40</f>
        <v>1.6113573528766403</v>
      </c>
      <c r="N40" s="32">
        <v>39793</v>
      </c>
      <c r="O40" s="52">
        <v>288712</v>
      </c>
      <c r="P40" s="78">
        <f>N40+O40</f>
        <v>328505</v>
      </c>
      <c r="Q40" s="25">
        <f t="shared" si="2"/>
        <v>0.54495521813636449</v>
      </c>
      <c r="R40" s="79">
        <f>P40/W40</f>
        <v>14.41633387457761</v>
      </c>
      <c r="S40" s="32">
        <v>602811</v>
      </c>
      <c r="T40" s="23">
        <f t="shared" si="0"/>
        <v>0.27309831359885184</v>
      </c>
      <c r="U40" s="77">
        <f>S40/W40</f>
        <v>26.454162461052356</v>
      </c>
      <c r="V40" s="80">
        <v>2207304</v>
      </c>
      <c r="W40" s="5">
        <v>22787</v>
      </c>
      <c r="X40" s="4"/>
      <c r="Y40" s="4"/>
      <c r="Z40" s="4"/>
      <c r="AA40" s="4"/>
      <c r="AB40" s="5"/>
      <c r="AC40" s="5"/>
      <c r="AD40" s="4"/>
      <c r="AE40" s="4"/>
      <c r="AF40" s="4"/>
      <c r="AG40" s="4"/>
      <c r="AH40" s="5"/>
      <c r="AI40" s="5"/>
      <c r="AJ40" s="4"/>
      <c r="AK40" s="4"/>
      <c r="AL40" s="4"/>
      <c r="AM40" s="4"/>
      <c r="AN40" s="4"/>
      <c r="AO40" s="4"/>
      <c r="AP40" s="4"/>
      <c r="AQ40" s="4"/>
      <c r="AR40" s="7"/>
      <c r="AS40" s="4"/>
      <c r="AT40" s="4"/>
      <c r="AU40" s="7"/>
      <c r="AV40" s="4"/>
    </row>
    <row r="41" spans="1:48" x14ac:dyDescent="0.2">
      <c r="A41" s="100" t="s">
        <v>90</v>
      </c>
      <c r="B41" s="52">
        <v>0</v>
      </c>
      <c r="C41" s="52">
        <v>0</v>
      </c>
      <c r="D41" s="52">
        <v>8950</v>
      </c>
      <c r="E41" s="52">
        <f t="shared" si="1"/>
        <v>8950</v>
      </c>
      <c r="F41" s="23">
        <f>E41/S41</f>
        <v>3.3178131348329601E-2</v>
      </c>
      <c r="G41" s="77">
        <f>E41/W41</f>
        <v>0.21730685184285922</v>
      </c>
      <c r="H41" s="32">
        <v>167701</v>
      </c>
      <c r="I41" s="23">
        <f>H41/S41</f>
        <v>0.62167662628449416</v>
      </c>
      <c r="J41" s="77">
        <f>H41/W41</f>
        <v>4.0717962414412661</v>
      </c>
      <c r="K41" s="32">
        <v>3889</v>
      </c>
      <c r="L41" s="23">
        <f>K41/S41</f>
        <v>1.4416732157950148E-2</v>
      </c>
      <c r="M41" s="77">
        <f>K41/W41</f>
        <v>9.4425290147137381E-2</v>
      </c>
      <c r="N41" s="32">
        <v>58378</v>
      </c>
      <c r="O41" s="52">
        <v>30838</v>
      </c>
      <c r="P41" s="78">
        <f>N41+O41</f>
        <v>89216</v>
      </c>
      <c r="Q41" s="25">
        <f t="shared" si="2"/>
        <v>0.33072851020922611</v>
      </c>
      <c r="R41" s="79">
        <f>P41/W41</f>
        <v>2.1661729713980478</v>
      </c>
      <c r="S41" s="32">
        <v>269756</v>
      </c>
      <c r="T41" s="23">
        <f t="shared" si="0"/>
        <v>0.23160806690769969</v>
      </c>
      <c r="U41" s="77">
        <f>S41/W41</f>
        <v>6.5497013548293106</v>
      </c>
      <c r="V41" s="80">
        <v>1164709</v>
      </c>
      <c r="W41" s="5">
        <v>41186</v>
      </c>
      <c r="X41" s="4"/>
      <c r="Y41" s="4"/>
      <c r="Z41" s="4"/>
      <c r="AA41" s="4"/>
      <c r="AB41" s="5"/>
      <c r="AC41" s="5"/>
      <c r="AD41" s="4"/>
      <c r="AE41" s="4"/>
      <c r="AF41" s="4"/>
      <c r="AG41" s="4"/>
      <c r="AH41" s="5"/>
      <c r="AI41" s="5"/>
      <c r="AJ41" s="4"/>
      <c r="AK41" s="4"/>
      <c r="AL41" s="4"/>
      <c r="AM41" s="4"/>
      <c r="AN41" s="4"/>
      <c r="AO41" s="4"/>
      <c r="AP41" s="4"/>
      <c r="AQ41" s="4"/>
      <c r="AR41" s="7"/>
      <c r="AS41" s="4"/>
      <c r="AT41" s="4"/>
      <c r="AU41" s="7"/>
      <c r="AV41" s="4"/>
    </row>
    <row r="42" spans="1:48" x14ac:dyDescent="0.2">
      <c r="A42" s="69"/>
      <c r="B42" s="81"/>
      <c r="C42" s="81"/>
      <c r="D42" s="81"/>
      <c r="E42" s="81"/>
      <c r="F42" s="82"/>
      <c r="G42" s="82"/>
      <c r="H42" s="81"/>
      <c r="I42" s="71"/>
      <c r="J42" s="82"/>
      <c r="K42" s="81"/>
      <c r="L42" s="82"/>
      <c r="M42" s="82"/>
      <c r="N42" s="81"/>
      <c r="O42" s="81"/>
      <c r="P42" s="82"/>
      <c r="Q42" s="82"/>
      <c r="R42" s="82"/>
      <c r="S42" s="81"/>
      <c r="T42" s="82"/>
      <c r="U42" s="82"/>
      <c r="V42" s="83"/>
      <c r="X42" s="4"/>
      <c r="Y42" s="4"/>
      <c r="Z42" s="4"/>
      <c r="AA42" s="4"/>
      <c r="AB42" s="4"/>
      <c r="AC42" s="4"/>
      <c r="AD42" s="4"/>
      <c r="AE42" s="4"/>
      <c r="AF42" s="4"/>
      <c r="AG42" s="4"/>
      <c r="AH42" s="4"/>
      <c r="AI42" s="4"/>
      <c r="AJ42" s="4"/>
      <c r="AK42" s="4"/>
      <c r="AL42" s="4"/>
      <c r="AM42" s="4"/>
      <c r="AN42" s="4"/>
      <c r="AO42" s="4"/>
      <c r="AP42" s="4"/>
      <c r="AQ42" s="4"/>
      <c r="AR42" s="4"/>
      <c r="AS42" s="4"/>
      <c r="AT42" s="4"/>
      <c r="AU42" s="4"/>
      <c r="AV42" s="4"/>
    </row>
    <row r="43" spans="1:48" x14ac:dyDescent="0.2">
      <c r="A43" s="11" t="s">
        <v>146</v>
      </c>
      <c r="B43" s="62">
        <f>SUM(B3:B41)</f>
        <v>355957</v>
      </c>
      <c r="C43" s="62">
        <f>SUM(C3:C41)</f>
        <v>296082</v>
      </c>
      <c r="D43" s="62">
        <f>SUM(D3:D41)</f>
        <v>80910</v>
      </c>
      <c r="E43" s="62">
        <f>SUM(E3:E41)</f>
        <v>732949</v>
      </c>
      <c r="F43" s="13">
        <f>E43/S43</f>
        <v>7.4212620688698508E-2</v>
      </c>
      <c r="G43" s="126">
        <f>E43/1052566</f>
        <v>0.69634493228928163</v>
      </c>
      <c r="H43" s="62">
        <f>SUM(H3:H41)</f>
        <v>4495776</v>
      </c>
      <c r="I43" s="13">
        <f>H43/S43</f>
        <v>0.45520673196819184</v>
      </c>
      <c r="J43" s="126">
        <f>H43/1052566</f>
        <v>4.2712532990805325</v>
      </c>
      <c r="K43" s="62">
        <f>SUM(K3:K41)</f>
        <v>575989</v>
      </c>
      <c r="L43" s="13">
        <f>K43/S43</f>
        <v>5.832009209080409E-2</v>
      </c>
      <c r="M43" s="126">
        <f>K43/1052566</f>
        <v>0.54722364203289864</v>
      </c>
      <c r="N43" s="62">
        <f>SUM(N3:N41)</f>
        <v>1536193</v>
      </c>
      <c r="O43" s="62">
        <f>SUM(O3:O41)</f>
        <v>2535432</v>
      </c>
      <c r="P43" s="73">
        <f>SUM(P3:P41)</f>
        <v>4071625</v>
      </c>
      <c r="Q43" s="74">
        <f>P43/S43</f>
        <v>0.41226055525230554</v>
      </c>
      <c r="R43" s="75">
        <f>P43/1052566</f>
        <v>3.8682847441395598</v>
      </c>
      <c r="S43" s="62">
        <f>SUM(S3:S41)</f>
        <v>9876339</v>
      </c>
      <c r="T43" s="13">
        <f>S43/V43</f>
        <v>0.18523512885018564</v>
      </c>
      <c r="U43" s="126">
        <f>S43/1052566</f>
        <v>9.383106617542273</v>
      </c>
      <c r="V43" s="62">
        <f>SUM(V3:V41)</f>
        <v>53317851</v>
      </c>
      <c r="X43" s="4"/>
      <c r="Y43" s="4"/>
      <c r="Z43" s="4"/>
      <c r="AA43" s="4"/>
      <c r="AB43" s="4"/>
      <c r="AC43" s="4"/>
      <c r="AD43" s="4"/>
      <c r="AE43" s="4"/>
      <c r="AF43" s="4"/>
      <c r="AG43" s="4"/>
      <c r="AH43" s="4"/>
      <c r="AI43" s="4"/>
      <c r="AJ43" s="4"/>
      <c r="AK43" s="4"/>
      <c r="AL43" s="4"/>
      <c r="AM43" s="4"/>
      <c r="AN43" s="4"/>
      <c r="AO43" s="4"/>
      <c r="AP43" s="4"/>
      <c r="AQ43" s="4"/>
      <c r="AR43" s="4"/>
      <c r="AS43" s="4"/>
      <c r="AT43" s="4"/>
      <c r="AU43" s="4"/>
      <c r="AV43" s="4"/>
    </row>
    <row r="44" spans="1:48" x14ac:dyDescent="0.2">
      <c r="A44" s="11" t="s">
        <v>111</v>
      </c>
      <c r="B44" s="62">
        <f t="shared" ref="B44:V44" si="21">AVERAGE(B3:B41)</f>
        <v>9127.1025641025644</v>
      </c>
      <c r="C44" s="62">
        <f t="shared" si="21"/>
        <v>7591.8461538461543</v>
      </c>
      <c r="D44" s="62">
        <f t="shared" si="21"/>
        <v>2074.6153846153848</v>
      </c>
      <c r="E44" s="62">
        <f t="shared" si="21"/>
        <v>18793.564102564102</v>
      </c>
      <c r="F44" s="13">
        <f t="shared" si="21"/>
        <v>4.8370400011807119E-2</v>
      </c>
      <c r="G44" s="126">
        <f t="shared" si="21"/>
        <v>0.51920644152898043</v>
      </c>
      <c r="H44" s="62">
        <f t="shared" si="21"/>
        <v>115276.30769230769</v>
      </c>
      <c r="I44" s="13">
        <f t="shared" si="21"/>
        <v>0.48139107783572566</v>
      </c>
      <c r="J44" s="126">
        <f t="shared" si="21"/>
        <v>7.1377458252380048</v>
      </c>
      <c r="K44" s="62">
        <f t="shared" si="21"/>
        <v>14768.948717948719</v>
      </c>
      <c r="L44" s="13">
        <f t="shared" si="21"/>
        <v>6.6027173872066539E-2</v>
      </c>
      <c r="M44" s="126">
        <f t="shared" si="21"/>
        <v>1.2954259416193814</v>
      </c>
      <c r="N44" s="62">
        <f t="shared" si="21"/>
        <v>39389.564102564102</v>
      </c>
      <c r="O44" s="62">
        <f t="shared" si="21"/>
        <v>65011.076923076922</v>
      </c>
      <c r="P44" s="73">
        <f t="shared" si="21"/>
        <v>104400.64102564103</v>
      </c>
      <c r="Q44" s="74">
        <f t="shared" si="21"/>
        <v>0.4042113482804009</v>
      </c>
      <c r="R44" s="75">
        <f t="shared" si="21"/>
        <v>4.2817201793381026</v>
      </c>
      <c r="S44" s="62">
        <f t="shared" si="21"/>
        <v>253239.46153846153</v>
      </c>
      <c r="T44" s="13">
        <f t="shared" si="21"/>
        <v>0.19555813099005245</v>
      </c>
      <c r="U44" s="126">
        <f t="shared" si="21"/>
        <v>13.234098387724467</v>
      </c>
      <c r="V44" s="62">
        <f t="shared" si="21"/>
        <v>1367124.3846153845</v>
      </c>
      <c r="X44" s="4"/>
      <c r="Y44" s="4"/>
      <c r="Z44" s="4"/>
      <c r="AA44" s="4"/>
      <c r="AB44" s="4"/>
      <c r="AC44" s="4"/>
      <c r="AD44" s="4"/>
      <c r="AE44" s="4"/>
      <c r="AF44" s="4"/>
      <c r="AG44" s="4"/>
      <c r="AH44" s="4"/>
      <c r="AI44" s="4"/>
      <c r="AJ44" s="4"/>
      <c r="AK44" s="4"/>
      <c r="AL44" s="4"/>
      <c r="AM44" s="4"/>
      <c r="AN44" s="4"/>
      <c r="AO44" s="4"/>
      <c r="AP44" s="4"/>
      <c r="AQ44" s="4"/>
      <c r="AR44" s="4"/>
      <c r="AS44" s="4"/>
      <c r="AT44" s="4"/>
      <c r="AU44" s="4"/>
      <c r="AV44" s="4"/>
    </row>
    <row r="45" spans="1:48" x14ac:dyDescent="0.2">
      <c r="A45" s="11" t="s">
        <v>112</v>
      </c>
      <c r="B45" s="62">
        <f t="shared" ref="B45:P45" si="22">MEDIAN(B3:B41)</f>
        <v>2089</v>
      </c>
      <c r="C45" s="62">
        <f t="shared" si="22"/>
        <v>1379</v>
      </c>
      <c r="D45" s="62">
        <f t="shared" si="22"/>
        <v>0</v>
      </c>
      <c r="E45" s="62">
        <f t="shared" si="22"/>
        <v>4053</v>
      </c>
      <c r="F45" s="13">
        <f t="shared" si="22"/>
        <v>3.09523154011343E-2</v>
      </c>
      <c r="G45" s="126">
        <f t="shared" si="22"/>
        <v>0.27102640974286885</v>
      </c>
      <c r="H45" s="62">
        <f t="shared" si="22"/>
        <v>80896</v>
      </c>
      <c r="I45" s="13">
        <f t="shared" si="22"/>
        <v>0.50478056060818055</v>
      </c>
      <c r="J45" s="126">
        <f t="shared" si="22"/>
        <v>4.3016903371961313</v>
      </c>
      <c r="K45" s="62">
        <f t="shared" si="22"/>
        <v>8486</v>
      </c>
      <c r="L45" s="13">
        <f t="shared" si="22"/>
        <v>6.0229026980945143E-2</v>
      </c>
      <c r="M45" s="126">
        <f t="shared" si="22"/>
        <v>0.53828871839228942</v>
      </c>
      <c r="N45" s="62">
        <f t="shared" si="22"/>
        <v>24648</v>
      </c>
      <c r="O45" s="62">
        <f t="shared" si="22"/>
        <v>17426</v>
      </c>
      <c r="P45" s="73">
        <f t="shared" si="22"/>
        <v>49191</v>
      </c>
      <c r="Q45" s="74">
        <f t="shared" ref="Q45:R45" si="23">MEDIAN(Q3:Q41)</f>
        <v>0.39079417553080797</v>
      </c>
      <c r="R45" s="75">
        <f t="shared" si="23"/>
        <v>2.9353489587871393</v>
      </c>
      <c r="S45" s="62">
        <f>MEDIAN(S3:S41)</f>
        <v>146199</v>
      </c>
      <c r="T45" s="13">
        <f>MEDIAN(T3:T41)</f>
        <v>0.18921035134870609</v>
      </c>
      <c r="U45" s="126">
        <f>MEDIAN(U3:U41)</f>
        <v>8.2870053737176352</v>
      </c>
      <c r="V45" s="62">
        <f>MEDIAN(V3:V41)</f>
        <v>865911</v>
      </c>
      <c r="X45" s="4"/>
      <c r="Y45" s="4"/>
      <c r="Z45" s="4"/>
      <c r="AA45" s="4"/>
      <c r="AB45" s="4"/>
      <c r="AC45" s="4"/>
      <c r="AD45" s="4"/>
      <c r="AE45" s="4"/>
      <c r="AF45" s="4"/>
      <c r="AG45" s="4"/>
      <c r="AH45" s="4"/>
      <c r="AI45" s="4"/>
      <c r="AJ45" s="4"/>
      <c r="AK45" s="4"/>
      <c r="AL45" s="4"/>
      <c r="AM45" s="4"/>
      <c r="AN45" s="4"/>
      <c r="AO45" s="4"/>
      <c r="AP45" s="4"/>
      <c r="AQ45" s="4"/>
      <c r="AR45" s="4"/>
      <c r="AS45" s="4"/>
      <c r="AT45" s="4"/>
      <c r="AU45" s="4"/>
      <c r="AV45" s="4"/>
    </row>
    <row r="46" spans="1:48" x14ac:dyDescent="0.2">
      <c r="B46" s="30"/>
      <c r="C46" s="30"/>
      <c r="D46" s="30"/>
      <c r="E46" s="30"/>
      <c r="F46" s="4"/>
      <c r="G46" s="4"/>
      <c r="H46" s="30"/>
      <c r="I46" s="10"/>
      <c r="J46" s="4"/>
      <c r="K46" s="30"/>
      <c r="L46" s="4"/>
      <c r="M46" s="4"/>
      <c r="N46" s="30"/>
      <c r="O46" s="30"/>
      <c r="P46" s="4"/>
      <c r="Q46" s="4"/>
      <c r="R46" s="4"/>
      <c r="S46" s="30"/>
      <c r="T46" s="4"/>
      <c r="U46" s="4"/>
      <c r="V46" s="30"/>
      <c r="X46" s="4"/>
      <c r="Y46" s="4"/>
      <c r="Z46" s="4"/>
      <c r="AA46" s="4"/>
      <c r="AB46" s="4"/>
      <c r="AC46" s="4"/>
      <c r="AD46" s="4"/>
      <c r="AE46" s="4"/>
      <c r="AF46" s="4"/>
      <c r="AG46" s="4"/>
      <c r="AH46" s="4"/>
      <c r="AI46" s="4"/>
      <c r="AJ46" s="4"/>
      <c r="AK46" s="4"/>
      <c r="AL46" s="4"/>
      <c r="AM46" s="4"/>
      <c r="AN46" s="4"/>
      <c r="AO46" s="4"/>
      <c r="AP46" s="4"/>
      <c r="AQ46" s="4"/>
      <c r="AR46" s="4"/>
      <c r="AS46" s="4"/>
      <c r="AT46" s="4"/>
      <c r="AU46" s="4"/>
      <c r="AV46" s="4"/>
    </row>
    <row r="47" spans="1:48" x14ac:dyDescent="0.2">
      <c r="B47" s="30"/>
      <c r="C47" s="30"/>
      <c r="D47" s="30"/>
      <c r="E47" s="30"/>
      <c r="F47" s="4"/>
      <c r="G47" s="4"/>
      <c r="H47" s="30"/>
      <c r="I47" s="10"/>
      <c r="J47" s="4"/>
      <c r="K47" s="30"/>
      <c r="L47" s="4"/>
      <c r="M47" s="4"/>
      <c r="N47" s="30"/>
      <c r="O47" s="30"/>
      <c r="P47" s="4"/>
      <c r="Q47" s="4"/>
      <c r="R47" s="4"/>
      <c r="S47" s="30"/>
      <c r="T47" s="4"/>
      <c r="U47" s="4"/>
      <c r="V47" s="30"/>
      <c r="X47" s="4"/>
      <c r="Y47" s="4"/>
      <c r="Z47" s="4"/>
      <c r="AA47" s="4"/>
      <c r="AB47" s="4"/>
      <c r="AC47" s="4"/>
      <c r="AD47" s="4"/>
      <c r="AE47" s="4"/>
      <c r="AF47" s="4"/>
      <c r="AG47" s="4"/>
      <c r="AH47" s="4"/>
      <c r="AI47" s="4"/>
      <c r="AJ47" s="4"/>
      <c r="AK47" s="4"/>
      <c r="AL47" s="4"/>
      <c r="AM47" s="4"/>
      <c r="AN47" s="4"/>
      <c r="AO47" s="4"/>
      <c r="AP47" s="4"/>
      <c r="AQ47" s="4"/>
      <c r="AR47" s="4"/>
      <c r="AS47" s="4"/>
      <c r="AT47" s="4"/>
      <c r="AU47" s="4"/>
      <c r="AV47" s="4"/>
    </row>
    <row r="48" spans="1:48" x14ac:dyDescent="0.2">
      <c r="B48" s="30"/>
      <c r="C48" s="30"/>
      <c r="D48" s="30"/>
      <c r="E48" s="30"/>
      <c r="F48" s="4"/>
      <c r="G48" s="4"/>
      <c r="H48" s="30"/>
      <c r="I48" s="10"/>
      <c r="J48" s="4"/>
      <c r="K48" s="30"/>
      <c r="L48" s="4"/>
      <c r="M48" s="4"/>
      <c r="N48" s="30"/>
      <c r="O48" s="30"/>
      <c r="P48" s="4"/>
      <c r="Q48" s="4"/>
      <c r="R48" s="4"/>
      <c r="S48" s="30"/>
      <c r="T48" s="4"/>
      <c r="U48" s="4"/>
      <c r="V48" s="30"/>
      <c r="X48" s="4"/>
      <c r="Y48" s="4"/>
      <c r="Z48" s="4"/>
      <c r="AA48" s="4"/>
      <c r="AB48" s="4"/>
      <c r="AC48" s="4"/>
      <c r="AD48" s="4"/>
      <c r="AE48" s="4"/>
      <c r="AF48" s="4"/>
      <c r="AG48" s="4"/>
      <c r="AH48" s="4"/>
      <c r="AI48" s="4"/>
      <c r="AJ48" s="4"/>
      <c r="AK48" s="4"/>
      <c r="AL48" s="4"/>
      <c r="AM48" s="4"/>
      <c r="AN48" s="4"/>
      <c r="AO48" s="4"/>
      <c r="AP48" s="4"/>
      <c r="AQ48" s="4"/>
      <c r="AR48" s="4"/>
      <c r="AS48" s="4"/>
      <c r="AT48" s="4"/>
      <c r="AU48" s="4"/>
      <c r="AV48" s="4"/>
    </row>
    <row r="49" spans="2:48" x14ac:dyDescent="0.2">
      <c r="B49" s="30"/>
      <c r="C49" s="30"/>
      <c r="D49" s="30"/>
      <c r="E49" s="30"/>
      <c r="F49" s="4"/>
      <c r="G49" s="4"/>
      <c r="H49" s="30"/>
      <c r="I49" s="10"/>
      <c r="J49" s="4"/>
      <c r="K49" s="30"/>
      <c r="L49" s="4"/>
      <c r="M49" s="4"/>
      <c r="N49" s="30"/>
      <c r="O49" s="30"/>
      <c r="P49" s="4"/>
      <c r="Q49" s="4"/>
      <c r="R49" s="4"/>
      <c r="S49" s="30"/>
      <c r="T49" s="4"/>
      <c r="U49" s="4"/>
      <c r="V49" s="30"/>
      <c r="X49" s="4"/>
      <c r="Y49" s="4"/>
      <c r="Z49" s="4"/>
      <c r="AA49" s="4"/>
      <c r="AB49" s="4"/>
      <c r="AC49" s="4"/>
      <c r="AD49" s="4"/>
      <c r="AE49" s="4"/>
      <c r="AF49" s="4"/>
      <c r="AG49" s="4"/>
      <c r="AH49" s="4"/>
      <c r="AI49" s="4"/>
      <c r="AJ49" s="4"/>
      <c r="AK49" s="4"/>
      <c r="AL49" s="4"/>
      <c r="AM49" s="4"/>
      <c r="AN49" s="4"/>
      <c r="AO49" s="4"/>
      <c r="AP49" s="4"/>
      <c r="AQ49" s="4"/>
      <c r="AR49" s="4"/>
      <c r="AS49" s="4"/>
      <c r="AT49" s="4"/>
      <c r="AU49" s="4"/>
      <c r="AV49" s="4"/>
    </row>
    <row r="50" spans="2:48" x14ac:dyDescent="0.2">
      <c r="B50" s="30"/>
      <c r="C50" s="30"/>
      <c r="D50" s="30"/>
      <c r="E50" s="30"/>
      <c r="F50" s="4"/>
      <c r="G50" s="4"/>
      <c r="H50" s="30"/>
      <c r="I50" s="10"/>
      <c r="J50" s="4"/>
      <c r="K50" s="30"/>
      <c r="L50" s="4"/>
      <c r="M50" s="4"/>
      <c r="N50" s="30"/>
      <c r="O50" s="30"/>
      <c r="P50" s="4"/>
      <c r="Q50" s="4"/>
      <c r="R50" s="4"/>
      <c r="S50" s="30"/>
      <c r="T50" s="4"/>
      <c r="U50" s="4"/>
      <c r="V50" s="30"/>
      <c r="X50" s="4"/>
      <c r="Y50" s="4"/>
      <c r="Z50" s="4"/>
      <c r="AA50" s="4"/>
      <c r="AB50" s="4"/>
      <c r="AC50" s="4"/>
      <c r="AD50" s="4"/>
      <c r="AE50" s="4"/>
      <c r="AF50" s="4"/>
      <c r="AG50" s="4"/>
      <c r="AH50" s="4"/>
      <c r="AI50" s="4"/>
      <c r="AJ50" s="4"/>
      <c r="AK50" s="4"/>
      <c r="AL50" s="4"/>
      <c r="AM50" s="4"/>
      <c r="AN50" s="4"/>
      <c r="AO50" s="4"/>
      <c r="AP50" s="4"/>
      <c r="AQ50" s="4"/>
      <c r="AR50" s="4"/>
      <c r="AS50" s="4"/>
      <c r="AT50" s="4"/>
      <c r="AU50" s="4"/>
      <c r="AV50" s="4"/>
    </row>
    <row r="51" spans="2:48" x14ac:dyDescent="0.2">
      <c r="B51" s="30"/>
      <c r="C51" s="30"/>
      <c r="D51" s="30"/>
      <c r="E51" s="30"/>
      <c r="F51" s="4"/>
      <c r="G51" s="4"/>
      <c r="H51" s="30"/>
      <c r="I51" s="10"/>
      <c r="J51" s="4"/>
      <c r="K51" s="30"/>
      <c r="L51" s="4"/>
      <c r="M51" s="4"/>
      <c r="N51" s="30"/>
      <c r="O51" s="30"/>
      <c r="P51" s="4"/>
      <c r="Q51" s="4"/>
      <c r="R51" s="4"/>
      <c r="S51" s="30"/>
      <c r="T51" s="4"/>
      <c r="U51" s="4"/>
      <c r="V51" s="30"/>
      <c r="X51" s="4"/>
      <c r="Y51" s="4"/>
      <c r="Z51" s="4"/>
      <c r="AA51" s="4"/>
      <c r="AB51" s="4"/>
      <c r="AC51" s="4"/>
      <c r="AD51" s="4"/>
      <c r="AE51" s="4"/>
      <c r="AF51" s="4"/>
      <c r="AG51" s="4"/>
      <c r="AH51" s="4"/>
      <c r="AI51" s="4"/>
      <c r="AJ51" s="4"/>
      <c r="AK51" s="4"/>
      <c r="AL51" s="4"/>
      <c r="AM51" s="4"/>
      <c r="AN51" s="4"/>
      <c r="AO51" s="4"/>
      <c r="AP51" s="4"/>
      <c r="AQ51" s="4"/>
      <c r="AR51" s="4"/>
      <c r="AS51" s="4"/>
      <c r="AT51" s="4"/>
      <c r="AU51" s="4"/>
      <c r="AV51" s="4"/>
    </row>
    <row r="52" spans="2:48" x14ac:dyDescent="0.2">
      <c r="B52" s="30"/>
      <c r="C52" s="30"/>
      <c r="D52" s="30"/>
      <c r="E52" s="30"/>
      <c r="F52" s="4"/>
      <c r="G52" s="4"/>
      <c r="H52" s="30"/>
      <c r="I52" s="10"/>
      <c r="J52" s="4"/>
      <c r="K52" s="30"/>
      <c r="L52" s="4"/>
      <c r="M52" s="4"/>
      <c r="N52" s="30"/>
      <c r="O52" s="30"/>
      <c r="P52" s="4"/>
      <c r="Q52" s="4"/>
      <c r="R52" s="4"/>
      <c r="S52" s="30"/>
      <c r="T52" s="4"/>
      <c r="U52" s="4"/>
      <c r="V52" s="30"/>
      <c r="X52" s="4"/>
      <c r="Y52" s="4"/>
      <c r="Z52" s="4"/>
      <c r="AA52" s="4"/>
      <c r="AB52" s="4"/>
      <c r="AC52" s="4"/>
      <c r="AD52" s="4"/>
      <c r="AE52" s="4"/>
      <c r="AF52" s="4"/>
      <c r="AG52" s="4"/>
      <c r="AH52" s="4"/>
      <c r="AI52" s="4"/>
      <c r="AJ52" s="4"/>
      <c r="AK52" s="4"/>
      <c r="AL52" s="4"/>
      <c r="AM52" s="4"/>
      <c r="AN52" s="4"/>
      <c r="AO52" s="4"/>
      <c r="AP52" s="4"/>
      <c r="AQ52" s="4"/>
      <c r="AR52" s="4"/>
      <c r="AS52" s="4"/>
      <c r="AT52" s="4"/>
      <c r="AU52" s="4"/>
      <c r="AV52" s="4"/>
    </row>
    <row r="53" spans="2:48" x14ac:dyDescent="0.2">
      <c r="B53" s="30"/>
      <c r="C53" s="30"/>
      <c r="D53" s="30"/>
      <c r="E53" s="30"/>
      <c r="F53" s="4"/>
      <c r="G53" s="4"/>
      <c r="H53" s="30"/>
      <c r="I53" s="10"/>
      <c r="J53" s="4"/>
      <c r="K53" s="30"/>
      <c r="L53" s="4"/>
      <c r="M53" s="4"/>
      <c r="N53" s="30"/>
      <c r="O53" s="30"/>
      <c r="P53" s="4"/>
      <c r="Q53" s="4"/>
      <c r="R53" s="4"/>
      <c r="S53" s="30"/>
      <c r="T53" s="4"/>
      <c r="U53" s="4"/>
      <c r="V53" s="30"/>
      <c r="X53" s="4"/>
      <c r="Y53" s="4"/>
      <c r="Z53" s="4"/>
      <c r="AA53" s="4"/>
      <c r="AB53" s="4"/>
      <c r="AC53" s="4"/>
      <c r="AD53" s="4"/>
      <c r="AE53" s="4"/>
      <c r="AF53" s="4"/>
      <c r="AG53" s="4"/>
      <c r="AH53" s="4"/>
      <c r="AI53" s="4"/>
      <c r="AJ53" s="4"/>
      <c r="AK53" s="4"/>
      <c r="AL53" s="4"/>
      <c r="AM53" s="4"/>
      <c r="AN53" s="4"/>
      <c r="AO53" s="4"/>
      <c r="AP53" s="4"/>
      <c r="AQ53" s="4"/>
      <c r="AR53" s="4"/>
      <c r="AS53" s="4"/>
      <c r="AT53" s="4"/>
      <c r="AU53" s="4"/>
      <c r="AV53" s="4"/>
    </row>
    <row r="54" spans="2:48" x14ac:dyDescent="0.2">
      <c r="B54" s="30"/>
      <c r="C54" s="30"/>
      <c r="D54" s="30"/>
      <c r="E54" s="30"/>
      <c r="F54" s="4"/>
      <c r="G54" s="4"/>
      <c r="H54" s="30"/>
      <c r="I54" s="10"/>
      <c r="J54" s="4"/>
      <c r="K54" s="30"/>
      <c r="L54" s="4"/>
      <c r="M54" s="4"/>
      <c r="N54" s="30"/>
      <c r="O54" s="30"/>
      <c r="P54" s="4"/>
      <c r="Q54" s="4"/>
      <c r="R54" s="4"/>
      <c r="S54" s="30"/>
      <c r="T54" s="4"/>
      <c r="U54" s="4"/>
      <c r="V54" s="30"/>
      <c r="X54" s="4"/>
      <c r="Y54" s="4"/>
      <c r="Z54" s="4"/>
      <c r="AA54" s="4"/>
      <c r="AB54" s="4"/>
      <c r="AC54" s="4"/>
      <c r="AD54" s="4"/>
      <c r="AE54" s="4"/>
      <c r="AF54" s="4"/>
      <c r="AG54" s="4"/>
      <c r="AH54" s="4"/>
      <c r="AI54" s="4"/>
      <c r="AJ54" s="4"/>
      <c r="AK54" s="4"/>
      <c r="AL54" s="4"/>
      <c r="AM54" s="4"/>
      <c r="AN54" s="4"/>
      <c r="AO54" s="4"/>
      <c r="AP54" s="4"/>
      <c r="AQ54" s="4"/>
      <c r="AR54" s="4"/>
      <c r="AS54" s="4"/>
      <c r="AT54" s="4"/>
      <c r="AU54" s="4"/>
      <c r="AV54" s="4"/>
    </row>
    <row r="55" spans="2:48" x14ac:dyDescent="0.2">
      <c r="B55" s="30"/>
      <c r="C55" s="30"/>
      <c r="D55" s="30"/>
      <c r="E55" s="30"/>
      <c r="F55" s="4"/>
      <c r="G55" s="4"/>
      <c r="H55" s="30"/>
      <c r="I55" s="10"/>
      <c r="J55" s="4"/>
      <c r="K55" s="30"/>
      <c r="L55" s="4"/>
      <c r="M55" s="4"/>
      <c r="N55" s="30"/>
      <c r="O55" s="30"/>
      <c r="P55" s="4"/>
      <c r="Q55" s="4"/>
      <c r="R55" s="4"/>
      <c r="S55" s="30"/>
      <c r="T55" s="4"/>
      <c r="U55" s="4"/>
      <c r="V55" s="30"/>
      <c r="X55" s="4"/>
      <c r="Y55" s="4"/>
      <c r="Z55" s="4"/>
      <c r="AA55" s="4"/>
      <c r="AB55" s="4"/>
      <c r="AC55" s="4"/>
      <c r="AD55" s="4"/>
      <c r="AE55" s="4"/>
      <c r="AF55" s="4"/>
      <c r="AG55" s="4"/>
      <c r="AH55" s="4"/>
      <c r="AI55" s="4"/>
      <c r="AJ55" s="4"/>
      <c r="AK55" s="4"/>
      <c r="AL55" s="4"/>
      <c r="AM55" s="4"/>
      <c r="AN55" s="4"/>
      <c r="AO55" s="4"/>
      <c r="AP55" s="4"/>
      <c r="AQ55" s="4"/>
      <c r="AR55" s="4"/>
      <c r="AS55" s="4"/>
      <c r="AT55" s="4"/>
      <c r="AU55" s="4"/>
      <c r="AV55" s="4"/>
    </row>
    <row r="56" spans="2:48" x14ac:dyDescent="0.2">
      <c r="B56" s="30"/>
      <c r="C56" s="30"/>
      <c r="D56" s="30"/>
      <c r="E56" s="30"/>
      <c r="F56" s="4"/>
      <c r="G56" s="4"/>
      <c r="H56" s="30"/>
      <c r="I56" s="10"/>
      <c r="J56" s="4"/>
      <c r="K56" s="30"/>
      <c r="L56" s="4"/>
      <c r="M56" s="4"/>
      <c r="N56" s="30"/>
      <c r="O56" s="30"/>
      <c r="P56" s="4"/>
      <c r="Q56" s="4"/>
      <c r="R56" s="4"/>
      <c r="S56" s="30"/>
      <c r="T56" s="4"/>
      <c r="U56" s="4"/>
      <c r="V56" s="30"/>
      <c r="X56" s="4"/>
      <c r="Y56" s="4"/>
      <c r="Z56" s="4"/>
      <c r="AA56" s="4"/>
      <c r="AB56" s="4"/>
      <c r="AC56" s="4"/>
      <c r="AD56" s="4"/>
      <c r="AE56" s="4"/>
      <c r="AF56" s="4"/>
      <c r="AG56" s="4"/>
      <c r="AH56" s="4"/>
      <c r="AI56" s="4"/>
      <c r="AJ56" s="4"/>
      <c r="AK56" s="4"/>
      <c r="AL56" s="4"/>
      <c r="AM56" s="4"/>
      <c r="AN56" s="4"/>
      <c r="AO56" s="4"/>
      <c r="AP56" s="4"/>
      <c r="AQ56" s="4"/>
      <c r="AR56" s="4"/>
      <c r="AS56" s="4"/>
      <c r="AT56" s="4"/>
      <c r="AU56" s="4"/>
      <c r="AV56" s="4"/>
    </row>
    <row r="57" spans="2:48" x14ac:dyDescent="0.2">
      <c r="B57" s="30"/>
      <c r="C57" s="30"/>
      <c r="D57" s="30"/>
      <c r="E57" s="30"/>
      <c r="F57" s="4"/>
      <c r="G57" s="4"/>
      <c r="H57" s="30"/>
      <c r="I57" s="10"/>
      <c r="J57" s="4"/>
      <c r="K57" s="30"/>
      <c r="L57" s="4"/>
      <c r="M57" s="4"/>
      <c r="N57" s="30"/>
      <c r="O57" s="30"/>
      <c r="P57" s="4"/>
      <c r="Q57" s="4"/>
      <c r="R57" s="4"/>
      <c r="S57" s="30"/>
      <c r="T57" s="4"/>
      <c r="U57" s="4"/>
      <c r="V57" s="30"/>
      <c r="X57" s="4"/>
      <c r="Y57" s="4"/>
      <c r="Z57" s="4"/>
      <c r="AA57" s="4"/>
      <c r="AB57" s="4"/>
      <c r="AC57" s="4"/>
      <c r="AD57" s="4"/>
      <c r="AE57" s="4"/>
      <c r="AF57" s="4"/>
      <c r="AG57" s="4"/>
      <c r="AH57" s="4"/>
      <c r="AI57" s="4"/>
      <c r="AJ57" s="4"/>
      <c r="AK57" s="4"/>
      <c r="AL57" s="4"/>
      <c r="AM57" s="4"/>
      <c r="AN57" s="4"/>
      <c r="AO57" s="4"/>
      <c r="AP57" s="4"/>
      <c r="AQ57" s="4"/>
      <c r="AR57" s="4"/>
      <c r="AS57" s="4"/>
      <c r="AT57" s="4"/>
      <c r="AU57" s="4"/>
      <c r="AV57" s="4"/>
    </row>
    <row r="58" spans="2:48" x14ac:dyDescent="0.2">
      <c r="B58" s="30"/>
      <c r="C58" s="30"/>
      <c r="D58" s="30"/>
      <c r="E58" s="30"/>
      <c r="F58" s="4"/>
      <c r="G58" s="4"/>
      <c r="H58" s="30"/>
      <c r="I58" s="10"/>
      <c r="J58" s="4"/>
      <c r="K58" s="30"/>
      <c r="L58" s="4"/>
      <c r="M58" s="4"/>
      <c r="N58" s="30"/>
      <c r="O58" s="30"/>
      <c r="P58" s="4"/>
      <c r="Q58" s="4"/>
      <c r="R58" s="4"/>
      <c r="S58" s="30"/>
      <c r="T58" s="4"/>
      <c r="U58" s="4"/>
      <c r="V58" s="30"/>
      <c r="X58" s="4"/>
      <c r="Y58" s="4"/>
      <c r="Z58" s="4"/>
      <c r="AA58" s="4"/>
      <c r="AB58" s="4"/>
      <c r="AC58" s="4"/>
      <c r="AD58" s="4"/>
      <c r="AE58" s="4"/>
      <c r="AF58" s="4"/>
      <c r="AG58" s="4"/>
      <c r="AH58" s="4"/>
      <c r="AI58" s="4"/>
      <c r="AJ58" s="4"/>
      <c r="AK58" s="4"/>
      <c r="AL58" s="4"/>
      <c r="AM58" s="4"/>
      <c r="AN58" s="4"/>
      <c r="AO58" s="4"/>
      <c r="AP58" s="4"/>
      <c r="AQ58" s="4"/>
      <c r="AR58" s="4"/>
      <c r="AS58" s="4"/>
      <c r="AT58" s="4"/>
      <c r="AU58" s="4"/>
      <c r="AV58" s="4"/>
    </row>
    <row r="59" spans="2:48" x14ac:dyDescent="0.2">
      <c r="B59" s="30"/>
      <c r="C59" s="30"/>
      <c r="D59" s="30"/>
      <c r="E59" s="30"/>
      <c r="F59" s="4"/>
      <c r="G59" s="4"/>
      <c r="H59" s="30"/>
      <c r="I59" s="10"/>
      <c r="J59" s="4"/>
      <c r="K59" s="30"/>
      <c r="L59" s="4"/>
      <c r="M59" s="4"/>
      <c r="N59" s="30"/>
      <c r="O59" s="30"/>
      <c r="P59" s="4"/>
      <c r="Q59" s="4"/>
      <c r="R59" s="4"/>
      <c r="S59" s="30"/>
      <c r="T59" s="4"/>
      <c r="U59" s="4"/>
      <c r="V59" s="30"/>
      <c r="X59" s="4"/>
      <c r="Y59" s="4"/>
      <c r="Z59" s="4"/>
      <c r="AA59" s="4"/>
      <c r="AB59" s="4"/>
      <c r="AC59" s="4"/>
      <c r="AD59" s="4"/>
      <c r="AE59" s="4"/>
      <c r="AF59" s="4"/>
      <c r="AG59" s="4"/>
      <c r="AH59" s="4"/>
      <c r="AI59" s="4"/>
      <c r="AJ59" s="4"/>
      <c r="AK59" s="4"/>
      <c r="AL59" s="4"/>
      <c r="AM59" s="4"/>
      <c r="AN59" s="4"/>
      <c r="AO59" s="4"/>
      <c r="AP59" s="4"/>
      <c r="AQ59" s="4"/>
      <c r="AR59" s="4"/>
      <c r="AS59" s="4"/>
      <c r="AT59" s="4"/>
      <c r="AU59" s="4"/>
      <c r="AV59" s="4"/>
    </row>
    <row r="60" spans="2:48" x14ac:dyDescent="0.2">
      <c r="B60" s="30"/>
      <c r="C60" s="30"/>
      <c r="D60" s="30"/>
      <c r="E60" s="30"/>
      <c r="F60" s="4"/>
      <c r="G60" s="4"/>
      <c r="H60" s="30"/>
      <c r="I60" s="10"/>
      <c r="J60" s="4"/>
      <c r="K60" s="30"/>
      <c r="L60" s="4"/>
      <c r="M60" s="4"/>
      <c r="N60" s="30"/>
      <c r="O60" s="30"/>
      <c r="P60" s="4"/>
      <c r="Q60" s="4"/>
      <c r="R60" s="4"/>
      <c r="S60" s="30"/>
      <c r="T60" s="4"/>
      <c r="U60" s="4"/>
      <c r="V60" s="30"/>
      <c r="X60" s="4"/>
      <c r="Y60" s="4"/>
      <c r="Z60" s="4"/>
      <c r="AA60" s="4"/>
      <c r="AB60" s="4"/>
      <c r="AC60" s="4"/>
      <c r="AD60" s="4"/>
      <c r="AE60" s="4"/>
      <c r="AF60" s="4"/>
      <c r="AG60" s="4"/>
      <c r="AH60" s="4"/>
      <c r="AI60" s="4"/>
      <c r="AJ60" s="4"/>
      <c r="AK60" s="4"/>
      <c r="AL60" s="4"/>
      <c r="AM60" s="4"/>
      <c r="AN60" s="4"/>
      <c r="AO60" s="4"/>
      <c r="AP60" s="4"/>
      <c r="AQ60" s="4"/>
      <c r="AR60" s="4"/>
      <c r="AS60" s="4"/>
      <c r="AT60" s="4"/>
      <c r="AU60" s="4"/>
      <c r="AV60" s="4"/>
    </row>
    <row r="61" spans="2:48" x14ac:dyDescent="0.2">
      <c r="B61" s="30"/>
      <c r="C61" s="30"/>
      <c r="D61" s="30"/>
      <c r="E61" s="30"/>
      <c r="F61" s="4"/>
      <c r="G61" s="4"/>
      <c r="H61" s="30"/>
      <c r="I61" s="10"/>
      <c r="J61" s="4"/>
      <c r="K61" s="30"/>
      <c r="L61" s="4"/>
      <c r="M61" s="4"/>
      <c r="N61" s="30"/>
      <c r="O61" s="30"/>
      <c r="P61" s="4"/>
      <c r="Q61" s="4"/>
      <c r="R61" s="4"/>
      <c r="S61" s="30"/>
      <c r="T61" s="4"/>
      <c r="U61" s="4"/>
      <c r="V61" s="30"/>
      <c r="X61" s="4"/>
      <c r="Y61" s="4"/>
      <c r="Z61" s="4"/>
      <c r="AA61" s="4"/>
      <c r="AB61" s="4"/>
      <c r="AC61" s="4"/>
      <c r="AD61" s="4"/>
      <c r="AE61" s="4"/>
      <c r="AF61" s="4"/>
      <c r="AG61" s="4"/>
      <c r="AH61" s="4"/>
      <c r="AI61" s="4"/>
      <c r="AJ61" s="4"/>
      <c r="AK61" s="4"/>
      <c r="AL61" s="4"/>
      <c r="AM61" s="4"/>
      <c r="AN61" s="4"/>
      <c r="AO61" s="4"/>
      <c r="AP61" s="4"/>
      <c r="AQ61" s="4"/>
      <c r="AR61" s="4"/>
      <c r="AS61" s="4"/>
      <c r="AT61" s="4"/>
      <c r="AU61" s="4"/>
      <c r="AV61" s="4"/>
    </row>
    <row r="62" spans="2:48" x14ac:dyDescent="0.2">
      <c r="B62" s="30"/>
      <c r="C62" s="30"/>
      <c r="D62" s="30"/>
      <c r="E62" s="30"/>
      <c r="F62" s="4"/>
      <c r="G62" s="4"/>
      <c r="H62" s="30"/>
      <c r="I62" s="10"/>
      <c r="J62" s="4"/>
      <c r="K62" s="30"/>
      <c r="L62" s="4"/>
      <c r="M62" s="4"/>
      <c r="N62" s="30"/>
      <c r="O62" s="30"/>
      <c r="P62" s="4"/>
      <c r="Q62" s="4"/>
      <c r="R62" s="4"/>
      <c r="S62" s="30"/>
      <c r="T62" s="4"/>
      <c r="U62" s="4"/>
      <c r="V62" s="30"/>
      <c r="X62" s="4"/>
      <c r="Y62" s="4"/>
      <c r="Z62" s="4"/>
      <c r="AA62" s="4"/>
      <c r="AB62" s="4"/>
      <c r="AC62" s="4"/>
      <c r="AD62" s="4"/>
      <c r="AE62" s="4"/>
      <c r="AF62" s="4"/>
      <c r="AG62" s="4"/>
      <c r="AH62" s="4"/>
      <c r="AI62" s="4"/>
      <c r="AJ62" s="4"/>
      <c r="AK62" s="4"/>
      <c r="AL62" s="4"/>
      <c r="AM62" s="4"/>
      <c r="AN62" s="4"/>
      <c r="AO62" s="4"/>
      <c r="AP62" s="4"/>
      <c r="AQ62" s="4"/>
      <c r="AR62" s="4"/>
      <c r="AS62" s="4"/>
      <c r="AT62" s="4"/>
      <c r="AU62" s="4"/>
      <c r="AV62" s="4"/>
    </row>
  </sheetData>
  <autoFilter ref="A2:V2" xr:uid="{5CE76E02-A4AF-4BC9-906C-817309019C17}"/>
  <mergeCells count="7">
    <mergeCell ref="A1:A2"/>
    <mergeCell ref="V1:V2"/>
    <mergeCell ref="B1:G1"/>
    <mergeCell ref="H1:J1"/>
    <mergeCell ref="K1:M1"/>
    <mergeCell ref="N1:R1"/>
    <mergeCell ref="S1:U1"/>
  </mergeCells>
  <conditionalFormatting sqref="A3:V4 A6:V14 A5:W5 A17:V24 A15:W16 A25:W25 A34:V36 A32:W33 A38:V41 A37:W37 A26:V31">
    <cfRule type="expression" dxfId="1" priority="1">
      <formula>MOD(ROW(),2)=1</formula>
    </cfRule>
  </conditionalFormatting>
  <printOptions horizontalCentered="1" verticalCentered="1"/>
  <pageMargins left="0.75" right="0.75" top="1" bottom="1" header="0.5" footer="0.5"/>
  <pageSetup orientation="landscape" horizontalDpi="0" verticalDpi="0"/>
  <headerFooter>
    <oddHeader>Data Dump - Sections 1-11</oddHeader>
    <oddFooter>Counting Opinions (SQUIRE) Ltd.</oddFooter>
  </headerFooter>
  <ignoredErrors>
    <ignoredError sqref="F43"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E33D16-F39F-47C8-BD5D-DB8909FEAF5B}">
  <sheetPr>
    <tabColor theme="7" tint="0.39997558519241921"/>
  </sheetPr>
  <dimension ref="A1:AS62"/>
  <sheetViews>
    <sheetView showGridLines="0" workbookViewId="0">
      <pane xSplit="1" ySplit="2" topLeftCell="B3" activePane="bottomRight" state="frozen"/>
      <selection pane="topRight" activeCell="B1" sqref="B1"/>
      <selection pane="bottomLeft" activeCell="A2" sqref="A2"/>
      <selection pane="bottomRight" sqref="A1:A2"/>
    </sheetView>
  </sheetViews>
  <sheetFormatPr defaultRowHeight="12.75" x14ac:dyDescent="0.2"/>
  <cols>
    <col min="1" max="1" width="20.28515625" style="3" customWidth="1"/>
    <col min="2" max="2" width="12" style="29" bestFit="1" customWidth="1"/>
    <col min="3" max="3" width="12" style="29" customWidth="1"/>
    <col min="4" max="4" width="12" style="29" bestFit="1" customWidth="1"/>
    <col min="5" max="5" width="12" style="29" customWidth="1"/>
    <col min="6" max="6" width="13.140625" style="29" customWidth="1"/>
    <col min="7" max="7" width="12" style="29" customWidth="1"/>
    <col min="8" max="9" width="12" style="29" bestFit="1" customWidth="1"/>
    <col min="10" max="10" width="13.140625" style="3" customWidth="1"/>
    <col min="11" max="11" width="11.42578125" style="3" customWidth="1"/>
    <col min="12" max="12" width="13.5703125" style="29" bestFit="1" customWidth="1"/>
    <col min="13" max="13" width="12.42578125" style="29" customWidth="1"/>
    <col min="14" max="14" width="12.28515625" style="29" customWidth="1"/>
    <col min="15" max="15" width="13.5703125" style="29" customWidth="1"/>
    <col min="16" max="17" width="12.85546875" style="29" customWidth="1"/>
    <col min="18" max="18" width="13.5703125" style="29" bestFit="1" customWidth="1"/>
    <col min="19" max="19" width="15.28515625" style="29" customWidth="1"/>
    <col min="20" max="20" width="11.42578125" style="3" hidden="1" customWidth="1"/>
    <col min="21" max="21" width="15.28515625" style="3" customWidth="1"/>
    <col min="22" max="23" width="11.42578125" style="3" bestFit="1" customWidth="1"/>
    <col min="24" max="27" width="15.28515625" style="3" customWidth="1"/>
    <col min="28" max="29" width="11.42578125" style="3" bestFit="1" customWidth="1"/>
    <col min="30" max="33" width="15.28515625" style="3" customWidth="1"/>
    <col min="34" max="34" width="11.42578125" style="3" bestFit="1" customWidth="1"/>
    <col min="35" max="35" width="15.28515625" style="3" customWidth="1"/>
    <col min="36" max="36" width="11.42578125" style="3" bestFit="1" customWidth="1"/>
    <col min="37" max="37" width="15.28515625" style="3" customWidth="1"/>
    <col min="38" max="38" width="11.42578125" style="3" bestFit="1" customWidth="1"/>
    <col min="39" max="40" width="15.28515625" style="3" customWidth="1"/>
    <col min="41" max="41" width="11.42578125" style="3" bestFit="1" customWidth="1"/>
    <col min="42" max="42" width="15.28515625" style="3" customWidth="1"/>
    <col min="43" max="16384" width="9.140625" style="3"/>
  </cols>
  <sheetData>
    <row r="1" spans="1:45" x14ac:dyDescent="0.2">
      <c r="A1" s="203" t="s">
        <v>91</v>
      </c>
      <c r="B1" s="192" t="s">
        <v>107</v>
      </c>
      <c r="C1" s="194"/>
      <c r="D1" s="173" t="s">
        <v>189</v>
      </c>
      <c r="E1" s="175"/>
      <c r="F1" s="195" t="s">
        <v>109</v>
      </c>
      <c r="G1" s="196"/>
      <c r="H1" s="179" t="s">
        <v>174</v>
      </c>
      <c r="I1" s="197"/>
      <c r="J1" s="197"/>
      <c r="K1" s="180"/>
      <c r="L1" s="173" t="s">
        <v>173</v>
      </c>
      <c r="M1" s="174"/>
      <c r="N1" s="175"/>
      <c r="O1" s="192" t="s">
        <v>191</v>
      </c>
      <c r="P1" s="193"/>
      <c r="Q1" s="194"/>
      <c r="R1" s="176" t="s">
        <v>190</v>
      </c>
      <c r="S1" s="178"/>
    </row>
    <row r="2" spans="1:45" s="2" customFormat="1" ht="66" customHeight="1" x14ac:dyDescent="0.2">
      <c r="A2" s="204"/>
      <c r="B2" s="88" t="s">
        <v>178</v>
      </c>
      <c r="C2" s="87" t="s">
        <v>179</v>
      </c>
      <c r="D2" s="31" t="s">
        <v>177</v>
      </c>
      <c r="E2" s="91" t="s">
        <v>180</v>
      </c>
      <c r="F2" s="42" t="s">
        <v>176</v>
      </c>
      <c r="G2" s="92" t="s">
        <v>181</v>
      </c>
      <c r="H2" s="34" t="s">
        <v>175</v>
      </c>
      <c r="I2" s="76" t="s">
        <v>174</v>
      </c>
      <c r="J2" s="18" t="s">
        <v>182</v>
      </c>
      <c r="K2" s="19" t="s">
        <v>183</v>
      </c>
      <c r="L2" s="85" t="s">
        <v>173</v>
      </c>
      <c r="M2" s="91" t="s">
        <v>184</v>
      </c>
      <c r="N2" s="91" t="s">
        <v>185</v>
      </c>
      <c r="O2" s="88" t="s">
        <v>172</v>
      </c>
      <c r="P2" s="93" t="s">
        <v>186</v>
      </c>
      <c r="Q2" s="93" t="s">
        <v>200</v>
      </c>
      <c r="R2" s="89" t="s">
        <v>99</v>
      </c>
      <c r="S2" s="94" t="s">
        <v>133</v>
      </c>
      <c r="T2" s="2" t="s">
        <v>134</v>
      </c>
    </row>
    <row r="3" spans="1:45" x14ac:dyDescent="0.2">
      <c r="A3" s="100" t="s">
        <v>38</v>
      </c>
      <c r="B3" s="32">
        <v>0</v>
      </c>
      <c r="C3" s="23">
        <v>0</v>
      </c>
      <c r="D3" s="32">
        <v>0</v>
      </c>
      <c r="E3" s="23">
        <v>0</v>
      </c>
      <c r="F3" s="32">
        <v>0</v>
      </c>
      <c r="G3" s="23">
        <v>0</v>
      </c>
      <c r="H3" s="32">
        <v>25940</v>
      </c>
      <c r="I3" s="52">
        <v>0</v>
      </c>
      <c r="J3" s="78">
        <f>H3+I3</f>
        <v>25940</v>
      </c>
      <c r="K3" s="25">
        <f>J3/L3</f>
        <v>1</v>
      </c>
      <c r="L3" s="32">
        <v>25940</v>
      </c>
      <c r="M3" s="23">
        <f t="shared" ref="M3:M41" si="0">L3/R3</f>
        <v>1.2330784464162291E-2</v>
      </c>
      <c r="N3" s="77">
        <f>L3/T3</f>
        <v>1.5904353157572042</v>
      </c>
      <c r="O3" s="32">
        <v>0</v>
      </c>
      <c r="P3" s="23">
        <f>O3/S3</f>
        <v>0</v>
      </c>
      <c r="Q3" s="67">
        <f>O3/T3</f>
        <v>0</v>
      </c>
      <c r="R3" s="32">
        <v>2103678</v>
      </c>
      <c r="S3" s="95">
        <v>1665254.72</v>
      </c>
      <c r="T3" s="5">
        <v>16310</v>
      </c>
      <c r="U3" s="4"/>
      <c r="V3" s="4"/>
      <c r="W3" s="4"/>
      <c r="X3" s="4"/>
      <c r="Y3" s="5"/>
      <c r="Z3" s="5"/>
      <c r="AA3" s="4"/>
      <c r="AB3" s="4"/>
      <c r="AC3" s="4"/>
      <c r="AD3" s="4"/>
      <c r="AE3" s="5"/>
      <c r="AF3" s="5"/>
      <c r="AG3" s="4"/>
      <c r="AH3" s="4"/>
      <c r="AI3" s="4"/>
      <c r="AJ3" s="4"/>
      <c r="AK3" s="4"/>
      <c r="AL3" s="4"/>
      <c r="AM3" s="4"/>
      <c r="AN3" s="4"/>
      <c r="AO3" s="7"/>
      <c r="AP3" s="4"/>
      <c r="AQ3" s="4"/>
      <c r="AR3" s="7"/>
      <c r="AS3" s="4"/>
    </row>
    <row r="4" spans="1:45" x14ac:dyDescent="0.2">
      <c r="A4" s="100" t="s">
        <v>83</v>
      </c>
      <c r="B4" s="32">
        <v>0</v>
      </c>
      <c r="C4" s="23">
        <v>0</v>
      </c>
      <c r="D4" s="32">
        <v>243403</v>
      </c>
      <c r="E4" s="23">
        <f>D4/L4</f>
        <v>0.4327964637017333</v>
      </c>
      <c r="F4" s="32">
        <v>0</v>
      </c>
      <c r="G4" s="23">
        <v>0</v>
      </c>
      <c r="H4" s="32">
        <v>0</v>
      </c>
      <c r="I4" s="52">
        <v>318993</v>
      </c>
      <c r="J4" s="78">
        <f>H4+I4</f>
        <v>318993</v>
      </c>
      <c r="K4" s="25">
        <f>J4/L4</f>
        <v>0.5672035362982667</v>
      </c>
      <c r="L4" s="32">
        <v>562396</v>
      </c>
      <c r="M4" s="23">
        <f t="shared" si="0"/>
        <v>0.34025834165229757</v>
      </c>
      <c r="N4" s="77">
        <f>L4/T4</f>
        <v>24.501002004008015</v>
      </c>
      <c r="O4" s="32">
        <v>562396</v>
      </c>
      <c r="P4" s="23">
        <f t="shared" ref="P4:P41" si="1">O4/S4</f>
        <v>0.39107203453474337</v>
      </c>
      <c r="Q4" s="67">
        <f t="shared" ref="Q4:Q41" si="2">O4/T4</f>
        <v>24.501002004008015</v>
      </c>
      <c r="R4" s="32">
        <v>1652850</v>
      </c>
      <c r="S4" s="95">
        <v>1438088</v>
      </c>
      <c r="T4" s="5">
        <v>22954</v>
      </c>
      <c r="U4" s="4"/>
      <c r="V4" s="4"/>
      <c r="W4" s="4"/>
      <c r="X4" s="4"/>
      <c r="Y4" s="5"/>
      <c r="Z4" s="5"/>
      <c r="AA4" s="4"/>
      <c r="AB4" s="4"/>
      <c r="AC4" s="4"/>
      <c r="AD4" s="4"/>
      <c r="AE4" s="5"/>
      <c r="AF4" s="5"/>
      <c r="AG4" s="4"/>
      <c r="AH4" s="4"/>
      <c r="AI4" s="4"/>
      <c r="AJ4" s="4"/>
      <c r="AK4" s="4"/>
      <c r="AL4" s="4"/>
      <c r="AM4" s="4"/>
      <c r="AN4" s="4"/>
      <c r="AO4" s="7"/>
      <c r="AP4" s="4"/>
      <c r="AQ4" s="4"/>
      <c r="AR4" s="7"/>
      <c r="AS4" s="4"/>
    </row>
    <row r="5" spans="1:45" x14ac:dyDescent="0.2">
      <c r="A5" s="100" t="s">
        <v>62</v>
      </c>
      <c r="B5" s="32">
        <v>72626</v>
      </c>
      <c r="C5" s="23">
        <v>0.20060546799471873</v>
      </c>
      <c r="D5" s="32">
        <v>246621</v>
      </c>
      <c r="E5" s="23">
        <v>0.6812094996602529</v>
      </c>
      <c r="F5" s="32">
        <v>0</v>
      </c>
      <c r="G5" s="23">
        <v>0</v>
      </c>
      <c r="H5" s="32">
        <v>15487</v>
      </c>
      <c r="I5" s="52">
        <v>27300</v>
      </c>
      <c r="J5" s="52">
        <v>42787</v>
      </c>
      <c r="K5" s="23">
        <v>0.11818503234502836</v>
      </c>
      <c r="L5" s="32">
        <v>362034</v>
      </c>
      <c r="M5" s="23">
        <v>0.25739295378310778</v>
      </c>
      <c r="N5" s="120">
        <v>22.690943277969289</v>
      </c>
      <c r="O5" s="32">
        <v>346547</v>
      </c>
      <c r="P5" s="23">
        <v>0.24944754681995712</v>
      </c>
      <c r="Q5" s="67">
        <f t="shared" si="2"/>
        <v>21.72027577561893</v>
      </c>
      <c r="R5" s="32">
        <v>1406542</v>
      </c>
      <c r="S5" s="95">
        <v>1389258</v>
      </c>
      <c r="T5" s="122">
        <v>15955</v>
      </c>
      <c r="U5" s="4"/>
      <c r="V5" s="4"/>
      <c r="W5" s="4"/>
      <c r="X5" s="4"/>
      <c r="Y5" s="5"/>
      <c r="Z5" s="5"/>
      <c r="AA5" s="4"/>
      <c r="AB5" s="4"/>
      <c r="AC5" s="4"/>
      <c r="AD5" s="4"/>
      <c r="AE5" s="5"/>
      <c r="AF5" s="5"/>
      <c r="AG5" s="4"/>
      <c r="AH5" s="4"/>
      <c r="AI5" s="4"/>
      <c r="AJ5" s="4"/>
      <c r="AK5" s="6"/>
      <c r="AL5" s="4"/>
      <c r="AM5" s="4"/>
      <c r="AN5" s="4"/>
      <c r="AO5" s="7"/>
      <c r="AP5" s="4"/>
      <c r="AQ5" s="4"/>
      <c r="AR5" s="7"/>
      <c r="AS5" s="4"/>
    </row>
    <row r="6" spans="1:45" x14ac:dyDescent="0.2">
      <c r="A6" s="100" t="s">
        <v>35</v>
      </c>
      <c r="B6" s="32">
        <v>0</v>
      </c>
      <c r="C6" s="23">
        <v>0</v>
      </c>
      <c r="D6" s="32">
        <v>0</v>
      </c>
      <c r="E6" s="23">
        <v>0</v>
      </c>
      <c r="F6" s="32">
        <v>0</v>
      </c>
      <c r="G6" s="23">
        <v>0</v>
      </c>
      <c r="H6" s="32">
        <v>0</v>
      </c>
      <c r="I6" s="52">
        <v>0</v>
      </c>
      <c r="J6" s="78">
        <f t="shared" ref="J6:J14" si="3">H6+I6</f>
        <v>0</v>
      </c>
      <c r="K6" s="25">
        <v>0</v>
      </c>
      <c r="L6" s="32">
        <v>0</v>
      </c>
      <c r="M6" s="23">
        <f t="shared" si="0"/>
        <v>0</v>
      </c>
      <c r="N6" s="77">
        <f t="shared" ref="N6:N14" si="4">L6/T6</f>
        <v>0</v>
      </c>
      <c r="O6" s="32">
        <v>46000</v>
      </c>
      <c r="P6" s="23">
        <f t="shared" si="1"/>
        <v>0.17929249621926693</v>
      </c>
      <c r="Q6" s="67">
        <f t="shared" si="2"/>
        <v>2.3740710156895126</v>
      </c>
      <c r="R6" s="32">
        <v>223941</v>
      </c>
      <c r="S6" s="95">
        <v>256564</v>
      </c>
      <c r="T6" s="5">
        <v>19376</v>
      </c>
      <c r="U6" s="4"/>
      <c r="V6" s="4"/>
      <c r="W6" s="4"/>
      <c r="X6" s="4"/>
      <c r="Y6" s="5"/>
      <c r="Z6" s="5"/>
      <c r="AA6" s="4"/>
      <c r="AB6" s="4"/>
      <c r="AC6" s="4"/>
      <c r="AD6" s="4"/>
      <c r="AE6" s="5"/>
      <c r="AF6" s="5"/>
      <c r="AG6" s="4"/>
      <c r="AH6" s="4"/>
      <c r="AI6" s="4"/>
      <c r="AJ6" s="4"/>
      <c r="AK6" s="4"/>
      <c r="AL6" s="4"/>
      <c r="AM6" s="4"/>
      <c r="AN6" s="4"/>
      <c r="AO6" s="7"/>
      <c r="AP6" s="4"/>
      <c r="AQ6" s="4"/>
      <c r="AR6" s="7"/>
      <c r="AS6" s="4"/>
    </row>
    <row r="7" spans="1:45" x14ac:dyDescent="0.2">
      <c r="A7" s="100" t="s">
        <v>43</v>
      </c>
      <c r="B7" s="32">
        <v>0</v>
      </c>
      <c r="C7" s="23">
        <v>0</v>
      </c>
      <c r="D7" s="32">
        <v>0</v>
      </c>
      <c r="E7" s="23">
        <v>0</v>
      </c>
      <c r="F7" s="32">
        <v>0</v>
      </c>
      <c r="G7" s="23">
        <v>0</v>
      </c>
      <c r="H7" s="32">
        <v>0</v>
      </c>
      <c r="I7" s="52">
        <v>0</v>
      </c>
      <c r="J7" s="78">
        <f t="shared" si="3"/>
        <v>0</v>
      </c>
      <c r="K7" s="25">
        <v>0</v>
      </c>
      <c r="L7" s="32">
        <v>0</v>
      </c>
      <c r="M7" s="23">
        <f t="shared" si="0"/>
        <v>0</v>
      </c>
      <c r="N7" s="77">
        <f t="shared" si="4"/>
        <v>0</v>
      </c>
      <c r="O7" s="32">
        <v>0</v>
      </c>
      <c r="P7" s="23">
        <f t="shared" si="1"/>
        <v>0</v>
      </c>
      <c r="Q7" s="67">
        <f t="shared" si="2"/>
        <v>0</v>
      </c>
      <c r="R7" s="32">
        <v>373641</v>
      </c>
      <c r="S7" s="95">
        <v>342583</v>
      </c>
      <c r="T7" s="5">
        <v>7827</v>
      </c>
      <c r="U7" s="4"/>
      <c r="V7" s="4"/>
      <c r="W7" s="4"/>
      <c r="X7" s="4"/>
      <c r="Y7" s="5"/>
      <c r="Z7" s="5"/>
      <c r="AA7" s="4"/>
      <c r="AB7" s="4"/>
      <c r="AC7" s="4"/>
      <c r="AD7" s="4"/>
      <c r="AE7" s="5"/>
      <c r="AF7" s="5"/>
      <c r="AG7" s="4"/>
      <c r="AH7" s="4"/>
      <c r="AI7" s="4"/>
      <c r="AJ7" s="4"/>
      <c r="AK7" s="6"/>
      <c r="AL7" s="4"/>
      <c r="AM7" s="4"/>
      <c r="AN7" s="4"/>
      <c r="AO7" s="7"/>
      <c r="AP7" s="4"/>
      <c r="AQ7" s="4"/>
      <c r="AR7" s="7"/>
      <c r="AS7" s="4"/>
    </row>
    <row r="8" spans="1:45" x14ac:dyDescent="0.2">
      <c r="A8" s="100" t="s">
        <v>41</v>
      </c>
      <c r="B8" s="32">
        <v>0</v>
      </c>
      <c r="C8" s="23">
        <v>0</v>
      </c>
      <c r="D8" s="32">
        <v>0</v>
      </c>
      <c r="E8" s="23">
        <v>0</v>
      </c>
      <c r="F8" s="32">
        <v>0</v>
      </c>
      <c r="G8" s="23">
        <v>0</v>
      </c>
      <c r="H8" s="32">
        <v>0</v>
      </c>
      <c r="I8" s="52">
        <v>0</v>
      </c>
      <c r="J8" s="78">
        <f t="shared" si="3"/>
        <v>0</v>
      </c>
      <c r="K8" s="25">
        <v>0</v>
      </c>
      <c r="L8" s="32">
        <v>0</v>
      </c>
      <c r="M8" s="23">
        <f t="shared" si="0"/>
        <v>0</v>
      </c>
      <c r="N8" s="77">
        <f t="shared" si="4"/>
        <v>0</v>
      </c>
      <c r="O8" s="32">
        <v>0</v>
      </c>
      <c r="P8" s="23">
        <f t="shared" si="1"/>
        <v>0</v>
      </c>
      <c r="Q8" s="67">
        <f t="shared" si="2"/>
        <v>0</v>
      </c>
      <c r="R8" s="32">
        <v>1225862</v>
      </c>
      <c r="S8" s="95">
        <v>1132970</v>
      </c>
      <c r="T8" s="5">
        <v>35014</v>
      </c>
      <c r="U8" s="4"/>
      <c r="V8" s="4"/>
      <c r="W8" s="4"/>
      <c r="X8" s="4"/>
      <c r="Y8" s="5"/>
      <c r="Z8" s="5"/>
      <c r="AA8" s="4"/>
      <c r="AB8" s="4"/>
      <c r="AC8" s="4"/>
      <c r="AD8" s="4"/>
      <c r="AE8" s="5"/>
      <c r="AF8" s="5"/>
      <c r="AG8" s="4"/>
      <c r="AH8" s="4"/>
      <c r="AI8" s="4"/>
      <c r="AJ8" s="4"/>
      <c r="AK8" s="4"/>
      <c r="AL8" s="4"/>
      <c r="AM8" s="4"/>
      <c r="AN8" s="4"/>
      <c r="AO8" s="7"/>
      <c r="AP8" s="4"/>
      <c r="AQ8" s="4"/>
      <c r="AR8" s="7"/>
      <c r="AS8" s="4"/>
    </row>
    <row r="9" spans="1:45" x14ac:dyDescent="0.2">
      <c r="A9" s="100" t="s">
        <v>42</v>
      </c>
      <c r="B9" s="32">
        <v>22309</v>
      </c>
      <c r="C9" s="23">
        <f>B9/L9</f>
        <v>1</v>
      </c>
      <c r="D9" s="32">
        <v>0</v>
      </c>
      <c r="E9" s="23">
        <v>0</v>
      </c>
      <c r="F9" s="32">
        <v>0</v>
      </c>
      <c r="G9" s="23">
        <v>0</v>
      </c>
      <c r="H9" s="32">
        <v>0</v>
      </c>
      <c r="I9" s="52">
        <v>0</v>
      </c>
      <c r="J9" s="78">
        <f t="shared" si="3"/>
        <v>0</v>
      </c>
      <c r="K9" s="25">
        <f>J9/L9</f>
        <v>0</v>
      </c>
      <c r="L9" s="32">
        <v>22309</v>
      </c>
      <c r="M9" s="23">
        <f t="shared" si="0"/>
        <v>6.1565353406764327E-3</v>
      </c>
      <c r="N9" s="77">
        <f t="shared" si="4"/>
        <v>0.27751999701444263</v>
      </c>
      <c r="O9" s="32">
        <v>22309</v>
      </c>
      <c r="P9" s="23">
        <f t="shared" si="1"/>
        <v>6.7003531433603462E-3</v>
      </c>
      <c r="Q9" s="67">
        <f t="shared" si="2"/>
        <v>0.27751999701444263</v>
      </c>
      <c r="R9" s="32">
        <v>3623629</v>
      </c>
      <c r="S9" s="95">
        <v>3329526</v>
      </c>
      <c r="T9" s="5">
        <v>80387</v>
      </c>
      <c r="U9" s="4"/>
      <c r="V9" s="4"/>
      <c r="W9" s="4"/>
      <c r="X9" s="4"/>
      <c r="Y9" s="5"/>
      <c r="Z9" s="5"/>
      <c r="AA9" s="4"/>
      <c r="AB9" s="4"/>
      <c r="AC9" s="4"/>
      <c r="AD9" s="4"/>
      <c r="AE9" s="5"/>
      <c r="AF9" s="5"/>
      <c r="AG9" s="4"/>
      <c r="AH9" s="4"/>
      <c r="AI9" s="4"/>
      <c r="AJ9" s="4"/>
      <c r="AK9" s="6"/>
      <c r="AL9" s="4"/>
      <c r="AM9" s="5"/>
      <c r="AN9" s="4"/>
      <c r="AO9" s="7"/>
      <c r="AP9" s="4"/>
      <c r="AQ9" s="4"/>
      <c r="AR9" s="7"/>
      <c r="AS9" s="4"/>
    </row>
    <row r="10" spans="1:45" x14ac:dyDescent="0.2">
      <c r="A10" s="100" t="s">
        <v>44</v>
      </c>
      <c r="B10" s="32">
        <v>5000</v>
      </c>
      <c r="C10" s="23">
        <f>B10/L10</f>
        <v>0.4329004329004329</v>
      </c>
      <c r="D10" s="32">
        <v>0</v>
      </c>
      <c r="E10" s="23">
        <v>0</v>
      </c>
      <c r="F10" s="32">
        <v>0</v>
      </c>
      <c r="G10" s="23">
        <v>0</v>
      </c>
      <c r="H10" s="32">
        <v>0</v>
      </c>
      <c r="I10" s="52">
        <v>6550</v>
      </c>
      <c r="J10" s="78">
        <f t="shared" si="3"/>
        <v>6550</v>
      </c>
      <c r="K10" s="25">
        <f>J10/L10</f>
        <v>0.5670995670995671</v>
      </c>
      <c r="L10" s="32">
        <v>11550</v>
      </c>
      <c r="M10" s="23">
        <f t="shared" si="0"/>
        <v>6.620474289631707E-3</v>
      </c>
      <c r="N10" s="77">
        <f t="shared" si="4"/>
        <v>0.34471437951411688</v>
      </c>
      <c r="O10" s="32">
        <v>11550</v>
      </c>
      <c r="P10" s="23">
        <f t="shared" si="1"/>
        <v>6.620474289631707E-3</v>
      </c>
      <c r="Q10" s="67">
        <f t="shared" si="2"/>
        <v>0.34471437951411688</v>
      </c>
      <c r="R10" s="32">
        <v>1744588</v>
      </c>
      <c r="S10" s="95">
        <v>1744588</v>
      </c>
      <c r="T10" s="5">
        <v>33506</v>
      </c>
      <c r="U10" s="4"/>
      <c r="V10" s="4"/>
      <c r="W10" s="4"/>
      <c r="X10" s="4"/>
      <c r="Y10" s="5"/>
      <c r="Z10" s="5"/>
      <c r="AA10" s="4"/>
      <c r="AB10" s="4"/>
      <c r="AC10" s="4"/>
      <c r="AD10" s="4"/>
      <c r="AE10" s="5"/>
      <c r="AF10" s="5"/>
      <c r="AG10" s="4"/>
      <c r="AH10" s="4"/>
      <c r="AI10" s="4"/>
      <c r="AJ10" s="4"/>
      <c r="AK10" s="4"/>
      <c r="AL10" s="4"/>
      <c r="AM10" s="5"/>
      <c r="AN10" s="4"/>
      <c r="AO10" s="7"/>
      <c r="AP10" s="4"/>
      <c r="AQ10" s="4"/>
      <c r="AR10" s="7"/>
      <c r="AS10" s="4"/>
    </row>
    <row r="11" spans="1:45" x14ac:dyDescent="0.2">
      <c r="A11" s="100" t="s">
        <v>47</v>
      </c>
      <c r="B11" s="32">
        <v>0</v>
      </c>
      <c r="C11" s="23">
        <v>0</v>
      </c>
      <c r="D11" s="32">
        <v>53215</v>
      </c>
      <c r="E11" s="23">
        <f>D11/L11</f>
        <v>1</v>
      </c>
      <c r="F11" s="32">
        <v>0</v>
      </c>
      <c r="G11" s="23">
        <v>0</v>
      </c>
      <c r="H11" s="32">
        <v>0</v>
      </c>
      <c r="I11" s="52">
        <v>0</v>
      </c>
      <c r="J11" s="78">
        <f t="shared" si="3"/>
        <v>0</v>
      </c>
      <c r="K11" s="25">
        <f>J11/L11</f>
        <v>0</v>
      </c>
      <c r="L11" s="32">
        <v>53215</v>
      </c>
      <c r="M11" s="23">
        <f t="shared" si="0"/>
        <v>6.6551443396568558E-2</v>
      </c>
      <c r="N11" s="77">
        <f t="shared" si="4"/>
        <v>4.0479993914498706</v>
      </c>
      <c r="O11" s="32">
        <v>58234</v>
      </c>
      <c r="P11" s="23">
        <f t="shared" si="1"/>
        <v>8.2256989174407311E-2</v>
      </c>
      <c r="Q11" s="67">
        <f t="shared" si="2"/>
        <v>4.4297885288300627</v>
      </c>
      <c r="R11" s="32">
        <v>799607</v>
      </c>
      <c r="S11" s="95">
        <v>707952</v>
      </c>
      <c r="T11" s="5">
        <v>13146</v>
      </c>
      <c r="U11" s="4"/>
      <c r="V11" s="4"/>
      <c r="W11" s="4"/>
      <c r="X11" s="4"/>
      <c r="Y11" s="5"/>
      <c r="Z11" s="5"/>
      <c r="AA11" s="4"/>
      <c r="AB11" s="4"/>
      <c r="AC11" s="4"/>
      <c r="AD11" s="4"/>
      <c r="AE11" s="5"/>
      <c r="AF11" s="5"/>
      <c r="AG11" s="4"/>
      <c r="AH11" s="4"/>
      <c r="AI11" s="4"/>
      <c r="AJ11" s="4"/>
      <c r="AK11" s="4"/>
      <c r="AL11" s="4"/>
      <c r="AM11" s="4"/>
      <c r="AN11" s="4"/>
      <c r="AO11" s="7"/>
      <c r="AP11" s="4"/>
      <c r="AQ11" s="4"/>
      <c r="AR11" s="7"/>
      <c r="AS11" s="4"/>
    </row>
    <row r="12" spans="1:45" x14ac:dyDescent="0.2">
      <c r="A12" s="100" t="s">
        <v>48</v>
      </c>
      <c r="B12" s="32">
        <v>0</v>
      </c>
      <c r="C12" s="23">
        <v>0</v>
      </c>
      <c r="D12" s="32">
        <v>0</v>
      </c>
      <c r="E12" s="23">
        <v>0</v>
      </c>
      <c r="F12" s="32">
        <v>0</v>
      </c>
      <c r="G12" s="23">
        <v>0</v>
      </c>
      <c r="H12" s="32">
        <v>19740</v>
      </c>
      <c r="I12" s="52">
        <v>0</v>
      </c>
      <c r="J12" s="78">
        <f t="shared" si="3"/>
        <v>19740</v>
      </c>
      <c r="K12" s="25">
        <f>J12/L12</f>
        <v>1</v>
      </c>
      <c r="L12" s="32">
        <v>19740</v>
      </c>
      <c r="M12" s="23">
        <f t="shared" si="0"/>
        <v>7.8768372303859163E-3</v>
      </c>
      <c r="N12" s="77">
        <f t="shared" si="4"/>
        <v>0.41966962178710376</v>
      </c>
      <c r="O12" s="32">
        <v>46780</v>
      </c>
      <c r="P12" s="23">
        <f t="shared" si="1"/>
        <v>2.0725250869459273E-2</v>
      </c>
      <c r="Q12" s="67">
        <f t="shared" si="2"/>
        <v>0.9945362161702489</v>
      </c>
      <c r="R12" s="32">
        <v>2506082</v>
      </c>
      <c r="S12" s="95">
        <v>2257150</v>
      </c>
      <c r="T12" s="5">
        <v>47037</v>
      </c>
      <c r="U12" s="4"/>
      <c r="V12" s="4"/>
      <c r="W12" s="4"/>
      <c r="X12" s="4"/>
      <c r="Y12" s="5"/>
      <c r="Z12" s="5"/>
      <c r="AA12" s="4"/>
      <c r="AB12" s="4"/>
      <c r="AC12" s="4"/>
      <c r="AD12" s="4"/>
      <c r="AE12" s="5"/>
      <c r="AF12" s="5"/>
      <c r="AG12" s="4"/>
      <c r="AH12" s="4"/>
      <c r="AI12" s="4"/>
      <c r="AJ12" s="4"/>
      <c r="AK12" s="4"/>
      <c r="AL12" s="4"/>
      <c r="AM12" s="4"/>
      <c r="AN12" s="4"/>
      <c r="AO12" s="7"/>
      <c r="AP12" s="4"/>
      <c r="AQ12" s="4"/>
      <c r="AR12" s="7"/>
      <c r="AS12" s="4"/>
    </row>
    <row r="13" spans="1:45" x14ac:dyDescent="0.2">
      <c r="A13" s="100" t="s">
        <v>51</v>
      </c>
      <c r="B13" s="32">
        <v>0</v>
      </c>
      <c r="C13" s="23">
        <v>0</v>
      </c>
      <c r="D13" s="32">
        <v>0</v>
      </c>
      <c r="E13" s="23">
        <v>0</v>
      </c>
      <c r="F13" s="32">
        <v>0</v>
      </c>
      <c r="G13" s="23">
        <v>0</v>
      </c>
      <c r="H13" s="32">
        <v>0</v>
      </c>
      <c r="I13" s="52">
        <v>0</v>
      </c>
      <c r="J13" s="78">
        <f t="shared" si="3"/>
        <v>0</v>
      </c>
      <c r="K13" s="25">
        <v>0</v>
      </c>
      <c r="L13" s="32">
        <v>0</v>
      </c>
      <c r="M13" s="23">
        <f t="shared" si="0"/>
        <v>0</v>
      </c>
      <c r="N13" s="77">
        <f t="shared" si="4"/>
        <v>0</v>
      </c>
      <c r="O13" s="32">
        <v>0</v>
      </c>
      <c r="P13" s="23">
        <f t="shared" si="1"/>
        <v>0</v>
      </c>
      <c r="Q13" s="67">
        <f t="shared" si="2"/>
        <v>0</v>
      </c>
      <c r="R13" s="32">
        <v>320438</v>
      </c>
      <c r="S13" s="95">
        <v>253768</v>
      </c>
      <c r="T13" s="5">
        <v>6425</v>
      </c>
      <c r="U13" s="4"/>
      <c r="V13" s="4"/>
      <c r="W13" s="4"/>
      <c r="X13" s="4"/>
      <c r="Y13" s="5"/>
      <c r="Z13" s="5"/>
      <c r="AA13" s="4"/>
      <c r="AB13" s="4"/>
      <c r="AC13" s="4"/>
      <c r="AD13" s="4"/>
      <c r="AE13" s="5"/>
      <c r="AF13" s="5"/>
      <c r="AG13" s="4"/>
      <c r="AH13" s="4"/>
      <c r="AI13" s="4"/>
      <c r="AJ13" s="4"/>
      <c r="AK13" s="6"/>
      <c r="AL13" s="4"/>
      <c r="AM13" s="5"/>
      <c r="AN13" s="4"/>
      <c r="AO13" s="7"/>
      <c r="AP13" s="4"/>
      <c r="AQ13" s="4"/>
      <c r="AR13" s="7"/>
      <c r="AS13" s="4"/>
    </row>
    <row r="14" spans="1:45" x14ac:dyDescent="0.2">
      <c r="A14" s="100" t="s">
        <v>64</v>
      </c>
      <c r="B14" s="32">
        <v>0</v>
      </c>
      <c r="C14" s="23">
        <v>0</v>
      </c>
      <c r="D14" s="32">
        <v>0</v>
      </c>
      <c r="E14" s="23">
        <v>0</v>
      </c>
      <c r="F14" s="32">
        <v>0</v>
      </c>
      <c r="G14" s="23">
        <v>0</v>
      </c>
      <c r="H14" s="32">
        <v>0</v>
      </c>
      <c r="I14" s="52">
        <v>0</v>
      </c>
      <c r="J14" s="78">
        <f t="shared" si="3"/>
        <v>0</v>
      </c>
      <c r="K14" s="25">
        <v>0</v>
      </c>
      <c r="L14" s="32">
        <v>0</v>
      </c>
      <c r="M14" s="23">
        <f t="shared" si="0"/>
        <v>0</v>
      </c>
      <c r="N14" s="77">
        <f t="shared" si="4"/>
        <v>0</v>
      </c>
      <c r="O14" s="32">
        <v>0</v>
      </c>
      <c r="P14" s="23">
        <f t="shared" si="1"/>
        <v>0</v>
      </c>
      <c r="Q14" s="67">
        <f t="shared" si="2"/>
        <v>0</v>
      </c>
      <c r="R14" s="32">
        <v>201070</v>
      </c>
      <c r="S14" s="95">
        <v>204141</v>
      </c>
      <c r="T14" s="5">
        <v>4606</v>
      </c>
      <c r="U14" s="4"/>
      <c r="V14" s="4"/>
      <c r="W14" s="4"/>
      <c r="X14" s="4"/>
      <c r="Y14" s="5"/>
      <c r="Z14" s="5"/>
      <c r="AA14" s="4"/>
      <c r="AB14" s="4"/>
      <c r="AC14" s="4"/>
      <c r="AD14" s="4"/>
      <c r="AE14" s="5"/>
      <c r="AF14" s="5"/>
      <c r="AG14" s="4"/>
      <c r="AH14" s="4"/>
      <c r="AI14" s="4"/>
      <c r="AJ14" s="4"/>
      <c r="AK14" s="6"/>
      <c r="AL14" s="4"/>
      <c r="AM14" s="5"/>
      <c r="AN14" s="4"/>
      <c r="AO14" s="7"/>
      <c r="AP14" s="4"/>
      <c r="AQ14" s="4"/>
      <c r="AR14" s="7"/>
      <c r="AS14" s="4"/>
    </row>
    <row r="15" spans="1:45" x14ac:dyDescent="0.2">
      <c r="A15" s="100" t="s">
        <v>54</v>
      </c>
      <c r="B15" s="32">
        <v>0</v>
      </c>
      <c r="C15" s="23">
        <v>0</v>
      </c>
      <c r="D15" s="32">
        <v>0</v>
      </c>
      <c r="E15" s="23">
        <v>0</v>
      </c>
      <c r="F15" s="32">
        <v>0</v>
      </c>
      <c r="G15" s="23">
        <v>0</v>
      </c>
      <c r="H15" s="32">
        <v>14100</v>
      </c>
      <c r="I15" s="52">
        <v>0</v>
      </c>
      <c r="J15" s="78">
        <v>14100</v>
      </c>
      <c r="K15" s="25">
        <v>1</v>
      </c>
      <c r="L15" s="32">
        <v>14100</v>
      </c>
      <c r="M15" s="23">
        <f>L15/R15</f>
        <v>2.8638280240805284E-2</v>
      </c>
      <c r="N15" s="77">
        <v>1.446747383541966</v>
      </c>
      <c r="O15" s="32">
        <v>14100</v>
      </c>
      <c r="P15" s="23">
        <v>2.8731416275430358E-2</v>
      </c>
      <c r="Q15" s="67">
        <v>1.446747383541966</v>
      </c>
      <c r="R15" s="32">
        <v>492348</v>
      </c>
      <c r="S15" s="95">
        <v>490752</v>
      </c>
      <c r="T15" s="5">
        <v>9746</v>
      </c>
      <c r="U15" s="4"/>
      <c r="V15" s="4"/>
      <c r="W15" s="4"/>
      <c r="X15" s="4"/>
      <c r="Y15" s="5"/>
      <c r="Z15" s="5"/>
      <c r="AA15" s="4"/>
      <c r="AB15" s="4"/>
      <c r="AC15" s="4"/>
      <c r="AD15" s="4"/>
      <c r="AE15" s="5"/>
      <c r="AF15" s="5"/>
      <c r="AG15" s="4"/>
      <c r="AH15" s="4"/>
      <c r="AI15" s="4"/>
      <c r="AJ15" s="4"/>
      <c r="AK15" s="4"/>
      <c r="AL15" s="4"/>
      <c r="AM15" s="4"/>
      <c r="AN15" s="4"/>
      <c r="AO15" s="7"/>
      <c r="AP15" s="4"/>
      <c r="AQ15" s="4"/>
      <c r="AR15" s="7"/>
      <c r="AS15" s="4"/>
    </row>
    <row r="16" spans="1:45" x14ac:dyDescent="0.2">
      <c r="A16" s="100" t="s">
        <v>37</v>
      </c>
      <c r="B16" s="32">
        <v>0</v>
      </c>
      <c r="C16" s="23">
        <v>0</v>
      </c>
      <c r="D16" s="32">
        <v>0</v>
      </c>
      <c r="E16" s="23">
        <v>0</v>
      </c>
      <c r="F16" s="32">
        <v>0</v>
      </c>
      <c r="G16" s="23">
        <v>0</v>
      </c>
      <c r="H16" s="32">
        <v>21950</v>
      </c>
      <c r="I16" s="52">
        <v>4850</v>
      </c>
      <c r="J16" s="52">
        <v>26800</v>
      </c>
      <c r="K16" s="23">
        <v>1</v>
      </c>
      <c r="L16" s="32">
        <v>26800</v>
      </c>
      <c r="M16" s="23">
        <v>0.10452744235389559</v>
      </c>
      <c r="N16" s="120">
        <v>3.2730825598436737</v>
      </c>
      <c r="O16" s="32">
        <v>13022</v>
      </c>
      <c r="P16" s="23">
        <v>5.0279545314140979E-2</v>
      </c>
      <c r="Q16" s="120">
        <v>1.5903761602344895</v>
      </c>
      <c r="R16" s="32">
        <v>256392</v>
      </c>
      <c r="S16" s="95">
        <v>258992</v>
      </c>
      <c r="T16" s="122">
        <v>8188</v>
      </c>
      <c r="U16" s="4"/>
      <c r="V16" s="4"/>
      <c r="W16" s="4"/>
      <c r="X16" s="4"/>
      <c r="Y16" s="5"/>
      <c r="Z16" s="5"/>
      <c r="AA16" s="4"/>
      <c r="AB16" s="4"/>
      <c r="AC16" s="4"/>
      <c r="AD16" s="4"/>
      <c r="AE16" s="5"/>
      <c r="AF16" s="5"/>
      <c r="AG16" s="4"/>
      <c r="AH16" s="4"/>
      <c r="AI16" s="4"/>
      <c r="AJ16" s="4"/>
      <c r="AK16" s="4"/>
      <c r="AL16" s="4"/>
      <c r="AM16" s="4"/>
      <c r="AN16" s="4"/>
      <c r="AO16" s="7"/>
      <c r="AP16" s="4"/>
      <c r="AQ16" s="4"/>
      <c r="AR16" s="7"/>
      <c r="AS16" s="4"/>
    </row>
    <row r="17" spans="1:45" x14ac:dyDescent="0.2">
      <c r="A17" s="100" t="s">
        <v>60</v>
      </c>
      <c r="B17" s="32">
        <v>0</v>
      </c>
      <c r="C17" s="23">
        <v>0</v>
      </c>
      <c r="D17" s="32">
        <v>0</v>
      </c>
      <c r="E17" s="23">
        <v>0</v>
      </c>
      <c r="F17" s="32">
        <v>0</v>
      </c>
      <c r="G17" s="23">
        <v>0</v>
      </c>
      <c r="H17" s="32">
        <v>400000</v>
      </c>
      <c r="I17" s="52">
        <v>0</v>
      </c>
      <c r="J17" s="78">
        <f t="shared" ref="J17:J24" si="5">H17+I17</f>
        <v>400000</v>
      </c>
      <c r="K17" s="25">
        <f>J17/L17</f>
        <v>1</v>
      </c>
      <c r="L17" s="32">
        <v>400000</v>
      </c>
      <c r="M17" s="23">
        <f t="shared" si="0"/>
        <v>0.45317460137629129</v>
      </c>
      <c r="N17" s="77">
        <f t="shared" ref="N17:N24" si="6">L17/T17</f>
        <v>74.005550416281224</v>
      </c>
      <c r="O17" s="32">
        <v>0</v>
      </c>
      <c r="P17" s="23">
        <f t="shared" si="1"/>
        <v>0</v>
      </c>
      <c r="Q17" s="67">
        <f t="shared" si="2"/>
        <v>0</v>
      </c>
      <c r="R17" s="32">
        <v>882662</v>
      </c>
      <c r="S17" s="95">
        <v>605034</v>
      </c>
      <c r="T17" s="5">
        <v>5405</v>
      </c>
      <c r="U17" s="4"/>
      <c r="V17" s="4"/>
      <c r="W17" s="4"/>
      <c r="X17" s="4"/>
      <c r="Y17" s="5"/>
      <c r="Z17" s="5"/>
      <c r="AA17" s="4"/>
      <c r="AB17" s="4"/>
      <c r="AC17" s="4"/>
      <c r="AD17" s="4"/>
      <c r="AE17" s="5"/>
      <c r="AF17" s="5"/>
      <c r="AG17" s="4"/>
      <c r="AH17" s="4"/>
      <c r="AI17" s="4"/>
      <c r="AJ17" s="4"/>
      <c r="AK17" s="6"/>
      <c r="AL17" s="4"/>
      <c r="AM17" s="4"/>
      <c r="AN17" s="4"/>
      <c r="AO17" s="7"/>
      <c r="AP17" s="4"/>
      <c r="AQ17" s="4"/>
      <c r="AR17" s="7"/>
      <c r="AS17" s="4"/>
    </row>
    <row r="18" spans="1:45" x14ac:dyDescent="0.2">
      <c r="A18" s="100" t="s">
        <v>67</v>
      </c>
      <c r="B18" s="32">
        <v>0</v>
      </c>
      <c r="C18" s="23">
        <v>0</v>
      </c>
      <c r="D18" s="32">
        <v>0</v>
      </c>
      <c r="E18" s="23">
        <v>0</v>
      </c>
      <c r="F18" s="32">
        <v>0</v>
      </c>
      <c r="G18" s="23">
        <v>0</v>
      </c>
      <c r="H18" s="32">
        <v>0</v>
      </c>
      <c r="I18" s="52">
        <v>0</v>
      </c>
      <c r="J18" s="78">
        <f t="shared" si="5"/>
        <v>0</v>
      </c>
      <c r="K18" s="25">
        <v>0</v>
      </c>
      <c r="L18" s="32">
        <v>0</v>
      </c>
      <c r="M18" s="23">
        <f t="shared" si="0"/>
        <v>0</v>
      </c>
      <c r="N18" s="77">
        <f t="shared" si="6"/>
        <v>0</v>
      </c>
      <c r="O18" s="32">
        <v>0</v>
      </c>
      <c r="P18" s="23">
        <f t="shared" si="1"/>
        <v>0</v>
      </c>
      <c r="Q18" s="67">
        <f t="shared" si="2"/>
        <v>0</v>
      </c>
      <c r="R18" s="32">
        <v>747115</v>
      </c>
      <c r="S18" s="95">
        <v>657673</v>
      </c>
      <c r="T18" s="5">
        <v>28769</v>
      </c>
      <c r="U18" s="4"/>
      <c r="V18" s="4"/>
      <c r="W18" s="4"/>
      <c r="X18" s="4"/>
      <c r="Y18" s="5"/>
      <c r="Z18" s="5"/>
      <c r="AA18" s="4"/>
      <c r="AB18" s="4"/>
      <c r="AC18" s="4"/>
      <c r="AD18" s="4"/>
      <c r="AE18" s="5"/>
      <c r="AF18" s="5"/>
      <c r="AG18" s="4"/>
      <c r="AH18" s="4"/>
      <c r="AI18" s="4"/>
      <c r="AJ18" s="4"/>
      <c r="AK18" s="6"/>
      <c r="AL18" s="4"/>
      <c r="AM18" s="5"/>
      <c r="AN18" s="4"/>
      <c r="AO18" s="7"/>
      <c r="AP18" s="4"/>
      <c r="AQ18" s="4"/>
      <c r="AR18" s="7"/>
      <c r="AS18" s="4"/>
    </row>
    <row r="19" spans="1:45" x14ac:dyDescent="0.2">
      <c r="A19" s="100" t="s">
        <v>65</v>
      </c>
      <c r="B19" s="32">
        <v>0</v>
      </c>
      <c r="C19" s="23">
        <v>0</v>
      </c>
      <c r="D19" s="32">
        <v>0</v>
      </c>
      <c r="E19" s="23">
        <v>0</v>
      </c>
      <c r="F19" s="32">
        <v>0</v>
      </c>
      <c r="G19" s="23">
        <v>0</v>
      </c>
      <c r="H19" s="32">
        <v>26956</v>
      </c>
      <c r="I19" s="52">
        <v>0</v>
      </c>
      <c r="J19" s="78">
        <f t="shared" si="5"/>
        <v>26956</v>
      </c>
      <c r="K19" s="25">
        <f>J19/L19</f>
        <v>1</v>
      </c>
      <c r="L19" s="32">
        <v>26956</v>
      </c>
      <c r="M19" s="23">
        <f t="shared" si="0"/>
        <v>2.1267463841524416E-2</v>
      </c>
      <c r="N19" s="77">
        <f t="shared" si="6"/>
        <v>1.2772328832030324</v>
      </c>
      <c r="O19" s="32">
        <v>26956</v>
      </c>
      <c r="P19" s="23">
        <f t="shared" si="1"/>
        <v>2.1267463841524416E-2</v>
      </c>
      <c r="Q19" s="67">
        <f t="shared" si="2"/>
        <v>1.2772328832030324</v>
      </c>
      <c r="R19" s="32">
        <v>1267476</v>
      </c>
      <c r="S19" s="95">
        <v>1267476</v>
      </c>
      <c r="T19" s="5">
        <v>21105</v>
      </c>
      <c r="U19" s="4"/>
      <c r="V19" s="4"/>
      <c r="W19" s="4"/>
      <c r="X19" s="4"/>
      <c r="Y19" s="5"/>
      <c r="Z19" s="5"/>
      <c r="AA19" s="4"/>
      <c r="AB19" s="4"/>
      <c r="AC19" s="4"/>
      <c r="AD19" s="4"/>
      <c r="AE19" s="5"/>
      <c r="AF19" s="5"/>
      <c r="AG19" s="4"/>
      <c r="AH19" s="4"/>
      <c r="AI19" s="4"/>
      <c r="AJ19" s="4"/>
      <c r="AK19" s="4"/>
      <c r="AL19" s="4"/>
      <c r="AM19" s="4"/>
      <c r="AN19" s="4"/>
      <c r="AO19" s="7"/>
      <c r="AP19" s="4"/>
      <c r="AQ19" s="4"/>
      <c r="AR19" s="7"/>
      <c r="AS19" s="4"/>
    </row>
    <row r="20" spans="1:45" x14ac:dyDescent="0.2">
      <c r="A20" s="100" t="s">
        <v>39</v>
      </c>
      <c r="B20" s="32">
        <v>0</v>
      </c>
      <c r="C20" s="23">
        <v>0</v>
      </c>
      <c r="D20" s="32">
        <v>0</v>
      </c>
      <c r="E20" s="23">
        <v>0</v>
      </c>
      <c r="F20" s="32">
        <v>0</v>
      </c>
      <c r="G20" s="23">
        <v>0</v>
      </c>
      <c r="H20" s="32">
        <v>0</v>
      </c>
      <c r="I20" s="52">
        <v>0</v>
      </c>
      <c r="J20" s="78">
        <f t="shared" si="5"/>
        <v>0</v>
      </c>
      <c r="K20" s="25">
        <v>0</v>
      </c>
      <c r="L20" s="32">
        <v>0</v>
      </c>
      <c r="M20" s="23">
        <f t="shared" si="0"/>
        <v>0</v>
      </c>
      <c r="N20" s="77">
        <f t="shared" si="6"/>
        <v>0</v>
      </c>
      <c r="O20" s="32">
        <v>0</v>
      </c>
      <c r="P20" s="23">
        <f t="shared" si="1"/>
        <v>0</v>
      </c>
      <c r="Q20" s="67">
        <f t="shared" si="2"/>
        <v>0</v>
      </c>
      <c r="R20" s="32">
        <v>242208</v>
      </c>
      <c r="S20" s="95">
        <v>242208</v>
      </c>
      <c r="T20" s="5">
        <v>3492</v>
      </c>
      <c r="U20" s="4"/>
      <c r="V20" s="4"/>
      <c r="W20" s="4"/>
      <c r="X20" s="4"/>
      <c r="Y20" s="5"/>
      <c r="Z20" s="5"/>
      <c r="AA20" s="4"/>
      <c r="AB20" s="4"/>
      <c r="AC20" s="4"/>
      <c r="AD20" s="4"/>
      <c r="AE20" s="5"/>
      <c r="AF20" s="5"/>
      <c r="AG20" s="4"/>
      <c r="AH20" s="4"/>
      <c r="AI20" s="4"/>
      <c r="AJ20" s="4"/>
      <c r="AK20" s="6"/>
      <c r="AL20" s="4"/>
      <c r="AM20" s="4"/>
      <c r="AN20" s="4"/>
      <c r="AO20" s="7"/>
      <c r="AP20" s="4"/>
      <c r="AQ20" s="4"/>
      <c r="AR20" s="7"/>
      <c r="AS20" s="4"/>
    </row>
    <row r="21" spans="1:45" x14ac:dyDescent="0.2">
      <c r="A21" s="100" t="s">
        <v>70</v>
      </c>
      <c r="B21" s="32">
        <v>100000</v>
      </c>
      <c r="C21" s="23">
        <f>B21/L21</f>
        <v>1</v>
      </c>
      <c r="D21" s="32">
        <v>0</v>
      </c>
      <c r="E21" s="23">
        <v>0</v>
      </c>
      <c r="F21" s="32">
        <v>0</v>
      </c>
      <c r="G21" s="23">
        <v>0</v>
      </c>
      <c r="H21" s="32">
        <v>0</v>
      </c>
      <c r="I21" s="52">
        <v>0</v>
      </c>
      <c r="J21" s="78">
        <f t="shared" si="5"/>
        <v>0</v>
      </c>
      <c r="K21" s="25">
        <f>J21/L21</f>
        <v>0</v>
      </c>
      <c r="L21" s="32">
        <v>100000</v>
      </c>
      <c r="M21" s="23">
        <f t="shared" si="0"/>
        <v>0.1069315146421323</v>
      </c>
      <c r="N21" s="77">
        <f t="shared" si="6"/>
        <v>6.1919504643962853</v>
      </c>
      <c r="O21" s="32">
        <v>0</v>
      </c>
      <c r="P21" s="23">
        <f t="shared" si="1"/>
        <v>0</v>
      </c>
      <c r="Q21" s="67">
        <f t="shared" si="2"/>
        <v>0</v>
      </c>
      <c r="R21" s="32">
        <v>935178</v>
      </c>
      <c r="S21" s="95">
        <v>762178</v>
      </c>
      <c r="T21" s="5">
        <v>16150</v>
      </c>
      <c r="U21" s="4"/>
      <c r="V21" s="4"/>
      <c r="W21" s="4"/>
      <c r="X21" s="4"/>
      <c r="Y21" s="5"/>
      <c r="Z21" s="5"/>
      <c r="AA21" s="4"/>
      <c r="AB21" s="4"/>
      <c r="AC21" s="4"/>
      <c r="AD21" s="4"/>
      <c r="AE21" s="5"/>
      <c r="AF21" s="5"/>
      <c r="AG21" s="4"/>
      <c r="AH21" s="4"/>
      <c r="AI21" s="4"/>
      <c r="AJ21" s="4"/>
      <c r="AK21" s="6"/>
      <c r="AL21" s="4"/>
      <c r="AM21" s="4"/>
      <c r="AN21" s="4"/>
      <c r="AO21" s="7"/>
      <c r="AP21" s="4"/>
      <c r="AQ21" s="4"/>
      <c r="AR21" s="7"/>
      <c r="AS21" s="4"/>
    </row>
    <row r="22" spans="1:45" x14ac:dyDescent="0.2">
      <c r="A22" s="100" t="s">
        <v>68</v>
      </c>
      <c r="B22" s="32">
        <v>0</v>
      </c>
      <c r="C22" s="23">
        <v>0</v>
      </c>
      <c r="D22" s="32">
        <v>0</v>
      </c>
      <c r="E22" s="23">
        <v>0</v>
      </c>
      <c r="F22" s="32">
        <v>0</v>
      </c>
      <c r="G22" s="23">
        <v>0</v>
      </c>
      <c r="H22" s="32">
        <v>0</v>
      </c>
      <c r="I22" s="52">
        <v>0</v>
      </c>
      <c r="J22" s="78">
        <f t="shared" si="5"/>
        <v>0</v>
      </c>
      <c r="K22" s="25">
        <v>0</v>
      </c>
      <c r="L22" s="32">
        <v>0</v>
      </c>
      <c r="M22" s="23">
        <f t="shared" si="0"/>
        <v>0</v>
      </c>
      <c r="N22" s="77">
        <f t="shared" si="6"/>
        <v>0</v>
      </c>
      <c r="O22" s="32">
        <v>0</v>
      </c>
      <c r="P22" s="23">
        <f t="shared" si="1"/>
        <v>0</v>
      </c>
      <c r="Q22" s="67">
        <f t="shared" si="2"/>
        <v>0</v>
      </c>
      <c r="R22" s="32">
        <v>925452</v>
      </c>
      <c r="S22" s="95">
        <v>925452</v>
      </c>
      <c r="T22" s="5">
        <v>15868</v>
      </c>
      <c r="U22" s="4"/>
      <c r="V22" s="4"/>
      <c r="W22" s="4"/>
      <c r="X22" s="4"/>
      <c r="Y22" s="5"/>
      <c r="Z22" s="5"/>
      <c r="AA22" s="4"/>
      <c r="AB22" s="4"/>
      <c r="AC22" s="4"/>
      <c r="AD22" s="4"/>
      <c r="AE22" s="5"/>
      <c r="AF22" s="5"/>
      <c r="AG22" s="4"/>
      <c r="AH22" s="4"/>
      <c r="AI22" s="4"/>
      <c r="AJ22" s="4"/>
      <c r="AK22" s="4"/>
      <c r="AL22" s="4"/>
      <c r="AM22" s="4"/>
      <c r="AN22" s="4"/>
      <c r="AO22" s="7"/>
      <c r="AP22" s="4"/>
      <c r="AQ22" s="4"/>
      <c r="AR22" s="7"/>
      <c r="AS22" s="4"/>
    </row>
    <row r="23" spans="1:45" x14ac:dyDescent="0.2">
      <c r="A23" s="100" t="s">
        <v>59</v>
      </c>
      <c r="B23" s="32">
        <v>40000</v>
      </c>
      <c r="C23" s="23">
        <f>B23/L23</f>
        <v>0.33613445378151263</v>
      </c>
      <c r="D23" s="32">
        <v>0</v>
      </c>
      <c r="E23" s="23">
        <v>0</v>
      </c>
      <c r="F23" s="32">
        <v>0</v>
      </c>
      <c r="G23" s="23">
        <v>0</v>
      </c>
      <c r="H23" s="32">
        <v>79000</v>
      </c>
      <c r="I23" s="52">
        <v>0</v>
      </c>
      <c r="J23" s="78">
        <f t="shared" si="5"/>
        <v>79000</v>
      </c>
      <c r="K23" s="25">
        <f>J23/L23</f>
        <v>0.66386554621848737</v>
      </c>
      <c r="L23" s="32">
        <v>119000</v>
      </c>
      <c r="M23" s="23">
        <f t="shared" si="0"/>
        <v>0.16683326627290276</v>
      </c>
      <c r="N23" s="77">
        <f t="shared" si="6"/>
        <v>113.2254995242626</v>
      </c>
      <c r="O23" s="32">
        <v>12528</v>
      </c>
      <c r="P23" s="23">
        <f t="shared" si="1"/>
        <v>2.4350516826502567E-2</v>
      </c>
      <c r="Q23" s="67">
        <f t="shared" si="2"/>
        <v>11.920076117982873</v>
      </c>
      <c r="R23" s="32">
        <v>713287</v>
      </c>
      <c r="S23" s="95">
        <v>514486</v>
      </c>
      <c r="T23" s="5">
        <v>1051</v>
      </c>
      <c r="U23" s="4"/>
      <c r="V23" s="4"/>
      <c r="W23" s="4"/>
      <c r="X23" s="4"/>
      <c r="Y23" s="5"/>
      <c r="Z23" s="5"/>
      <c r="AA23" s="4"/>
      <c r="AB23" s="4"/>
      <c r="AC23" s="4"/>
      <c r="AD23" s="4"/>
      <c r="AE23" s="5"/>
      <c r="AF23" s="5"/>
      <c r="AG23" s="4"/>
      <c r="AH23" s="4"/>
      <c r="AI23" s="4"/>
      <c r="AJ23" s="4"/>
      <c r="AK23" s="6"/>
      <c r="AL23" s="4"/>
      <c r="AM23" s="4"/>
      <c r="AN23" s="4"/>
      <c r="AO23" s="7"/>
      <c r="AP23" s="4"/>
      <c r="AQ23" s="4"/>
      <c r="AR23" s="7"/>
      <c r="AS23" s="4"/>
    </row>
    <row r="24" spans="1:45" x14ac:dyDescent="0.2">
      <c r="A24" s="100" t="s">
        <v>71</v>
      </c>
      <c r="B24" s="32">
        <v>0</v>
      </c>
      <c r="C24" s="23">
        <v>0</v>
      </c>
      <c r="D24" s="32">
        <v>0</v>
      </c>
      <c r="E24" s="23">
        <v>0</v>
      </c>
      <c r="F24" s="32">
        <v>0</v>
      </c>
      <c r="G24" s="23">
        <v>0</v>
      </c>
      <c r="H24" s="32">
        <v>0</v>
      </c>
      <c r="I24" s="52">
        <v>0</v>
      </c>
      <c r="J24" s="78">
        <f t="shared" si="5"/>
        <v>0</v>
      </c>
      <c r="K24" s="25">
        <v>0</v>
      </c>
      <c r="L24" s="32">
        <v>0</v>
      </c>
      <c r="M24" s="23">
        <f t="shared" si="0"/>
        <v>0</v>
      </c>
      <c r="N24" s="77">
        <f t="shared" si="6"/>
        <v>0</v>
      </c>
      <c r="O24" s="32">
        <v>33000</v>
      </c>
      <c r="P24" s="23">
        <f t="shared" si="1"/>
        <v>1.2548039026682835E-2</v>
      </c>
      <c r="Q24" s="67">
        <f t="shared" si="2"/>
        <v>1.3375486381322956</v>
      </c>
      <c r="R24" s="32">
        <v>2720355</v>
      </c>
      <c r="S24" s="95">
        <v>2629893</v>
      </c>
      <c r="T24" s="5">
        <v>24672</v>
      </c>
      <c r="U24" s="4"/>
      <c r="V24" s="4"/>
      <c r="W24" s="4"/>
      <c r="X24" s="4"/>
      <c r="Y24" s="5"/>
      <c r="Z24" s="5"/>
      <c r="AA24" s="4"/>
      <c r="AB24" s="4"/>
      <c r="AC24" s="4"/>
      <c r="AD24" s="4"/>
      <c r="AE24" s="5"/>
      <c r="AF24" s="5"/>
      <c r="AG24" s="4"/>
      <c r="AH24" s="4"/>
      <c r="AI24" s="4"/>
      <c r="AJ24" s="4"/>
      <c r="AK24" s="4"/>
      <c r="AL24" s="4"/>
      <c r="AM24" s="5"/>
      <c r="AN24" s="4"/>
      <c r="AO24" s="7"/>
      <c r="AP24" s="4"/>
      <c r="AQ24" s="4"/>
      <c r="AR24" s="7"/>
      <c r="AS24" s="4"/>
    </row>
    <row r="25" spans="1:45" x14ac:dyDescent="0.2">
      <c r="A25" s="100" t="s">
        <v>46</v>
      </c>
      <c r="B25" s="32">
        <v>0</v>
      </c>
      <c r="C25" s="23">
        <v>0</v>
      </c>
      <c r="D25" s="32">
        <v>0</v>
      </c>
      <c r="E25" s="23">
        <v>0</v>
      </c>
      <c r="F25" s="32">
        <v>0</v>
      </c>
      <c r="G25" s="23">
        <v>0</v>
      </c>
      <c r="H25" s="32">
        <v>265710</v>
      </c>
      <c r="I25" s="52">
        <v>0</v>
      </c>
      <c r="J25" s="52">
        <v>265710</v>
      </c>
      <c r="K25" s="23">
        <v>1</v>
      </c>
      <c r="L25" s="32">
        <v>265710</v>
      </c>
      <c r="M25" s="23">
        <v>0.12479493211683597</v>
      </c>
      <c r="N25" s="120">
        <v>10.032471210118935</v>
      </c>
      <c r="O25" s="32">
        <v>4975</v>
      </c>
      <c r="P25" s="24">
        <v>2.8120833100170645E-3</v>
      </c>
      <c r="Q25" s="120">
        <v>0.18784217481593354</v>
      </c>
      <c r="R25" s="32">
        <v>2129173</v>
      </c>
      <c r="S25" s="95">
        <v>1769151</v>
      </c>
      <c r="T25" s="122">
        <v>26485</v>
      </c>
      <c r="U25" s="4"/>
      <c r="V25" s="4"/>
      <c r="W25" s="4"/>
      <c r="X25" s="4"/>
      <c r="Y25" s="5"/>
      <c r="Z25" s="5"/>
      <c r="AA25" s="4"/>
      <c r="AB25" s="4"/>
      <c r="AC25" s="4"/>
      <c r="AD25" s="4"/>
      <c r="AE25" s="5"/>
      <c r="AF25" s="5"/>
      <c r="AG25" s="4"/>
      <c r="AH25" s="4"/>
      <c r="AI25" s="4"/>
      <c r="AJ25" s="4"/>
      <c r="AK25" s="6"/>
      <c r="AL25" s="4"/>
      <c r="AM25" s="5"/>
      <c r="AN25" s="4"/>
      <c r="AO25" s="7"/>
      <c r="AP25" s="4"/>
      <c r="AQ25" s="4"/>
      <c r="AR25" s="7"/>
      <c r="AS25" s="4"/>
    </row>
    <row r="26" spans="1:45" x14ac:dyDescent="0.2">
      <c r="A26" s="100" t="s">
        <v>69</v>
      </c>
      <c r="B26" s="32">
        <v>0</v>
      </c>
      <c r="C26" s="23">
        <v>0</v>
      </c>
      <c r="D26" s="32">
        <v>0</v>
      </c>
      <c r="E26" s="23">
        <v>0</v>
      </c>
      <c r="F26" s="32">
        <v>0</v>
      </c>
      <c r="G26" s="23">
        <v>0</v>
      </c>
      <c r="H26" s="32">
        <v>0</v>
      </c>
      <c r="I26" s="52">
        <v>0</v>
      </c>
      <c r="J26" s="78">
        <f>H26+I26</f>
        <v>0</v>
      </c>
      <c r="K26" s="25">
        <v>0</v>
      </c>
      <c r="L26" s="32">
        <v>0</v>
      </c>
      <c r="M26" s="23">
        <f t="shared" si="0"/>
        <v>0</v>
      </c>
      <c r="N26" s="77">
        <f>L26/T26</f>
        <v>0</v>
      </c>
      <c r="O26" s="32">
        <v>0</v>
      </c>
      <c r="P26" s="23">
        <f t="shared" si="1"/>
        <v>0</v>
      </c>
      <c r="Q26" s="67">
        <f t="shared" si="2"/>
        <v>0</v>
      </c>
      <c r="R26" s="32">
        <v>1185089</v>
      </c>
      <c r="S26" s="95">
        <v>1190506</v>
      </c>
      <c r="T26" s="5">
        <v>32078</v>
      </c>
      <c r="U26" s="4"/>
      <c r="V26" s="4"/>
      <c r="W26" s="4"/>
      <c r="X26" s="4"/>
      <c r="Y26" s="5"/>
      <c r="Z26" s="5"/>
      <c r="AA26" s="4"/>
      <c r="AB26" s="4"/>
      <c r="AC26" s="4"/>
      <c r="AD26" s="4"/>
      <c r="AE26" s="5"/>
      <c r="AF26" s="5"/>
      <c r="AG26" s="4"/>
      <c r="AH26" s="4"/>
      <c r="AI26" s="4"/>
      <c r="AJ26" s="4"/>
      <c r="AK26" s="6"/>
      <c r="AL26" s="4"/>
      <c r="AM26" s="4"/>
      <c r="AN26" s="4"/>
      <c r="AO26" s="7"/>
      <c r="AP26" s="4"/>
      <c r="AQ26" s="4"/>
      <c r="AR26" s="7"/>
      <c r="AS26" s="4"/>
    </row>
    <row r="27" spans="1:45" x14ac:dyDescent="0.2">
      <c r="A27" s="100" t="s">
        <v>74</v>
      </c>
      <c r="B27" s="32">
        <v>0</v>
      </c>
      <c r="C27" s="23">
        <v>0</v>
      </c>
      <c r="D27" s="32">
        <v>0</v>
      </c>
      <c r="E27" s="23">
        <v>0</v>
      </c>
      <c r="F27" s="32">
        <v>0</v>
      </c>
      <c r="G27" s="23">
        <v>0</v>
      </c>
      <c r="H27" s="32">
        <v>76060</v>
      </c>
      <c r="I27" s="52">
        <v>0</v>
      </c>
      <c r="J27" s="78">
        <f>H27+I27</f>
        <v>76060</v>
      </c>
      <c r="K27" s="25">
        <f>J27/L27</f>
        <v>1</v>
      </c>
      <c r="L27" s="32">
        <v>76060</v>
      </c>
      <c r="M27" s="23">
        <f t="shared" si="0"/>
        <v>0.14048502982951921</v>
      </c>
      <c r="N27" s="77">
        <f>L27/T27</f>
        <v>6.3558118158268568</v>
      </c>
      <c r="O27" s="32">
        <v>0</v>
      </c>
      <c r="P27" s="23">
        <f t="shared" si="1"/>
        <v>0</v>
      </c>
      <c r="Q27" s="67">
        <f t="shared" si="2"/>
        <v>0</v>
      </c>
      <c r="R27" s="32">
        <v>541410</v>
      </c>
      <c r="S27" s="95">
        <v>446996</v>
      </c>
      <c r="T27" s="5">
        <v>11967</v>
      </c>
      <c r="U27" s="4"/>
      <c r="V27" s="4"/>
      <c r="W27" s="4"/>
      <c r="X27" s="4"/>
      <c r="Y27" s="5"/>
      <c r="Z27" s="5"/>
      <c r="AA27" s="4"/>
      <c r="AB27" s="4"/>
      <c r="AC27" s="4"/>
      <c r="AD27" s="4"/>
      <c r="AE27" s="5"/>
      <c r="AF27" s="5"/>
      <c r="AG27" s="4"/>
      <c r="AH27" s="4"/>
      <c r="AI27" s="4"/>
      <c r="AJ27" s="4"/>
      <c r="AK27" s="4"/>
      <c r="AL27" s="4"/>
      <c r="AM27" s="4"/>
      <c r="AN27" s="4"/>
      <c r="AO27" s="7"/>
      <c r="AP27" s="4"/>
      <c r="AQ27" s="4"/>
      <c r="AR27" s="7"/>
      <c r="AS27" s="4"/>
    </row>
    <row r="28" spans="1:45" x14ac:dyDescent="0.2">
      <c r="A28" s="100" t="s">
        <v>76</v>
      </c>
      <c r="B28" s="32">
        <v>16168</v>
      </c>
      <c r="C28" s="23">
        <f>B28/L28</f>
        <v>0.36453823953823955</v>
      </c>
      <c r="D28" s="32">
        <v>0</v>
      </c>
      <c r="E28" s="23">
        <v>0</v>
      </c>
      <c r="F28" s="32">
        <v>0</v>
      </c>
      <c r="G28" s="23">
        <v>0</v>
      </c>
      <c r="H28" s="32">
        <v>28184</v>
      </c>
      <c r="I28" s="52">
        <v>0</v>
      </c>
      <c r="J28" s="78">
        <f>H28+I28</f>
        <v>28184</v>
      </c>
      <c r="K28" s="25">
        <f>J28/L28</f>
        <v>0.63546176046176051</v>
      </c>
      <c r="L28" s="32">
        <v>44352</v>
      </c>
      <c r="M28" s="23">
        <f t="shared" si="0"/>
        <v>1.7243993645476366E-2</v>
      </c>
      <c r="N28" s="77">
        <f>L28/T28</f>
        <v>0.62337662337662336</v>
      </c>
      <c r="O28" s="32">
        <v>39012</v>
      </c>
      <c r="P28" s="23">
        <f t="shared" si="1"/>
        <v>1.5049886601195364E-2</v>
      </c>
      <c r="Q28" s="67">
        <f t="shared" si="2"/>
        <v>0.54832180806206776</v>
      </c>
      <c r="R28" s="32">
        <v>2572026</v>
      </c>
      <c r="S28" s="95">
        <v>2592179</v>
      </c>
      <c r="T28" s="5">
        <v>71148</v>
      </c>
      <c r="U28" s="4"/>
      <c r="V28" s="4"/>
      <c r="W28" s="4"/>
      <c r="X28" s="4"/>
      <c r="Y28" s="5"/>
      <c r="Z28" s="5"/>
      <c r="AA28" s="4"/>
      <c r="AB28" s="4"/>
      <c r="AC28" s="4"/>
      <c r="AD28" s="4"/>
      <c r="AE28" s="5"/>
      <c r="AF28" s="5"/>
      <c r="AG28" s="4"/>
      <c r="AH28" s="4"/>
      <c r="AI28" s="4"/>
      <c r="AJ28" s="4"/>
      <c r="AK28" s="4"/>
      <c r="AL28" s="4"/>
      <c r="AM28" s="5"/>
      <c r="AN28" s="4"/>
      <c r="AO28" s="7"/>
      <c r="AP28" s="4"/>
      <c r="AQ28" s="4"/>
      <c r="AR28" s="7"/>
      <c r="AS28" s="4"/>
    </row>
    <row r="29" spans="1:45" x14ac:dyDescent="0.2">
      <c r="A29" s="100" t="s">
        <v>79</v>
      </c>
      <c r="B29" s="32">
        <v>0</v>
      </c>
      <c r="C29" s="23">
        <v>0</v>
      </c>
      <c r="D29" s="32">
        <v>0</v>
      </c>
      <c r="E29" s="23">
        <v>0</v>
      </c>
      <c r="F29" s="32">
        <v>0</v>
      </c>
      <c r="G29" s="23">
        <v>0</v>
      </c>
      <c r="H29" s="32">
        <v>0</v>
      </c>
      <c r="I29" s="52">
        <v>0</v>
      </c>
      <c r="J29" s="78">
        <f>H29+I29</f>
        <v>0</v>
      </c>
      <c r="K29" s="25">
        <v>0</v>
      </c>
      <c r="L29" s="32">
        <v>0</v>
      </c>
      <c r="M29" s="23">
        <f t="shared" si="0"/>
        <v>0</v>
      </c>
      <c r="N29" s="77">
        <f>L29/T29</f>
        <v>0</v>
      </c>
      <c r="O29" s="32">
        <v>0</v>
      </c>
      <c r="P29" s="23">
        <f t="shared" si="1"/>
        <v>0</v>
      </c>
      <c r="Q29" s="67">
        <f t="shared" si="2"/>
        <v>0</v>
      </c>
      <c r="R29" s="32">
        <v>670139</v>
      </c>
      <c r="S29" s="95">
        <v>670139</v>
      </c>
      <c r="T29" s="5">
        <v>17389</v>
      </c>
      <c r="U29" s="4"/>
      <c r="V29" s="4"/>
      <c r="W29" s="4"/>
      <c r="X29" s="4"/>
      <c r="Y29" s="5"/>
      <c r="Z29" s="5"/>
      <c r="AA29" s="4"/>
      <c r="AB29" s="4"/>
      <c r="AC29" s="4"/>
      <c r="AD29" s="4"/>
      <c r="AE29" s="5"/>
      <c r="AF29" s="5"/>
      <c r="AG29" s="4"/>
      <c r="AH29" s="4"/>
      <c r="AI29" s="4"/>
      <c r="AJ29" s="4"/>
      <c r="AK29" s="6"/>
      <c r="AL29" s="4"/>
      <c r="AM29" s="5"/>
      <c r="AN29" s="4"/>
      <c r="AO29" s="7"/>
      <c r="AP29" s="4"/>
      <c r="AQ29" s="4"/>
      <c r="AR29" s="7"/>
      <c r="AS29" s="4"/>
    </row>
    <row r="30" spans="1:45" x14ac:dyDescent="0.2">
      <c r="A30" s="100" t="s">
        <v>81</v>
      </c>
      <c r="B30" s="32">
        <v>47300</v>
      </c>
      <c r="C30" s="23">
        <v>2.842133029852011E-2</v>
      </c>
      <c r="D30" s="32">
        <v>0</v>
      </c>
      <c r="E30" s="23">
        <v>0</v>
      </c>
      <c r="F30" s="32">
        <v>450000</v>
      </c>
      <c r="G30" s="23">
        <v>0.27039320579987419</v>
      </c>
      <c r="H30" s="32">
        <v>823250</v>
      </c>
      <c r="I30" s="52">
        <v>343693</v>
      </c>
      <c r="J30" s="52">
        <v>1166943</v>
      </c>
      <c r="K30" s="23">
        <v>0.70118546390160574</v>
      </c>
      <c r="L30" s="32">
        <v>1664243</v>
      </c>
      <c r="M30" s="23">
        <v>0.12753473722139472</v>
      </c>
      <c r="N30" s="120">
        <v>9.3474741914829078</v>
      </c>
      <c r="O30" s="32">
        <v>47300</v>
      </c>
      <c r="P30" s="24">
        <v>4.2452703604467894E-3</v>
      </c>
      <c r="Q30" s="77">
        <v>0.26566765145302795</v>
      </c>
      <c r="R30" s="32">
        <v>13049331</v>
      </c>
      <c r="S30" s="95">
        <v>11141811</v>
      </c>
      <c r="T30" s="5">
        <v>178042</v>
      </c>
      <c r="U30" s="4"/>
      <c r="V30" s="4"/>
      <c r="W30" s="4"/>
      <c r="X30" s="4"/>
      <c r="Y30" s="5"/>
      <c r="Z30" s="5"/>
      <c r="AA30" s="4"/>
      <c r="AB30" s="4"/>
      <c r="AC30" s="4"/>
      <c r="AD30" s="4"/>
      <c r="AE30" s="5"/>
      <c r="AF30" s="5"/>
      <c r="AG30" s="4"/>
      <c r="AH30" s="4"/>
      <c r="AI30" s="4"/>
      <c r="AJ30" s="4"/>
      <c r="AK30" s="6"/>
      <c r="AL30" s="4"/>
      <c r="AM30" s="5"/>
      <c r="AN30" s="4"/>
      <c r="AO30" s="7"/>
      <c r="AP30" s="4"/>
      <c r="AQ30" s="4"/>
      <c r="AR30" s="7"/>
      <c r="AS30" s="4"/>
    </row>
    <row r="31" spans="1:45" x14ac:dyDescent="0.2">
      <c r="A31" s="100" t="s">
        <v>40</v>
      </c>
      <c r="B31" s="32">
        <v>0</v>
      </c>
      <c r="C31" s="23">
        <v>0</v>
      </c>
      <c r="D31" s="32">
        <v>0</v>
      </c>
      <c r="E31" s="23">
        <v>0</v>
      </c>
      <c r="F31" s="32">
        <v>0</v>
      </c>
      <c r="G31" s="23">
        <v>0</v>
      </c>
      <c r="H31" s="32">
        <v>0</v>
      </c>
      <c r="I31" s="52">
        <v>0</v>
      </c>
      <c r="J31" s="78">
        <f>H31+I31</f>
        <v>0</v>
      </c>
      <c r="K31" s="25">
        <v>0</v>
      </c>
      <c r="L31" s="32">
        <v>0</v>
      </c>
      <c r="M31" s="23">
        <f t="shared" si="0"/>
        <v>0</v>
      </c>
      <c r="N31" s="77">
        <f>L31/T31</f>
        <v>0</v>
      </c>
      <c r="O31" s="32">
        <v>0</v>
      </c>
      <c r="P31" s="23">
        <f t="shared" si="1"/>
        <v>0</v>
      </c>
      <c r="Q31" s="67">
        <f t="shared" si="2"/>
        <v>0</v>
      </c>
      <c r="R31" s="32">
        <v>173450</v>
      </c>
      <c r="S31" s="95">
        <v>153561</v>
      </c>
      <c r="T31" s="5">
        <v>7708</v>
      </c>
      <c r="U31" s="4"/>
      <c r="V31" s="4"/>
      <c r="W31" s="4"/>
      <c r="X31" s="4"/>
      <c r="Y31" s="5"/>
      <c r="Z31" s="5"/>
      <c r="AA31" s="4"/>
      <c r="AB31" s="4"/>
      <c r="AC31" s="4"/>
      <c r="AD31" s="4"/>
      <c r="AE31" s="5"/>
      <c r="AF31" s="5"/>
      <c r="AG31" s="4"/>
      <c r="AH31" s="4"/>
      <c r="AI31" s="4"/>
      <c r="AJ31" s="4"/>
      <c r="AK31" s="4"/>
      <c r="AL31" s="4"/>
      <c r="AM31" s="4"/>
      <c r="AN31" s="4"/>
      <c r="AO31" s="7"/>
      <c r="AP31" s="4"/>
      <c r="AQ31" s="4"/>
      <c r="AR31" s="7"/>
      <c r="AS31" s="4"/>
    </row>
    <row r="32" spans="1:45" x14ac:dyDescent="0.2">
      <c r="A32" s="100" t="s">
        <v>58</v>
      </c>
      <c r="B32" s="32">
        <v>0</v>
      </c>
      <c r="C32" s="23">
        <v>0</v>
      </c>
      <c r="D32" s="32">
        <v>0</v>
      </c>
      <c r="E32" s="23">
        <v>0</v>
      </c>
      <c r="F32" s="32">
        <v>0</v>
      </c>
      <c r="G32" s="23">
        <v>0</v>
      </c>
      <c r="H32" s="32">
        <v>0</v>
      </c>
      <c r="I32" s="52">
        <v>1371</v>
      </c>
      <c r="J32" s="52">
        <v>1371</v>
      </c>
      <c r="K32" s="23">
        <v>1</v>
      </c>
      <c r="L32" s="32">
        <v>1371</v>
      </c>
      <c r="M32" s="24">
        <v>1.9402636550831086E-3</v>
      </c>
      <c r="N32" s="77">
        <v>0.13273308161487074</v>
      </c>
      <c r="O32" s="32">
        <v>17360</v>
      </c>
      <c r="P32" s="23">
        <v>2.5911607982446974E-2</v>
      </c>
      <c r="Q32" s="77">
        <v>1.680704811695227</v>
      </c>
      <c r="R32" s="32">
        <v>706605</v>
      </c>
      <c r="S32" s="95">
        <v>669970</v>
      </c>
      <c r="T32" s="122">
        <v>10329</v>
      </c>
      <c r="U32" s="4"/>
      <c r="V32" s="4"/>
      <c r="W32" s="4"/>
      <c r="X32" s="4"/>
      <c r="Y32" s="5"/>
      <c r="Z32" s="5"/>
      <c r="AA32" s="4"/>
      <c r="AB32" s="4"/>
      <c r="AC32" s="4"/>
      <c r="AD32" s="4"/>
      <c r="AE32" s="5"/>
      <c r="AF32" s="5"/>
      <c r="AG32" s="4"/>
      <c r="AH32" s="4"/>
      <c r="AI32" s="4"/>
      <c r="AJ32" s="4"/>
      <c r="AK32" s="6"/>
      <c r="AL32" s="4"/>
      <c r="AM32" s="5"/>
      <c r="AN32" s="4"/>
      <c r="AO32" s="7"/>
      <c r="AP32" s="4"/>
      <c r="AQ32" s="4"/>
      <c r="AR32" s="7"/>
      <c r="AS32" s="4"/>
    </row>
    <row r="33" spans="1:45" x14ac:dyDescent="0.2">
      <c r="A33" s="100" t="s">
        <v>50</v>
      </c>
      <c r="B33" s="32">
        <v>0</v>
      </c>
      <c r="C33" s="23">
        <v>0</v>
      </c>
      <c r="D33" s="32">
        <v>0</v>
      </c>
      <c r="E33" s="23">
        <v>0</v>
      </c>
      <c r="F33" s="32">
        <v>0</v>
      </c>
      <c r="G33" s="23">
        <v>0</v>
      </c>
      <c r="H33" s="32">
        <v>46790</v>
      </c>
      <c r="I33" s="52">
        <v>0</v>
      </c>
      <c r="J33" s="52">
        <v>46790</v>
      </c>
      <c r="K33" s="23">
        <v>1</v>
      </c>
      <c r="L33" s="32">
        <v>46790</v>
      </c>
      <c r="M33" s="23">
        <v>2.4940447286320493E-2</v>
      </c>
      <c r="N33" s="77">
        <v>2.18338777414839</v>
      </c>
      <c r="O33" s="32">
        <v>8825</v>
      </c>
      <c r="P33" s="24">
        <v>4.9395416888922718E-3</v>
      </c>
      <c r="Q33" s="77">
        <v>0.41180587960802612</v>
      </c>
      <c r="R33" s="32">
        <v>1876069</v>
      </c>
      <c r="S33" s="95">
        <v>1786603</v>
      </c>
      <c r="T33" s="122">
        <v>21430</v>
      </c>
      <c r="U33" s="4"/>
      <c r="V33" s="4"/>
      <c r="W33" s="4"/>
      <c r="X33" s="4"/>
      <c r="Y33" s="5"/>
      <c r="Z33" s="5"/>
      <c r="AA33" s="4"/>
      <c r="AB33" s="4"/>
      <c r="AC33" s="4"/>
      <c r="AD33" s="4"/>
      <c r="AE33" s="5"/>
      <c r="AF33" s="5"/>
      <c r="AG33" s="4"/>
      <c r="AH33" s="4"/>
      <c r="AI33" s="4"/>
      <c r="AJ33" s="4"/>
      <c r="AK33" s="6"/>
      <c r="AL33" s="4"/>
      <c r="AM33" s="5"/>
      <c r="AN33" s="4"/>
      <c r="AO33" s="7"/>
      <c r="AP33" s="4"/>
      <c r="AQ33" s="4"/>
      <c r="AR33" s="7"/>
      <c r="AS33" s="4"/>
    </row>
    <row r="34" spans="1:45" x14ac:dyDescent="0.2">
      <c r="A34" s="100" t="s">
        <v>84</v>
      </c>
      <c r="B34" s="32">
        <v>17500</v>
      </c>
      <c r="C34" s="23">
        <f>B34/L34</f>
        <v>0.38378876266502915</v>
      </c>
      <c r="D34" s="32">
        <v>0</v>
      </c>
      <c r="E34" s="23">
        <v>0</v>
      </c>
      <c r="F34" s="32">
        <v>0</v>
      </c>
      <c r="G34" s="23">
        <v>0</v>
      </c>
      <c r="H34" s="32">
        <v>15749</v>
      </c>
      <c r="I34" s="52">
        <v>12349</v>
      </c>
      <c r="J34" s="78">
        <f>H34+I34</f>
        <v>28098</v>
      </c>
      <c r="K34" s="25">
        <f>J34/L34</f>
        <v>0.61621123733497085</v>
      </c>
      <c r="L34" s="32">
        <v>45598</v>
      </c>
      <c r="M34" s="23">
        <f t="shared" si="0"/>
        <v>3.2107830711078811E-2</v>
      </c>
      <c r="N34" s="77">
        <f>L34/T34</f>
        <v>1.488233950194197</v>
      </c>
      <c r="O34" s="32">
        <v>29849</v>
      </c>
      <c r="P34" s="23">
        <f t="shared" si="1"/>
        <v>2.1753737978561831E-2</v>
      </c>
      <c r="Q34" s="67">
        <f t="shared" si="2"/>
        <v>0.97421586866412091</v>
      </c>
      <c r="R34" s="32">
        <v>1420152</v>
      </c>
      <c r="S34" s="95">
        <v>1372132</v>
      </c>
      <c r="T34" s="5">
        <v>30639</v>
      </c>
      <c r="U34" s="4"/>
      <c r="V34" s="4"/>
      <c r="W34" s="4"/>
      <c r="X34" s="4"/>
      <c r="Y34" s="5"/>
      <c r="Z34" s="5"/>
      <c r="AA34" s="4"/>
      <c r="AB34" s="4"/>
      <c r="AC34" s="4"/>
      <c r="AD34" s="4"/>
      <c r="AE34" s="5"/>
      <c r="AF34" s="5"/>
      <c r="AG34" s="4"/>
      <c r="AH34" s="4"/>
      <c r="AI34" s="4"/>
      <c r="AJ34" s="4"/>
      <c r="AK34" s="6"/>
      <c r="AL34" s="4"/>
      <c r="AM34" s="5"/>
      <c r="AN34" s="4"/>
      <c r="AO34" s="7"/>
      <c r="AP34" s="4"/>
      <c r="AQ34" s="4"/>
      <c r="AR34" s="7"/>
      <c r="AS34" s="4"/>
    </row>
    <row r="35" spans="1:45" x14ac:dyDescent="0.2">
      <c r="A35" s="100" t="s">
        <v>85</v>
      </c>
      <c r="B35" s="32">
        <v>0</v>
      </c>
      <c r="C35" s="23">
        <v>0</v>
      </c>
      <c r="D35" s="32">
        <v>0</v>
      </c>
      <c r="E35" s="23">
        <v>0</v>
      </c>
      <c r="F35" s="32">
        <v>0</v>
      </c>
      <c r="G35" s="23">
        <v>0</v>
      </c>
      <c r="H35" s="32">
        <v>0</v>
      </c>
      <c r="I35" s="52">
        <v>0</v>
      </c>
      <c r="J35" s="78">
        <f>H35+I35</f>
        <v>0</v>
      </c>
      <c r="K35" s="25">
        <v>0</v>
      </c>
      <c r="L35" s="32">
        <v>0</v>
      </c>
      <c r="M35" s="23">
        <f t="shared" si="0"/>
        <v>0</v>
      </c>
      <c r="N35" s="77">
        <f>L35/T35</f>
        <v>0</v>
      </c>
      <c r="O35" s="32">
        <v>0</v>
      </c>
      <c r="P35" s="23">
        <f t="shared" si="1"/>
        <v>0</v>
      </c>
      <c r="Q35" s="67">
        <f t="shared" si="2"/>
        <v>0</v>
      </c>
      <c r="R35" s="32">
        <v>735072</v>
      </c>
      <c r="S35" s="95">
        <v>728140</v>
      </c>
      <c r="T35" s="5">
        <v>15780</v>
      </c>
      <c r="U35" s="4"/>
      <c r="V35" s="4"/>
      <c r="W35" s="4"/>
      <c r="X35" s="4"/>
      <c r="Y35" s="5"/>
      <c r="Z35" s="5"/>
      <c r="AA35" s="4"/>
      <c r="AB35" s="4"/>
      <c r="AC35" s="4"/>
      <c r="AD35" s="4"/>
      <c r="AE35" s="5"/>
      <c r="AF35" s="5"/>
      <c r="AG35" s="4"/>
      <c r="AH35" s="4"/>
      <c r="AI35" s="4"/>
      <c r="AJ35" s="4"/>
      <c r="AK35" s="4"/>
      <c r="AL35" s="4"/>
      <c r="AM35" s="4"/>
      <c r="AN35" s="4"/>
      <c r="AO35" s="7"/>
      <c r="AP35" s="4"/>
      <c r="AQ35" s="4"/>
      <c r="AR35" s="7"/>
      <c r="AS35" s="4"/>
    </row>
    <row r="36" spans="1:45" x14ac:dyDescent="0.2">
      <c r="A36" s="100" t="s">
        <v>52</v>
      </c>
      <c r="B36" s="32">
        <v>9000</v>
      </c>
      <c r="C36" s="23">
        <f>B36/L36</f>
        <v>1</v>
      </c>
      <c r="D36" s="32">
        <v>0</v>
      </c>
      <c r="E36" s="23">
        <v>0</v>
      </c>
      <c r="F36" s="32">
        <v>0</v>
      </c>
      <c r="G36" s="23">
        <v>0</v>
      </c>
      <c r="H36" s="32">
        <v>0</v>
      </c>
      <c r="I36" s="52">
        <v>0</v>
      </c>
      <c r="J36" s="78">
        <f>H36+I36</f>
        <v>0</v>
      </c>
      <c r="K36" s="25">
        <f>J36/L36</f>
        <v>0</v>
      </c>
      <c r="L36" s="32">
        <v>9000</v>
      </c>
      <c r="M36" s="23">
        <f t="shared" si="0"/>
        <v>2.1750899037160203E-2</v>
      </c>
      <c r="N36" s="77">
        <f>L36/T36</f>
        <v>0.8481764206955047</v>
      </c>
      <c r="O36" s="32">
        <v>65800</v>
      </c>
      <c r="P36" s="23">
        <f t="shared" si="1"/>
        <v>0.15301115725733314</v>
      </c>
      <c r="Q36" s="67">
        <f t="shared" si="2"/>
        <v>6.2011120535293562</v>
      </c>
      <c r="R36" s="32">
        <v>413776</v>
      </c>
      <c r="S36" s="95">
        <v>430034</v>
      </c>
      <c r="T36" s="5">
        <v>10611</v>
      </c>
      <c r="U36" s="4"/>
      <c r="V36" s="4"/>
      <c r="W36" s="4"/>
      <c r="X36" s="4"/>
      <c r="Y36" s="5"/>
      <c r="Z36" s="5"/>
      <c r="AA36" s="4"/>
      <c r="AB36" s="4"/>
      <c r="AC36" s="4"/>
      <c r="AD36" s="4"/>
      <c r="AE36" s="5"/>
      <c r="AF36" s="5"/>
      <c r="AG36" s="4"/>
      <c r="AH36" s="4"/>
      <c r="AI36" s="4"/>
      <c r="AJ36" s="4"/>
      <c r="AK36" s="4"/>
      <c r="AL36" s="4"/>
      <c r="AM36" s="4"/>
      <c r="AN36" s="4"/>
      <c r="AO36" s="7"/>
      <c r="AP36" s="4"/>
      <c r="AQ36" s="4"/>
      <c r="AR36" s="7"/>
      <c r="AS36" s="4"/>
    </row>
    <row r="37" spans="1:45" x14ac:dyDescent="0.2">
      <c r="A37" s="100" t="s">
        <v>78</v>
      </c>
      <c r="B37" s="32">
        <v>0</v>
      </c>
      <c r="C37" s="23">
        <v>0</v>
      </c>
      <c r="D37" s="32">
        <v>0</v>
      </c>
      <c r="E37" s="23">
        <v>0</v>
      </c>
      <c r="F37" s="32">
        <v>0</v>
      </c>
      <c r="G37" s="23">
        <v>0</v>
      </c>
      <c r="H37" s="32">
        <v>224200</v>
      </c>
      <c r="I37" s="52">
        <v>0</v>
      </c>
      <c r="J37" s="52">
        <v>224200</v>
      </c>
      <c r="K37" s="23">
        <v>1</v>
      </c>
      <c r="L37" s="32">
        <v>224200</v>
      </c>
      <c r="M37" s="23">
        <v>5.0650126681795436E-2</v>
      </c>
      <c r="N37" s="77">
        <v>2.7119218114960324</v>
      </c>
      <c r="O37" s="32">
        <v>36500</v>
      </c>
      <c r="P37" s="23">
        <v>8.7392369712342623E-3</v>
      </c>
      <c r="Q37" s="77">
        <v>0.44150377395006773</v>
      </c>
      <c r="R37" s="32">
        <v>4426445</v>
      </c>
      <c r="S37" s="95">
        <v>4176566</v>
      </c>
      <c r="T37" s="122">
        <v>82672</v>
      </c>
      <c r="U37" s="4"/>
      <c r="V37" s="4"/>
      <c r="W37" s="4"/>
      <c r="X37" s="4"/>
      <c r="Y37" s="5"/>
      <c r="Z37" s="5"/>
      <c r="AA37" s="4"/>
      <c r="AB37" s="4"/>
      <c r="AC37" s="4"/>
      <c r="AD37" s="4"/>
      <c r="AE37" s="5"/>
      <c r="AF37" s="5"/>
      <c r="AG37" s="4"/>
      <c r="AH37" s="4"/>
      <c r="AI37" s="4"/>
      <c r="AJ37" s="4"/>
      <c r="AK37" s="6"/>
      <c r="AL37" s="4"/>
      <c r="AM37" s="5"/>
      <c r="AN37" s="4"/>
      <c r="AO37" s="7"/>
      <c r="AP37" s="4"/>
      <c r="AQ37" s="4"/>
      <c r="AR37" s="7"/>
      <c r="AS37" s="4"/>
    </row>
    <row r="38" spans="1:45" x14ac:dyDescent="0.2">
      <c r="A38" s="100" t="s">
        <v>66</v>
      </c>
      <c r="B38" s="32">
        <v>0</v>
      </c>
      <c r="C38" s="23">
        <v>0</v>
      </c>
      <c r="D38" s="32">
        <v>0</v>
      </c>
      <c r="E38" s="23">
        <v>0</v>
      </c>
      <c r="F38" s="32">
        <v>0</v>
      </c>
      <c r="G38" s="23">
        <v>0</v>
      </c>
      <c r="H38" s="32">
        <v>0</v>
      </c>
      <c r="I38" s="52">
        <v>0</v>
      </c>
      <c r="J38" s="78">
        <f>H38+I38</f>
        <v>0</v>
      </c>
      <c r="K38" s="25">
        <v>0</v>
      </c>
      <c r="L38" s="32">
        <v>0</v>
      </c>
      <c r="M38" s="23">
        <f t="shared" si="0"/>
        <v>0</v>
      </c>
      <c r="N38" s="77">
        <f>L38/T38</f>
        <v>0</v>
      </c>
      <c r="O38" s="32">
        <v>76659</v>
      </c>
      <c r="P38" s="23">
        <f t="shared" si="1"/>
        <v>0.19365473128981897</v>
      </c>
      <c r="Q38" s="67">
        <f t="shared" si="2"/>
        <v>12.495354523227384</v>
      </c>
      <c r="R38" s="32">
        <v>262290</v>
      </c>
      <c r="S38" s="95">
        <v>395854</v>
      </c>
      <c r="T38" s="5">
        <v>6135</v>
      </c>
      <c r="U38" s="4"/>
      <c r="V38" s="4"/>
      <c r="W38" s="4"/>
      <c r="X38" s="4"/>
      <c r="Y38" s="5"/>
      <c r="Z38" s="5"/>
      <c r="AA38" s="4"/>
      <c r="AB38" s="4"/>
      <c r="AC38" s="4"/>
      <c r="AD38" s="4"/>
      <c r="AE38" s="5"/>
      <c r="AF38" s="5"/>
      <c r="AG38" s="4"/>
      <c r="AH38" s="4"/>
      <c r="AI38" s="4"/>
      <c r="AJ38" s="4"/>
      <c r="AK38" s="6"/>
      <c r="AL38" s="4"/>
      <c r="AM38" s="5"/>
      <c r="AN38" s="4"/>
      <c r="AO38" s="7"/>
      <c r="AP38" s="4"/>
      <c r="AQ38" s="4"/>
      <c r="AR38" s="7"/>
      <c r="AS38" s="4"/>
    </row>
    <row r="39" spans="1:45" x14ac:dyDescent="0.2">
      <c r="A39" s="100" t="s">
        <v>87</v>
      </c>
      <c r="B39" s="32">
        <v>0</v>
      </c>
      <c r="C39" s="23">
        <v>0</v>
      </c>
      <c r="D39" s="32">
        <v>1000</v>
      </c>
      <c r="E39" s="23">
        <f>D39/L39</f>
        <v>1</v>
      </c>
      <c r="F39" s="32">
        <v>0</v>
      </c>
      <c r="G39" s="23">
        <v>0</v>
      </c>
      <c r="H39" s="32">
        <v>0</v>
      </c>
      <c r="I39" s="52">
        <v>0</v>
      </c>
      <c r="J39" s="78">
        <f>H39+I39</f>
        <v>0</v>
      </c>
      <c r="K39" s="25">
        <f>J39/L39</f>
        <v>0</v>
      </c>
      <c r="L39" s="32">
        <v>1000</v>
      </c>
      <c r="M39" s="23">
        <f t="shared" si="0"/>
        <v>1.0488666995311566E-3</v>
      </c>
      <c r="N39" s="77">
        <f>L39/T39</f>
        <v>3.4257134048165529E-2</v>
      </c>
      <c r="O39" s="32">
        <v>0</v>
      </c>
      <c r="P39" s="23">
        <f t="shared" si="1"/>
        <v>0</v>
      </c>
      <c r="Q39" s="67">
        <f t="shared" si="2"/>
        <v>0</v>
      </c>
      <c r="R39" s="32">
        <v>953410</v>
      </c>
      <c r="S39" s="95">
        <v>865911</v>
      </c>
      <c r="T39" s="5">
        <v>29191</v>
      </c>
      <c r="U39" s="4"/>
      <c r="V39" s="4"/>
      <c r="W39" s="4"/>
      <c r="X39" s="4"/>
      <c r="Y39" s="5"/>
      <c r="Z39" s="5"/>
      <c r="AA39" s="4"/>
      <c r="AB39" s="4"/>
      <c r="AC39" s="4"/>
      <c r="AD39" s="4"/>
      <c r="AE39" s="5"/>
      <c r="AF39" s="5"/>
      <c r="AG39" s="4"/>
      <c r="AH39" s="4"/>
      <c r="AI39" s="4"/>
      <c r="AJ39" s="4"/>
      <c r="AK39" s="6"/>
      <c r="AL39" s="4"/>
      <c r="AM39" s="4"/>
      <c r="AN39" s="4"/>
      <c r="AO39" s="7"/>
      <c r="AP39" s="4"/>
      <c r="AQ39" s="4"/>
      <c r="AR39" s="7"/>
      <c r="AS39" s="4"/>
    </row>
    <row r="40" spans="1:45" x14ac:dyDescent="0.2">
      <c r="A40" s="100" t="s">
        <v>88</v>
      </c>
      <c r="B40" s="32">
        <v>0</v>
      </c>
      <c r="C40" s="23">
        <v>0</v>
      </c>
      <c r="D40" s="32">
        <v>0</v>
      </c>
      <c r="E40" s="23">
        <v>0</v>
      </c>
      <c r="F40" s="32">
        <v>0</v>
      </c>
      <c r="G40" s="23">
        <v>0</v>
      </c>
      <c r="H40" s="32">
        <v>0</v>
      </c>
      <c r="I40" s="52">
        <v>0</v>
      </c>
      <c r="J40" s="78">
        <f>H40+I40</f>
        <v>0</v>
      </c>
      <c r="K40" s="25">
        <v>0</v>
      </c>
      <c r="L40" s="32">
        <v>0</v>
      </c>
      <c r="M40" s="23">
        <f t="shared" si="0"/>
        <v>0</v>
      </c>
      <c r="N40" s="77">
        <f>L40/T40</f>
        <v>0</v>
      </c>
      <c r="O40" s="32">
        <v>64016</v>
      </c>
      <c r="P40" s="23">
        <f t="shared" si="1"/>
        <v>2.8184491837345685E-2</v>
      </c>
      <c r="Q40" s="67">
        <f t="shared" si="2"/>
        <v>2.8093211041383244</v>
      </c>
      <c r="R40" s="32">
        <v>2566643</v>
      </c>
      <c r="S40" s="95">
        <v>2271320</v>
      </c>
      <c r="T40" s="5">
        <v>22787</v>
      </c>
      <c r="U40" s="4"/>
      <c r="V40" s="4"/>
      <c r="W40" s="4"/>
      <c r="X40" s="4"/>
      <c r="Y40" s="5"/>
      <c r="Z40" s="5"/>
      <c r="AA40" s="4"/>
      <c r="AB40" s="4"/>
      <c r="AC40" s="4"/>
      <c r="AD40" s="4"/>
      <c r="AE40" s="5"/>
      <c r="AF40" s="5"/>
      <c r="AG40" s="4"/>
      <c r="AH40" s="4"/>
      <c r="AI40" s="4"/>
      <c r="AJ40" s="4"/>
      <c r="AK40" s="4"/>
      <c r="AL40" s="4"/>
      <c r="AM40" s="4"/>
      <c r="AN40" s="4"/>
      <c r="AO40" s="7"/>
      <c r="AP40" s="4"/>
      <c r="AQ40" s="4"/>
      <c r="AR40" s="7"/>
      <c r="AS40" s="4"/>
    </row>
    <row r="41" spans="1:45" x14ac:dyDescent="0.2">
      <c r="A41" s="100" t="s">
        <v>90</v>
      </c>
      <c r="B41" s="32">
        <v>12000</v>
      </c>
      <c r="C41" s="23">
        <f>B41/L41</f>
        <v>1</v>
      </c>
      <c r="D41" s="32">
        <v>0</v>
      </c>
      <c r="E41" s="23">
        <v>0</v>
      </c>
      <c r="F41" s="32">
        <v>0</v>
      </c>
      <c r="G41" s="23">
        <v>0</v>
      </c>
      <c r="H41" s="32">
        <v>0</v>
      </c>
      <c r="I41" s="52">
        <v>0</v>
      </c>
      <c r="J41" s="78">
        <f>H41+I41</f>
        <v>0</v>
      </c>
      <c r="K41" s="25">
        <f>J41/L41</f>
        <v>0</v>
      </c>
      <c r="L41" s="32">
        <v>12000</v>
      </c>
      <c r="M41" s="23">
        <f t="shared" si="0"/>
        <v>1.0252764828915531E-2</v>
      </c>
      <c r="N41" s="77">
        <f>L41/T41</f>
        <v>0.29136114213567715</v>
      </c>
      <c r="O41" s="32">
        <v>16239</v>
      </c>
      <c r="P41" s="23">
        <f t="shared" si="1"/>
        <v>1.37508171401281E-2</v>
      </c>
      <c r="Q41" s="67">
        <f t="shared" si="2"/>
        <v>0.39428446559510516</v>
      </c>
      <c r="R41" s="32">
        <v>1170416</v>
      </c>
      <c r="S41" s="95">
        <v>1180948</v>
      </c>
      <c r="T41" s="5">
        <v>41186</v>
      </c>
      <c r="U41" s="4"/>
      <c r="V41" s="4"/>
      <c r="W41" s="4"/>
      <c r="X41" s="4"/>
      <c r="Y41" s="5"/>
      <c r="Z41" s="5"/>
      <c r="AA41" s="4"/>
      <c r="AB41" s="4"/>
      <c r="AC41" s="4"/>
      <c r="AD41" s="4"/>
      <c r="AE41" s="5"/>
      <c r="AF41" s="5"/>
      <c r="AG41" s="4"/>
      <c r="AH41" s="4"/>
      <c r="AI41" s="4"/>
      <c r="AJ41" s="4"/>
      <c r="AK41" s="4"/>
      <c r="AL41" s="4"/>
      <c r="AM41" s="4"/>
      <c r="AN41" s="4"/>
      <c r="AO41" s="7"/>
      <c r="AP41" s="4"/>
      <c r="AQ41" s="4"/>
      <c r="AR41" s="7"/>
      <c r="AS41" s="4"/>
    </row>
    <row r="42" spans="1:45" x14ac:dyDescent="0.2">
      <c r="A42" s="69"/>
      <c r="B42" s="81"/>
      <c r="C42" s="81"/>
      <c r="D42" s="81"/>
      <c r="E42" s="81"/>
      <c r="F42" s="81"/>
      <c r="G42" s="81"/>
      <c r="H42" s="81"/>
      <c r="I42" s="81"/>
      <c r="J42" s="96"/>
      <c r="K42" s="82"/>
      <c r="L42" s="81"/>
      <c r="M42" s="81"/>
      <c r="N42" s="81"/>
      <c r="O42" s="81"/>
      <c r="P42" s="81"/>
      <c r="Q42" s="81"/>
      <c r="R42" s="81"/>
      <c r="S42" s="83"/>
      <c r="U42" s="4"/>
      <c r="V42" s="4"/>
      <c r="W42" s="4"/>
      <c r="X42" s="4"/>
      <c r="Y42" s="4"/>
      <c r="Z42" s="4"/>
      <c r="AA42" s="4"/>
      <c r="AB42" s="4"/>
      <c r="AC42" s="4"/>
      <c r="AD42" s="4"/>
      <c r="AE42" s="4"/>
      <c r="AF42" s="4"/>
      <c r="AG42" s="4"/>
      <c r="AH42" s="4"/>
      <c r="AI42" s="4"/>
      <c r="AJ42" s="4"/>
      <c r="AK42" s="4"/>
      <c r="AL42" s="4"/>
      <c r="AM42" s="4"/>
      <c r="AN42" s="4"/>
      <c r="AO42" s="4"/>
      <c r="AP42" s="4"/>
      <c r="AQ42" s="4"/>
      <c r="AR42" s="4"/>
      <c r="AS42" s="4"/>
    </row>
    <row r="43" spans="1:45" x14ac:dyDescent="0.2">
      <c r="A43" s="11" t="s">
        <v>146</v>
      </c>
      <c r="B43" s="62">
        <f>SUM(B3:B41)</f>
        <v>341903</v>
      </c>
      <c r="C43" s="13">
        <f>B43/L43</f>
        <v>8.2697846633726493E-2</v>
      </c>
      <c r="D43" s="62">
        <f>SUM(D3:D41)</f>
        <v>544239</v>
      </c>
      <c r="E43" s="13">
        <f>D43/L43</f>
        <v>0.13163790125881514</v>
      </c>
      <c r="F43" s="62">
        <f>SUM(F3:F41)</f>
        <v>450000</v>
      </c>
      <c r="G43" s="13">
        <f>F43/L43</f>
        <v>0.10884382700700761</v>
      </c>
      <c r="H43" s="62">
        <f>SUM(H3:H41)</f>
        <v>2083116</v>
      </c>
      <c r="I43" s="62">
        <f>SUM(I3:I41)</f>
        <v>715106</v>
      </c>
      <c r="J43" s="62">
        <f>SUM(J3:J41)</f>
        <v>2798222</v>
      </c>
      <c r="K43" s="13">
        <f>J43/L43</f>
        <v>0.67682042510045071</v>
      </c>
      <c r="L43" s="62">
        <f>SUM(L3:L41)</f>
        <v>4134364</v>
      </c>
      <c r="M43" s="13">
        <f>L43/R43</f>
        <v>6.8659012087788046E-2</v>
      </c>
      <c r="N43" s="90">
        <f>L43/1052566</f>
        <v>3.9278905075786223</v>
      </c>
      <c r="O43" s="62">
        <f>SUM(O3:O41)</f>
        <v>1599957</v>
      </c>
      <c r="P43" s="13">
        <f>O43/S43</f>
        <v>2.9133664769675917E-2</v>
      </c>
      <c r="Q43" s="65">
        <f>O43/1052566</f>
        <v>1.5200538493548148</v>
      </c>
      <c r="R43" s="62">
        <f>SUM(R3:R41)</f>
        <v>60215897</v>
      </c>
      <c r="S43" s="62">
        <f>SUM(S3:S41)</f>
        <v>54917807.719999999</v>
      </c>
      <c r="U43" s="4"/>
      <c r="V43" s="4"/>
      <c r="W43" s="4"/>
      <c r="X43" s="4"/>
      <c r="Y43" s="4"/>
      <c r="Z43" s="4"/>
      <c r="AA43" s="4"/>
      <c r="AB43" s="4"/>
      <c r="AC43" s="4"/>
      <c r="AD43" s="4"/>
      <c r="AE43" s="4"/>
      <c r="AF43" s="4"/>
      <c r="AG43" s="4"/>
      <c r="AH43" s="4"/>
      <c r="AI43" s="4"/>
      <c r="AJ43" s="4"/>
      <c r="AK43" s="4"/>
      <c r="AL43" s="4"/>
      <c r="AM43" s="4"/>
      <c r="AN43" s="4"/>
      <c r="AO43" s="4"/>
      <c r="AP43" s="4"/>
      <c r="AQ43" s="4"/>
      <c r="AR43" s="4"/>
      <c r="AS43" s="4"/>
    </row>
    <row r="44" spans="1:45" x14ac:dyDescent="0.2">
      <c r="A44" s="11" t="s">
        <v>111</v>
      </c>
      <c r="B44" s="62">
        <f t="shared" ref="B44:S44" si="7">AVERAGE(B3:B41)</f>
        <v>8766.7435897435898</v>
      </c>
      <c r="C44" s="13">
        <f t="shared" si="7"/>
        <v>0.14734329967124241</v>
      </c>
      <c r="D44" s="62">
        <f t="shared" si="7"/>
        <v>13954.846153846154</v>
      </c>
      <c r="E44" s="13">
        <f t="shared" si="7"/>
        <v>7.9846306752871438E-2</v>
      </c>
      <c r="F44" s="62">
        <f t="shared" si="7"/>
        <v>11538.461538461539</v>
      </c>
      <c r="G44" s="13">
        <f t="shared" si="7"/>
        <v>6.9331591230736974E-3</v>
      </c>
      <c r="H44" s="62">
        <f t="shared" si="7"/>
        <v>53413.230769230766</v>
      </c>
      <c r="I44" s="62">
        <f t="shared" si="7"/>
        <v>18336.051282051281</v>
      </c>
      <c r="J44" s="62">
        <f t="shared" si="7"/>
        <v>71749.282051282047</v>
      </c>
      <c r="K44" s="13">
        <f t="shared" si="7"/>
        <v>0.38126184983742789</v>
      </c>
      <c r="L44" s="62">
        <f t="shared" si="7"/>
        <v>106009.33333333333</v>
      </c>
      <c r="M44" s="13">
        <f t="shared" si="7"/>
        <v>5.464897001532034E-2</v>
      </c>
      <c r="N44" s="90">
        <f t="shared" si="7"/>
        <v>7.3677321121581256</v>
      </c>
      <c r="O44" s="62">
        <f t="shared" si="7"/>
        <v>41024.538461538461</v>
      </c>
      <c r="P44" s="13">
        <f t="shared" si="7"/>
        <v>3.9624222788526349E-2</v>
      </c>
      <c r="Q44" s="64">
        <f t="shared" si="7"/>
        <v>2.5288211080686827</v>
      </c>
      <c r="R44" s="62">
        <f t="shared" si="7"/>
        <v>1543997.358974359</v>
      </c>
      <c r="S44" s="62">
        <f t="shared" si="7"/>
        <v>1408148.915897436</v>
      </c>
      <c r="U44" s="4"/>
      <c r="V44" s="4"/>
      <c r="W44" s="4"/>
      <c r="X44" s="4"/>
      <c r="Y44" s="4"/>
      <c r="Z44" s="4"/>
      <c r="AA44" s="4"/>
      <c r="AB44" s="4"/>
      <c r="AC44" s="4"/>
      <c r="AD44" s="4"/>
      <c r="AE44" s="4"/>
      <c r="AF44" s="4"/>
      <c r="AG44" s="4"/>
      <c r="AH44" s="4"/>
      <c r="AI44" s="4"/>
      <c r="AJ44" s="4"/>
      <c r="AK44" s="4"/>
      <c r="AL44" s="4"/>
      <c r="AM44" s="4"/>
      <c r="AN44" s="4"/>
      <c r="AO44" s="4"/>
      <c r="AP44" s="4"/>
      <c r="AQ44" s="4"/>
      <c r="AR44" s="4"/>
      <c r="AS44" s="4"/>
    </row>
    <row r="45" spans="1:45" x14ac:dyDescent="0.2">
      <c r="A45" s="11" t="s">
        <v>112</v>
      </c>
      <c r="B45" s="62">
        <f t="shared" ref="B45:S45" si="8">MEDIAN(B3:B41)</f>
        <v>0</v>
      </c>
      <c r="C45" s="13">
        <f t="shared" si="8"/>
        <v>0</v>
      </c>
      <c r="D45" s="62">
        <f t="shared" si="8"/>
        <v>0</v>
      </c>
      <c r="E45" s="13">
        <f t="shared" si="8"/>
        <v>0</v>
      </c>
      <c r="F45" s="62">
        <f t="shared" si="8"/>
        <v>0</v>
      </c>
      <c r="G45" s="13">
        <f t="shared" si="8"/>
        <v>0</v>
      </c>
      <c r="H45" s="62">
        <f t="shared" si="8"/>
        <v>0</v>
      </c>
      <c r="I45" s="62">
        <f t="shared" si="8"/>
        <v>0</v>
      </c>
      <c r="J45" s="62">
        <f t="shared" si="8"/>
        <v>0</v>
      </c>
      <c r="K45" s="13">
        <f t="shared" si="8"/>
        <v>0</v>
      </c>
      <c r="L45" s="62">
        <f t="shared" si="8"/>
        <v>12000</v>
      </c>
      <c r="M45" s="13">
        <f t="shared" si="8"/>
        <v>7.8768372303859163E-3</v>
      </c>
      <c r="N45" s="90">
        <f t="shared" si="8"/>
        <v>0.34471437951411688</v>
      </c>
      <c r="O45" s="62">
        <f t="shared" si="8"/>
        <v>12528</v>
      </c>
      <c r="P45" s="13">
        <f t="shared" si="8"/>
        <v>6.620474289631707E-3</v>
      </c>
      <c r="Q45" s="64">
        <f t="shared" si="8"/>
        <v>0.34471437951411688</v>
      </c>
      <c r="R45" s="62">
        <f t="shared" si="8"/>
        <v>935178</v>
      </c>
      <c r="S45" s="62">
        <f t="shared" si="8"/>
        <v>865911</v>
      </c>
      <c r="U45" s="4"/>
      <c r="V45" s="4"/>
      <c r="W45" s="4"/>
      <c r="X45" s="4"/>
      <c r="Y45" s="4"/>
      <c r="Z45" s="4"/>
      <c r="AA45" s="4"/>
      <c r="AB45" s="4"/>
      <c r="AC45" s="4"/>
      <c r="AD45" s="4"/>
      <c r="AE45" s="4"/>
      <c r="AF45" s="4"/>
      <c r="AG45" s="4"/>
      <c r="AH45" s="4"/>
      <c r="AI45" s="4"/>
      <c r="AJ45" s="4"/>
      <c r="AK45" s="4"/>
      <c r="AL45" s="4"/>
      <c r="AM45" s="4"/>
      <c r="AN45" s="4"/>
      <c r="AO45" s="4"/>
      <c r="AP45" s="4"/>
      <c r="AQ45" s="4"/>
      <c r="AR45" s="4"/>
      <c r="AS45" s="4"/>
    </row>
    <row r="46" spans="1:45" x14ac:dyDescent="0.2">
      <c r="B46" s="30"/>
      <c r="C46" s="30"/>
      <c r="D46" s="30"/>
      <c r="E46" s="30"/>
      <c r="F46" s="30"/>
      <c r="G46" s="30"/>
      <c r="H46" s="30"/>
      <c r="I46" s="30"/>
      <c r="J46" s="4"/>
      <c r="K46" s="4"/>
      <c r="L46" s="30"/>
      <c r="M46" s="30"/>
      <c r="N46" s="30"/>
      <c r="O46" s="30"/>
      <c r="P46" s="30"/>
      <c r="Q46" s="30"/>
      <c r="R46" s="30"/>
      <c r="S46" s="30"/>
      <c r="U46" s="4"/>
      <c r="V46" s="4"/>
      <c r="W46" s="4"/>
      <c r="X46" s="4"/>
      <c r="Y46" s="4"/>
      <c r="Z46" s="4"/>
      <c r="AA46" s="4"/>
      <c r="AB46" s="4"/>
      <c r="AC46" s="4"/>
      <c r="AD46" s="4"/>
      <c r="AE46" s="4"/>
      <c r="AF46" s="4"/>
      <c r="AG46" s="4"/>
      <c r="AH46" s="4"/>
      <c r="AI46" s="4"/>
      <c r="AJ46" s="4"/>
      <c r="AK46" s="4"/>
      <c r="AL46" s="4"/>
      <c r="AM46" s="4"/>
      <c r="AN46" s="4"/>
      <c r="AO46" s="4"/>
      <c r="AP46" s="4"/>
      <c r="AQ46" s="4"/>
      <c r="AR46" s="4"/>
      <c r="AS46" s="4"/>
    </row>
    <row r="47" spans="1:45" x14ac:dyDescent="0.2">
      <c r="B47" s="30"/>
      <c r="C47" s="30"/>
      <c r="D47" s="30"/>
      <c r="E47" s="30"/>
      <c r="F47" s="30"/>
      <c r="G47" s="30"/>
      <c r="H47" s="30"/>
      <c r="I47" s="30"/>
      <c r="J47" s="4"/>
      <c r="K47" s="4"/>
      <c r="L47" s="30"/>
      <c r="M47" s="30"/>
      <c r="N47" s="30"/>
      <c r="O47" s="30"/>
      <c r="P47" s="30"/>
      <c r="Q47" s="30"/>
      <c r="R47" s="30"/>
      <c r="S47" s="30"/>
      <c r="U47" s="4"/>
      <c r="V47" s="4"/>
      <c r="W47" s="4"/>
      <c r="X47" s="4"/>
      <c r="Y47" s="4"/>
      <c r="Z47" s="4"/>
      <c r="AA47" s="4"/>
      <c r="AB47" s="4"/>
      <c r="AC47" s="4"/>
      <c r="AD47" s="4"/>
      <c r="AE47" s="4"/>
      <c r="AF47" s="4"/>
      <c r="AG47" s="4"/>
      <c r="AH47" s="4"/>
      <c r="AI47" s="4"/>
      <c r="AJ47" s="4"/>
      <c r="AK47" s="4"/>
      <c r="AL47" s="4"/>
      <c r="AM47" s="4"/>
      <c r="AN47" s="4"/>
      <c r="AO47" s="4"/>
      <c r="AP47" s="4"/>
      <c r="AQ47" s="4"/>
      <c r="AR47" s="4"/>
      <c r="AS47" s="4"/>
    </row>
    <row r="48" spans="1:45" x14ac:dyDescent="0.2">
      <c r="B48" s="30"/>
      <c r="C48" s="30"/>
      <c r="D48" s="30"/>
      <c r="E48" s="30"/>
      <c r="F48" s="30"/>
      <c r="G48" s="30"/>
      <c r="H48" s="30"/>
      <c r="I48" s="30"/>
      <c r="J48" s="4"/>
      <c r="K48" s="4"/>
      <c r="L48" s="30"/>
      <c r="M48" s="30"/>
      <c r="N48" s="30"/>
      <c r="O48" s="30"/>
      <c r="P48" s="30"/>
      <c r="Q48" s="30"/>
      <c r="R48" s="30"/>
      <c r="S48" s="30"/>
      <c r="U48" s="4"/>
      <c r="V48" s="4"/>
      <c r="W48" s="4"/>
      <c r="X48" s="4"/>
      <c r="Y48" s="4"/>
      <c r="Z48" s="4"/>
      <c r="AA48" s="4"/>
      <c r="AB48" s="4"/>
      <c r="AC48" s="4"/>
      <c r="AD48" s="4"/>
      <c r="AE48" s="4"/>
      <c r="AF48" s="4"/>
      <c r="AG48" s="4"/>
      <c r="AH48" s="4"/>
      <c r="AI48" s="4"/>
      <c r="AJ48" s="4"/>
      <c r="AK48" s="4"/>
      <c r="AL48" s="4"/>
      <c r="AM48" s="4"/>
      <c r="AN48" s="4"/>
      <c r="AO48" s="4"/>
      <c r="AP48" s="4"/>
      <c r="AQ48" s="4"/>
      <c r="AR48" s="4"/>
      <c r="AS48" s="4"/>
    </row>
    <row r="49" spans="2:45" x14ac:dyDescent="0.2">
      <c r="B49" s="30"/>
      <c r="C49" s="30"/>
      <c r="D49" s="30"/>
      <c r="E49" s="30"/>
      <c r="F49" s="30"/>
      <c r="G49" s="30"/>
      <c r="H49" s="30"/>
      <c r="I49" s="30"/>
      <c r="J49" s="4"/>
      <c r="K49" s="4"/>
      <c r="L49" s="30"/>
      <c r="M49" s="30"/>
      <c r="N49" s="30"/>
      <c r="O49" s="30"/>
      <c r="P49" s="30"/>
      <c r="Q49" s="30"/>
      <c r="R49" s="30"/>
      <c r="S49" s="30"/>
      <c r="U49" s="4"/>
      <c r="V49" s="4"/>
      <c r="W49" s="4"/>
      <c r="X49" s="4"/>
      <c r="Y49" s="4"/>
      <c r="Z49" s="4"/>
      <c r="AA49" s="4"/>
      <c r="AB49" s="4"/>
      <c r="AC49" s="4"/>
      <c r="AD49" s="4"/>
      <c r="AE49" s="4"/>
      <c r="AF49" s="4"/>
      <c r="AG49" s="4"/>
      <c r="AH49" s="4"/>
      <c r="AI49" s="4"/>
      <c r="AJ49" s="4"/>
      <c r="AK49" s="4"/>
      <c r="AL49" s="4"/>
      <c r="AM49" s="4"/>
      <c r="AN49" s="4"/>
      <c r="AO49" s="4"/>
      <c r="AP49" s="4"/>
      <c r="AQ49" s="4"/>
      <c r="AR49" s="4"/>
      <c r="AS49" s="4"/>
    </row>
    <row r="50" spans="2:45" x14ac:dyDescent="0.2">
      <c r="B50" s="30"/>
      <c r="C50" s="30"/>
      <c r="D50" s="30"/>
      <c r="E50" s="30"/>
      <c r="F50" s="30"/>
      <c r="G50" s="30"/>
      <c r="H50" s="30"/>
      <c r="I50" s="30"/>
      <c r="J50" s="4"/>
      <c r="K50" s="4"/>
      <c r="L50" s="30"/>
      <c r="M50" s="30"/>
      <c r="N50" s="30"/>
      <c r="O50" s="30"/>
      <c r="P50" s="30"/>
      <c r="Q50" s="30"/>
      <c r="R50" s="30"/>
      <c r="S50" s="30"/>
      <c r="U50" s="4"/>
      <c r="V50" s="4"/>
      <c r="W50" s="4"/>
      <c r="X50" s="4"/>
      <c r="Y50" s="4"/>
      <c r="Z50" s="4"/>
      <c r="AA50" s="4"/>
      <c r="AB50" s="4"/>
      <c r="AC50" s="4"/>
      <c r="AD50" s="4"/>
      <c r="AE50" s="4"/>
      <c r="AF50" s="4"/>
      <c r="AG50" s="4"/>
      <c r="AH50" s="4"/>
      <c r="AI50" s="4"/>
      <c r="AJ50" s="4"/>
      <c r="AK50" s="4"/>
      <c r="AL50" s="4"/>
      <c r="AM50" s="4"/>
      <c r="AN50" s="4"/>
      <c r="AO50" s="4"/>
      <c r="AP50" s="4"/>
      <c r="AQ50" s="4"/>
      <c r="AR50" s="4"/>
      <c r="AS50" s="4"/>
    </row>
    <row r="51" spans="2:45" x14ac:dyDescent="0.2">
      <c r="B51" s="30"/>
      <c r="C51" s="30"/>
      <c r="D51" s="30"/>
      <c r="E51" s="30"/>
      <c r="F51" s="30"/>
      <c r="G51" s="30"/>
      <c r="H51" s="30"/>
      <c r="I51" s="30"/>
      <c r="J51" s="4"/>
      <c r="K51" s="4"/>
      <c r="L51" s="30"/>
      <c r="M51" s="30"/>
      <c r="N51" s="30"/>
      <c r="O51" s="30"/>
      <c r="P51" s="30"/>
      <c r="Q51" s="30"/>
      <c r="R51" s="30"/>
      <c r="S51" s="30"/>
      <c r="U51" s="4"/>
      <c r="V51" s="4"/>
      <c r="W51" s="4"/>
      <c r="X51" s="4"/>
      <c r="Y51" s="4"/>
      <c r="Z51" s="4"/>
      <c r="AA51" s="4"/>
      <c r="AB51" s="4"/>
      <c r="AC51" s="4"/>
      <c r="AD51" s="4"/>
      <c r="AE51" s="4"/>
      <c r="AF51" s="4"/>
      <c r="AG51" s="4"/>
      <c r="AH51" s="4"/>
      <c r="AI51" s="4"/>
      <c r="AJ51" s="4"/>
      <c r="AK51" s="4"/>
      <c r="AL51" s="4"/>
      <c r="AM51" s="4"/>
      <c r="AN51" s="4"/>
      <c r="AO51" s="4"/>
      <c r="AP51" s="4"/>
      <c r="AQ51" s="4"/>
      <c r="AR51" s="4"/>
      <c r="AS51" s="4"/>
    </row>
    <row r="52" spans="2:45" x14ac:dyDescent="0.2">
      <c r="B52" s="30"/>
      <c r="C52" s="30"/>
      <c r="D52" s="30"/>
      <c r="E52" s="30"/>
      <c r="F52" s="30"/>
      <c r="G52" s="30"/>
      <c r="H52" s="30"/>
      <c r="I52" s="30"/>
      <c r="J52" s="4"/>
      <c r="K52" s="4"/>
      <c r="L52" s="30"/>
      <c r="M52" s="30"/>
      <c r="N52" s="30"/>
      <c r="O52" s="30"/>
      <c r="P52" s="30"/>
      <c r="Q52" s="30"/>
      <c r="R52" s="30"/>
      <c r="S52" s="30"/>
      <c r="U52" s="4"/>
      <c r="V52" s="4"/>
      <c r="W52" s="4"/>
      <c r="X52" s="4"/>
      <c r="Y52" s="4"/>
      <c r="Z52" s="4"/>
      <c r="AA52" s="4"/>
      <c r="AB52" s="4"/>
      <c r="AC52" s="4"/>
      <c r="AD52" s="4"/>
      <c r="AE52" s="4"/>
      <c r="AF52" s="4"/>
      <c r="AG52" s="4"/>
      <c r="AH52" s="4"/>
      <c r="AI52" s="4"/>
      <c r="AJ52" s="4"/>
      <c r="AK52" s="4"/>
      <c r="AL52" s="4"/>
      <c r="AM52" s="4"/>
      <c r="AN52" s="4"/>
      <c r="AO52" s="4"/>
      <c r="AP52" s="4"/>
      <c r="AQ52" s="4"/>
      <c r="AR52" s="4"/>
      <c r="AS52" s="4"/>
    </row>
    <row r="53" spans="2:45" x14ac:dyDescent="0.2">
      <c r="B53" s="30"/>
      <c r="C53" s="30"/>
      <c r="D53" s="30"/>
      <c r="E53" s="30"/>
      <c r="F53" s="30"/>
      <c r="G53" s="30"/>
      <c r="H53" s="30"/>
      <c r="I53" s="30"/>
      <c r="J53" s="4"/>
      <c r="K53" s="4"/>
      <c r="L53" s="30"/>
      <c r="M53" s="30"/>
      <c r="N53" s="30"/>
      <c r="O53" s="30"/>
      <c r="P53" s="30"/>
      <c r="Q53" s="30"/>
      <c r="R53" s="30"/>
      <c r="S53" s="30"/>
      <c r="U53" s="4"/>
      <c r="V53" s="4"/>
      <c r="W53" s="4"/>
      <c r="X53" s="4"/>
      <c r="Y53" s="4"/>
      <c r="Z53" s="4"/>
      <c r="AA53" s="4"/>
      <c r="AB53" s="4"/>
      <c r="AC53" s="4"/>
      <c r="AD53" s="4"/>
      <c r="AE53" s="4"/>
      <c r="AF53" s="4"/>
      <c r="AG53" s="4"/>
      <c r="AH53" s="4"/>
      <c r="AI53" s="4"/>
      <c r="AJ53" s="4"/>
      <c r="AK53" s="4"/>
      <c r="AL53" s="4"/>
      <c r="AM53" s="4"/>
      <c r="AN53" s="4"/>
      <c r="AO53" s="4"/>
      <c r="AP53" s="4"/>
      <c r="AQ53" s="4"/>
      <c r="AR53" s="4"/>
      <c r="AS53" s="4"/>
    </row>
    <row r="54" spans="2:45" x14ac:dyDescent="0.2">
      <c r="B54" s="30"/>
      <c r="C54" s="30"/>
      <c r="D54" s="30"/>
      <c r="E54" s="30"/>
      <c r="F54" s="30"/>
      <c r="G54" s="30"/>
      <c r="H54" s="30"/>
      <c r="I54" s="30"/>
      <c r="J54" s="4"/>
      <c r="K54" s="4"/>
      <c r="L54" s="30"/>
      <c r="M54" s="30"/>
      <c r="N54" s="30"/>
      <c r="O54" s="30"/>
      <c r="P54" s="30"/>
      <c r="Q54" s="30"/>
      <c r="R54" s="30"/>
      <c r="S54" s="30"/>
      <c r="U54" s="4"/>
      <c r="V54" s="4"/>
      <c r="W54" s="4"/>
      <c r="X54" s="4"/>
      <c r="Y54" s="4"/>
      <c r="Z54" s="4"/>
      <c r="AA54" s="4"/>
      <c r="AB54" s="4"/>
      <c r="AC54" s="4"/>
      <c r="AD54" s="4"/>
      <c r="AE54" s="4"/>
      <c r="AF54" s="4"/>
      <c r="AG54" s="4"/>
      <c r="AH54" s="4"/>
      <c r="AI54" s="4"/>
      <c r="AJ54" s="4"/>
      <c r="AK54" s="4"/>
      <c r="AL54" s="4"/>
      <c r="AM54" s="4"/>
      <c r="AN54" s="4"/>
      <c r="AO54" s="4"/>
      <c r="AP54" s="4"/>
      <c r="AQ54" s="4"/>
      <c r="AR54" s="4"/>
      <c r="AS54" s="4"/>
    </row>
    <row r="55" spans="2:45" x14ac:dyDescent="0.2">
      <c r="B55" s="30"/>
      <c r="C55" s="30"/>
      <c r="D55" s="30"/>
      <c r="E55" s="30"/>
      <c r="F55" s="30"/>
      <c r="G55" s="30"/>
      <c r="H55" s="30"/>
      <c r="I55" s="30"/>
      <c r="J55" s="4"/>
      <c r="K55" s="4"/>
      <c r="L55" s="30"/>
      <c r="M55" s="30"/>
      <c r="N55" s="30"/>
      <c r="O55" s="30"/>
      <c r="P55" s="30"/>
      <c r="Q55" s="30"/>
      <c r="R55" s="30"/>
      <c r="S55" s="30"/>
      <c r="U55" s="4"/>
      <c r="V55" s="4"/>
      <c r="W55" s="4"/>
      <c r="X55" s="4"/>
      <c r="Y55" s="4"/>
      <c r="Z55" s="4"/>
      <c r="AA55" s="4"/>
      <c r="AB55" s="4"/>
      <c r="AC55" s="4"/>
      <c r="AD55" s="4"/>
      <c r="AE55" s="4"/>
      <c r="AF55" s="4"/>
      <c r="AG55" s="4"/>
      <c r="AH55" s="4"/>
      <c r="AI55" s="4"/>
      <c r="AJ55" s="4"/>
      <c r="AK55" s="4"/>
      <c r="AL55" s="4"/>
      <c r="AM55" s="4"/>
      <c r="AN55" s="4"/>
      <c r="AO55" s="4"/>
      <c r="AP55" s="4"/>
      <c r="AQ55" s="4"/>
      <c r="AR55" s="4"/>
      <c r="AS55" s="4"/>
    </row>
    <row r="56" spans="2:45" x14ac:dyDescent="0.2">
      <c r="B56" s="30"/>
      <c r="C56" s="30"/>
      <c r="D56" s="30"/>
      <c r="E56" s="30"/>
      <c r="F56" s="30"/>
      <c r="G56" s="30"/>
      <c r="H56" s="30"/>
      <c r="I56" s="30"/>
      <c r="J56" s="4"/>
      <c r="K56" s="4"/>
      <c r="L56" s="30"/>
      <c r="M56" s="30"/>
      <c r="N56" s="30"/>
      <c r="O56" s="30"/>
      <c r="P56" s="30"/>
      <c r="Q56" s="30"/>
      <c r="R56" s="30"/>
      <c r="S56" s="30"/>
      <c r="U56" s="4"/>
      <c r="V56" s="4"/>
      <c r="W56" s="4"/>
      <c r="X56" s="4"/>
      <c r="Y56" s="4"/>
      <c r="Z56" s="4"/>
      <c r="AA56" s="4"/>
      <c r="AB56" s="4"/>
      <c r="AC56" s="4"/>
      <c r="AD56" s="4"/>
      <c r="AE56" s="4"/>
      <c r="AF56" s="4"/>
      <c r="AG56" s="4"/>
      <c r="AH56" s="4"/>
      <c r="AI56" s="4"/>
      <c r="AJ56" s="4"/>
      <c r="AK56" s="4"/>
      <c r="AL56" s="4"/>
      <c r="AM56" s="4"/>
      <c r="AN56" s="4"/>
      <c r="AO56" s="4"/>
      <c r="AP56" s="4"/>
      <c r="AQ56" s="4"/>
      <c r="AR56" s="4"/>
      <c r="AS56" s="4"/>
    </row>
    <row r="57" spans="2:45" x14ac:dyDescent="0.2">
      <c r="B57" s="30"/>
      <c r="C57" s="30"/>
      <c r="D57" s="30"/>
      <c r="E57" s="30"/>
      <c r="F57" s="30"/>
      <c r="G57" s="30"/>
      <c r="H57" s="30"/>
      <c r="I57" s="30"/>
      <c r="J57" s="4"/>
      <c r="K57" s="4"/>
      <c r="L57" s="30"/>
      <c r="M57" s="30"/>
      <c r="N57" s="30"/>
      <c r="O57" s="30"/>
      <c r="P57" s="30"/>
      <c r="Q57" s="30"/>
      <c r="R57" s="30"/>
      <c r="S57" s="30"/>
      <c r="U57" s="4"/>
      <c r="V57" s="4"/>
      <c r="W57" s="4"/>
      <c r="X57" s="4"/>
      <c r="Y57" s="4"/>
      <c r="Z57" s="4"/>
      <c r="AA57" s="4"/>
      <c r="AB57" s="4"/>
      <c r="AC57" s="4"/>
      <c r="AD57" s="4"/>
      <c r="AE57" s="4"/>
      <c r="AF57" s="4"/>
      <c r="AG57" s="4"/>
      <c r="AH57" s="4"/>
      <c r="AI57" s="4"/>
      <c r="AJ57" s="4"/>
      <c r="AK57" s="4"/>
      <c r="AL57" s="4"/>
      <c r="AM57" s="4"/>
      <c r="AN57" s="4"/>
      <c r="AO57" s="4"/>
      <c r="AP57" s="4"/>
      <c r="AQ57" s="4"/>
      <c r="AR57" s="4"/>
      <c r="AS57" s="4"/>
    </row>
    <row r="58" spans="2:45" x14ac:dyDescent="0.2">
      <c r="B58" s="30"/>
      <c r="C58" s="30"/>
      <c r="D58" s="30"/>
      <c r="E58" s="30"/>
      <c r="F58" s="30"/>
      <c r="G58" s="30"/>
      <c r="H58" s="30"/>
      <c r="I58" s="30"/>
      <c r="J58" s="4"/>
      <c r="K58" s="4"/>
      <c r="L58" s="30"/>
      <c r="M58" s="30"/>
      <c r="N58" s="30"/>
      <c r="O58" s="30"/>
      <c r="P58" s="30"/>
      <c r="Q58" s="30"/>
      <c r="R58" s="30"/>
      <c r="S58" s="30"/>
      <c r="U58" s="4"/>
      <c r="V58" s="4"/>
      <c r="W58" s="4"/>
      <c r="X58" s="4"/>
      <c r="Y58" s="4"/>
      <c r="Z58" s="4"/>
      <c r="AA58" s="4"/>
      <c r="AB58" s="4"/>
      <c r="AC58" s="4"/>
      <c r="AD58" s="4"/>
      <c r="AE58" s="4"/>
      <c r="AF58" s="4"/>
      <c r="AG58" s="4"/>
      <c r="AH58" s="4"/>
      <c r="AI58" s="4"/>
      <c r="AJ58" s="4"/>
      <c r="AK58" s="4"/>
      <c r="AL58" s="4"/>
      <c r="AM58" s="4"/>
      <c r="AN58" s="4"/>
      <c r="AO58" s="4"/>
      <c r="AP58" s="4"/>
      <c r="AQ58" s="4"/>
      <c r="AR58" s="4"/>
      <c r="AS58" s="4"/>
    </row>
    <row r="59" spans="2:45" x14ac:dyDescent="0.2">
      <c r="B59" s="30"/>
      <c r="C59" s="30"/>
      <c r="D59" s="30"/>
      <c r="E59" s="30"/>
      <c r="F59" s="30"/>
      <c r="G59" s="30"/>
      <c r="H59" s="30"/>
      <c r="I59" s="30"/>
      <c r="J59" s="4"/>
      <c r="K59" s="4"/>
      <c r="L59" s="30"/>
      <c r="M59" s="30"/>
      <c r="N59" s="30"/>
      <c r="O59" s="30"/>
      <c r="P59" s="30"/>
      <c r="Q59" s="30"/>
      <c r="R59" s="30"/>
      <c r="S59" s="30"/>
      <c r="U59" s="4"/>
      <c r="V59" s="4"/>
      <c r="W59" s="4"/>
      <c r="X59" s="4"/>
      <c r="Y59" s="4"/>
      <c r="Z59" s="4"/>
      <c r="AA59" s="4"/>
      <c r="AB59" s="4"/>
      <c r="AC59" s="4"/>
      <c r="AD59" s="4"/>
      <c r="AE59" s="4"/>
      <c r="AF59" s="4"/>
      <c r="AG59" s="4"/>
      <c r="AH59" s="4"/>
      <c r="AI59" s="4"/>
      <c r="AJ59" s="4"/>
      <c r="AK59" s="4"/>
      <c r="AL59" s="4"/>
      <c r="AM59" s="4"/>
      <c r="AN59" s="4"/>
      <c r="AO59" s="4"/>
      <c r="AP59" s="4"/>
      <c r="AQ59" s="4"/>
      <c r="AR59" s="4"/>
      <c r="AS59" s="4"/>
    </row>
    <row r="60" spans="2:45" x14ac:dyDescent="0.2">
      <c r="B60" s="30"/>
      <c r="C60" s="30"/>
      <c r="D60" s="30"/>
      <c r="E60" s="30"/>
      <c r="F60" s="30"/>
      <c r="G60" s="30"/>
      <c r="H60" s="30"/>
      <c r="I60" s="30"/>
      <c r="J60" s="4"/>
      <c r="K60" s="4"/>
      <c r="L60" s="30"/>
      <c r="M60" s="30"/>
      <c r="N60" s="30"/>
      <c r="O60" s="30"/>
      <c r="P60" s="30"/>
      <c r="Q60" s="30"/>
      <c r="R60" s="30"/>
      <c r="S60" s="30"/>
      <c r="U60" s="4"/>
      <c r="V60" s="4"/>
      <c r="W60" s="4"/>
      <c r="X60" s="4"/>
      <c r="Y60" s="4"/>
      <c r="Z60" s="4"/>
      <c r="AA60" s="4"/>
      <c r="AB60" s="4"/>
      <c r="AC60" s="4"/>
      <c r="AD60" s="4"/>
      <c r="AE60" s="4"/>
      <c r="AF60" s="4"/>
      <c r="AG60" s="4"/>
      <c r="AH60" s="4"/>
      <c r="AI60" s="4"/>
      <c r="AJ60" s="4"/>
      <c r="AK60" s="4"/>
      <c r="AL60" s="4"/>
      <c r="AM60" s="4"/>
      <c r="AN60" s="4"/>
      <c r="AO60" s="4"/>
      <c r="AP60" s="4"/>
      <c r="AQ60" s="4"/>
      <c r="AR60" s="4"/>
      <c r="AS60" s="4"/>
    </row>
    <row r="61" spans="2:45" x14ac:dyDescent="0.2">
      <c r="B61" s="30"/>
      <c r="C61" s="30"/>
      <c r="D61" s="30"/>
      <c r="E61" s="30"/>
      <c r="F61" s="30"/>
      <c r="G61" s="30"/>
      <c r="H61" s="30"/>
      <c r="I61" s="30"/>
      <c r="J61" s="4"/>
      <c r="K61" s="4"/>
      <c r="L61" s="30"/>
      <c r="M61" s="30"/>
      <c r="N61" s="30"/>
      <c r="O61" s="30"/>
      <c r="P61" s="30"/>
      <c r="Q61" s="30"/>
      <c r="R61" s="30"/>
      <c r="S61" s="30"/>
      <c r="U61" s="4"/>
      <c r="V61" s="4"/>
      <c r="W61" s="4"/>
      <c r="X61" s="4"/>
      <c r="Y61" s="4"/>
      <c r="Z61" s="4"/>
      <c r="AA61" s="4"/>
      <c r="AB61" s="4"/>
      <c r="AC61" s="4"/>
      <c r="AD61" s="4"/>
      <c r="AE61" s="4"/>
      <c r="AF61" s="4"/>
      <c r="AG61" s="4"/>
      <c r="AH61" s="4"/>
      <c r="AI61" s="4"/>
      <c r="AJ61" s="4"/>
      <c r="AK61" s="4"/>
      <c r="AL61" s="4"/>
      <c r="AM61" s="4"/>
      <c r="AN61" s="4"/>
      <c r="AO61" s="4"/>
      <c r="AP61" s="4"/>
      <c r="AQ61" s="4"/>
      <c r="AR61" s="4"/>
      <c r="AS61" s="4"/>
    </row>
    <row r="62" spans="2:45" x14ac:dyDescent="0.2">
      <c r="B62" s="30"/>
      <c r="C62" s="30"/>
      <c r="D62" s="30"/>
      <c r="E62" s="30"/>
      <c r="F62" s="30"/>
      <c r="G62" s="30"/>
      <c r="H62" s="30"/>
      <c r="I62" s="30"/>
      <c r="J62" s="4"/>
      <c r="K62" s="4"/>
      <c r="L62" s="30"/>
      <c r="M62" s="30"/>
      <c r="N62" s="30"/>
      <c r="O62" s="30"/>
      <c r="P62" s="30"/>
      <c r="Q62" s="30"/>
      <c r="R62" s="30"/>
      <c r="S62" s="30"/>
      <c r="U62" s="4"/>
      <c r="V62" s="4"/>
      <c r="W62" s="4"/>
      <c r="X62" s="4"/>
      <c r="Y62" s="4"/>
      <c r="Z62" s="4"/>
      <c r="AA62" s="4"/>
      <c r="AB62" s="4"/>
      <c r="AC62" s="4"/>
      <c r="AD62" s="4"/>
      <c r="AE62" s="4"/>
      <c r="AF62" s="4"/>
      <c r="AG62" s="4"/>
      <c r="AH62" s="4"/>
      <c r="AI62" s="4"/>
      <c r="AJ62" s="4"/>
      <c r="AK62" s="4"/>
      <c r="AL62" s="4"/>
      <c r="AM62" s="4"/>
      <c r="AN62" s="4"/>
      <c r="AO62" s="4"/>
      <c r="AP62" s="4"/>
      <c r="AQ62" s="4"/>
      <c r="AR62" s="4"/>
      <c r="AS62" s="4"/>
    </row>
  </sheetData>
  <autoFilter ref="A2:S2" xr:uid="{EB0E7AE5-CD97-424A-A668-7E8D23A02751}"/>
  <mergeCells count="8">
    <mergeCell ref="A1:A2"/>
    <mergeCell ref="L1:N1"/>
    <mergeCell ref="R1:S1"/>
    <mergeCell ref="B1:C1"/>
    <mergeCell ref="D1:E1"/>
    <mergeCell ref="F1:G1"/>
    <mergeCell ref="H1:K1"/>
    <mergeCell ref="O1:Q1"/>
  </mergeCells>
  <conditionalFormatting sqref="R5:T5 R6:S14 R4:S4 A3:S3 A17:S24 A16:T16 A25:T25 A34:S36 A32:T33 A38:S41 A37:T37 A4:Q15 A26:S31">
    <cfRule type="expression" dxfId="0" priority="1">
      <formula>MOD(ROW(),2)=1</formula>
    </cfRule>
  </conditionalFormatting>
  <printOptions horizontalCentered="1" verticalCentered="1"/>
  <pageMargins left="0.75" right="0.75" top="1" bottom="1" header="0.5" footer="0.5"/>
  <pageSetup orientation="landscape" horizontalDpi="0" verticalDpi="0"/>
  <headerFooter>
    <oddHeader>Data Dump - Sections 1-11</oddHeader>
    <oddFooter>Counting Opinions (SQUIRE) Ltd.</oddFooter>
  </headerFooter>
  <ignoredErrors>
    <ignoredError sqref="P43 K43 G43 E43 C43"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22A77D-9A56-4AD2-9919-165641D7CEE8}">
  <sheetPr>
    <tabColor theme="8" tint="-0.249977111117893"/>
  </sheetPr>
  <dimension ref="A1:BJ61"/>
  <sheetViews>
    <sheetView workbookViewId="0">
      <pane xSplit="1" ySplit="1" topLeftCell="B2" activePane="bottomRight" state="frozen"/>
      <selection pane="topRight" activeCell="B1" sqref="B1"/>
      <selection pane="bottomLeft" activeCell="A2" sqref="A2"/>
      <selection pane="bottomRight"/>
    </sheetView>
  </sheetViews>
  <sheetFormatPr defaultRowHeight="12.75" x14ac:dyDescent="0.2"/>
  <cols>
    <col min="1" max="1" width="20.28515625" style="3" bestFit="1" customWidth="1"/>
    <col min="2" max="2" width="11.42578125" style="3" bestFit="1" customWidth="1"/>
    <col min="3" max="4" width="13.5703125" style="3" bestFit="1" customWidth="1"/>
    <col min="5" max="5" width="15.28515625" style="3" customWidth="1"/>
    <col min="6" max="7" width="13.5703125" style="3" bestFit="1" customWidth="1"/>
    <col min="8" max="8" width="14.5703125" style="3" bestFit="1" customWidth="1"/>
    <col min="9" max="9" width="12" style="3" bestFit="1" customWidth="1"/>
    <col min="10" max="10" width="12.140625" style="3" bestFit="1" customWidth="1"/>
    <col min="11" max="11" width="15.28515625" style="3" customWidth="1"/>
    <col min="12" max="13" width="12" style="3" bestFit="1" customWidth="1"/>
    <col min="14" max="14" width="13.5703125" style="3" bestFit="1" customWidth="1"/>
    <col min="15" max="15" width="14.5703125" style="3" bestFit="1" customWidth="1"/>
    <col min="16" max="18" width="13.5703125" style="3" bestFit="1" customWidth="1"/>
    <col min="19" max="19" width="12" style="3" bestFit="1" customWidth="1"/>
    <col min="20" max="22" width="11.7109375" style="3" bestFit="1" customWidth="1"/>
    <col min="23" max="23" width="15.28515625" style="3" customWidth="1"/>
    <col min="24" max="24" width="12" style="3" bestFit="1" customWidth="1"/>
    <col min="25" max="25" width="11.7109375" style="3" bestFit="1" customWidth="1"/>
    <col min="26" max="28" width="12" style="3" bestFit="1" customWidth="1"/>
    <col min="29" max="29" width="11.7109375" style="3" bestFit="1" customWidth="1"/>
    <col min="30" max="30" width="12" style="3" bestFit="1" customWidth="1"/>
    <col min="31" max="31" width="15.28515625" style="3" customWidth="1"/>
    <col min="32" max="33" width="12" style="3" bestFit="1" customWidth="1"/>
    <col min="34" max="34" width="13.5703125" style="3" bestFit="1" customWidth="1"/>
    <col min="35" max="38" width="15.28515625" style="3" customWidth="1"/>
    <col min="39" max="40" width="11.42578125" style="3" bestFit="1" customWidth="1"/>
    <col min="41" max="44" width="15.28515625" style="3" customWidth="1"/>
    <col min="45" max="46" width="11.42578125" style="3" bestFit="1" customWidth="1"/>
    <col min="47" max="50" width="15.28515625" style="3" customWidth="1"/>
    <col min="51" max="51" width="11.42578125" style="3" bestFit="1" customWidth="1"/>
    <col min="52" max="52" width="15.28515625" style="3" customWidth="1"/>
    <col min="53" max="53" width="11.42578125" style="3" bestFit="1" customWidth="1"/>
    <col min="54" max="54" width="15.28515625" style="3" customWidth="1"/>
    <col min="55" max="55" width="11.42578125" style="3" bestFit="1" customWidth="1"/>
    <col min="56" max="57" width="15.28515625" style="3" customWidth="1"/>
    <col min="58" max="58" width="11.42578125" style="3" bestFit="1" customWidth="1"/>
    <col min="59" max="59" width="15.28515625" style="3" customWidth="1"/>
    <col min="60" max="16384" width="9.140625" style="3"/>
  </cols>
  <sheetData>
    <row r="1" spans="1:62" s="2" customFormat="1" ht="66" customHeight="1" x14ac:dyDescent="0.2">
      <c r="A1" s="1" t="s">
        <v>91</v>
      </c>
      <c r="B1" s="1" t="s">
        <v>134</v>
      </c>
      <c r="C1" s="1" t="s">
        <v>0</v>
      </c>
      <c r="D1" s="1" t="s">
        <v>1</v>
      </c>
      <c r="E1" s="1" t="s">
        <v>2</v>
      </c>
      <c r="F1" s="1" t="s">
        <v>3</v>
      </c>
      <c r="G1" s="1" t="s">
        <v>4</v>
      </c>
      <c r="H1" s="1" t="s">
        <v>5</v>
      </c>
      <c r="I1" s="1" t="s">
        <v>6</v>
      </c>
      <c r="J1" s="1" t="s">
        <v>7</v>
      </c>
      <c r="K1" s="1" t="s">
        <v>8</v>
      </c>
      <c r="L1" s="1" t="s">
        <v>9</v>
      </c>
      <c r="M1" s="1" t="s">
        <v>10</v>
      </c>
      <c r="N1" s="1" t="s">
        <v>11</v>
      </c>
      <c r="O1" s="1" t="s">
        <v>12</v>
      </c>
      <c r="P1" s="1" t="s">
        <v>13</v>
      </c>
      <c r="Q1" s="1" t="s">
        <v>14</v>
      </c>
      <c r="R1" s="1" t="s">
        <v>15</v>
      </c>
      <c r="S1" s="1" t="s">
        <v>16</v>
      </c>
      <c r="T1" s="1" t="s">
        <v>17</v>
      </c>
      <c r="U1" s="1" t="s">
        <v>18</v>
      </c>
      <c r="V1" s="1" t="s">
        <v>19</v>
      </c>
      <c r="W1" s="1" t="s">
        <v>20</v>
      </c>
      <c r="X1" s="1" t="s">
        <v>21</v>
      </c>
      <c r="Y1" s="1" t="s">
        <v>22</v>
      </c>
      <c r="Z1" s="1" t="s">
        <v>23</v>
      </c>
      <c r="AA1" s="1" t="s">
        <v>24</v>
      </c>
      <c r="AB1" s="1" t="s">
        <v>25</v>
      </c>
      <c r="AC1" s="1" t="s">
        <v>26</v>
      </c>
      <c r="AD1" s="1" t="s">
        <v>27</v>
      </c>
      <c r="AE1" s="1" t="s">
        <v>28</v>
      </c>
      <c r="AF1" s="1" t="s">
        <v>29</v>
      </c>
      <c r="AG1" s="1" t="s">
        <v>30</v>
      </c>
      <c r="AH1" s="1" t="s">
        <v>31</v>
      </c>
      <c r="AI1" s="1" t="s">
        <v>32</v>
      </c>
      <c r="AJ1" s="1" t="s">
        <v>33</v>
      </c>
      <c r="AK1" s="1" t="s">
        <v>34</v>
      </c>
    </row>
    <row r="2" spans="1:62" x14ac:dyDescent="0.2">
      <c r="A2" s="4" t="s">
        <v>38</v>
      </c>
      <c r="B2" s="5">
        <v>16310</v>
      </c>
      <c r="C2" s="29">
        <v>1661715</v>
      </c>
      <c r="D2" s="29">
        <v>384079</v>
      </c>
      <c r="E2" s="29">
        <v>0</v>
      </c>
      <c r="F2" s="29">
        <v>1530</v>
      </c>
      <c r="G2" s="29">
        <v>30414</v>
      </c>
      <c r="H2" s="29">
        <v>2077738</v>
      </c>
      <c r="I2" s="29">
        <v>0</v>
      </c>
      <c r="J2" s="29">
        <v>0</v>
      </c>
      <c r="K2" s="29">
        <v>0</v>
      </c>
      <c r="L2" s="29">
        <v>25940</v>
      </c>
      <c r="M2" s="29">
        <v>0</v>
      </c>
      <c r="N2" s="29">
        <v>25940</v>
      </c>
      <c r="O2" s="29">
        <v>2103678</v>
      </c>
      <c r="P2" s="29">
        <v>1038224</v>
      </c>
      <c r="Q2" s="29">
        <v>329710</v>
      </c>
      <c r="R2" s="29">
        <v>1367934</v>
      </c>
      <c r="S2" s="29">
        <v>84282</v>
      </c>
      <c r="T2" s="29">
        <v>5466</v>
      </c>
      <c r="U2" s="29">
        <v>20240.72</v>
      </c>
      <c r="V2" s="29">
        <v>0</v>
      </c>
      <c r="W2" s="29">
        <v>2243</v>
      </c>
      <c r="X2" s="29">
        <v>13256</v>
      </c>
      <c r="Y2" s="29">
        <v>15083</v>
      </c>
      <c r="Z2" s="29">
        <v>140571</v>
      </c>
      <c r="AA2" s="29">
        <v>1351</v>
      </c>
      <c r="AB2" s="29">
        <v>1351</v>
      </c>
      <c r="AC2" s="29">
        <v>1351</v>
      </c>
      <c r="AD2" s="29">
        <v>94454</v>
      </c>
      <c r="AE2" s="29">
        <v>13195</v>
      </c>
      <c r="AF2" s="29">
        <v>23118</v>
      </c>
      <c r="AG2" s="29">
        <v>21930</v>
      </c>
      <c r="AH2" s="29">
        <v>156750</v>
      </c>
      <c r="AI2" s="29">
        <v>1665255</v>
      </c>
      <c r="AJ2" s="29">
        <v>0</v>
      </c>
      <c r="AK2" s="29">
        <v>1665254.72</v>
      </c>
      <c r="AL2" s="4"/>
      <c r="AM2" s="4"/>
      <c r="AN2" s="4"/>
      <c r="AO2" s="4"/>
      <c r="AP2" s="5"/>
      <c r="AQ2" s="5"/>
      <c r="AR2" s="4"/>
      <c r="AS2" s="4"/>
      <c r="AT2" s="4"/>
      <c r="AU2" s="4"/>
      <c r="AV2" s="5"/>
      <c r="AW2" s="5"/>
      <c r="AX2" s="4"/>
      <c r="AY2" s="4"/>
      <c r="AZ2" s="4"/>
      <c r="BA2" s="4"/>
      <c r="BB2" s="4"/>
      <c r="BC2" s="4"/>
      <c r="BD2" s="4"/>
      <c r="BE2" s="4"/>
      <c r="BF2" s="7"/>
      <c r="BG2" s="4"/>
      <c r="BH2" s="4"/>
      <c r="BI2" s="7"/>
      <c r="BJ2" s="4"/>
    </row>
    <row r="3" spans="1:62" x14ac:dyDescent="0.2">
      <c r="A3" s="4" t="s">
        <v>83</v>
      </c>
      <c r="B3" s="5">
        <v>22954</v>
      </c>
      <c r="C3" s="29">
        <v>875695</v>
      </c>
      <c r="D3" s="29">
        <v>194460</v>
      </c>
      <c r="E3" s="29">
        <v>0</v>
      </c>
      <c r="F3" s="29">
        <v>0</v>
      </c>
      <c r="G3" s="29">
        <v>20299</v>
      </c>
      <c r="H3" s="29">
        <v>1090454</v>
      </c>
      <c r="I3" s="29">
        <v>0</v>
      </c>
      <c r="J3" s="29">
        <v>243403</v>
      </c>
      <c r="K3" s="29">
        <v>0</v>
      </c>
      <c r="L3" s="29">
        <v>0</v>
      </c>
      <c r="M3" s="29">
        <v>318993</v>
      </c>
      <c r="N3" s="29">
        <v>562396</v>
      </c>
      <c r="O3" s="29">
        <v>1652850</v>
      </c>
      <c r="P3" s="29">
        <v>535420</v>
      </c>
      <c r="Q3" s="29">
        <v>122301</v>
      </c>
      <c r="R3" s="29">
        <v>657721</v>
      </c>
      <c r="S3" s="29">
        <v>20975</v>
      </c>
      <c r="T3" s="29">
        <v>7666</v>
      </c>
      <c r="U3" s="29">
        <v>3671</v>
      </c>
      <c r="V3" s="29">
        <v>0</v>
      </c>
      <c r="W3" s="29">
        <v>3145</v>
      </c>
      <c r="X3" s="29">
        <v>0</v>
      </c>
      <c r="Y3" s="29">
        <v>12020</v>
      </c>
      <c r="Z3" s="29">
        <v>47477</v>
      </c>
      <c r="AA3" s="29">
        <v>0</v>
      </c>
      <c r="AB3" s="29">
        <v>0</v>
      </c>
      <c r="AC3" s="29">
        <v>0</v>
      </c>
      <c r="AD3" s="29">
        <v>98741</v>
      </c>
      <c r="AE3" s="29">
        <v>4375</v>
      </c>
      <c r="AF3" s="29">
        <v>32418</v>
      </c>
      <c r="AG3" s="29">
        <v>34960</v>
      </c>
      <c r="AH3" s="29">
        <v>170494</v>
      </c>
      <c r="AI3" s="29">
        <v>875692</v>
      </c>
      <c r="AJ3" s="29">
        <v>562396</v>
      </c>
      <c r="AK3" s="29">
        <v>1438088</v>
      </c>
      <c r="AL3" s="4"/>
      <c r="AM3" s="4"/>
      <c r="AN3" s="4"/>
      <c r="AO3" s="4"/>
      <c r="AP3" s="5"/>
      <c r="AQ3" s="5"/>
      <c r="AR3" s="4"/>
      <c r="AS3" s="4"/>
      <c r="AT3" s="4"/>
      <c r="AU3" s="4"/>
      <c r="AV3" s="5"/>
      <c r="AW3" s="5"/>
      <c r="AX3" s="4"/>
      <c r="AY3" s="4"/>
      <c r="AZ3" s="4"/>
      <c r="BA3" s="4"/>
      <c r="BB3" s="4"/>
      <c r="BC3" s="4"/>
      <c r="BD3" s="4"/>
      <c r="BE3" s="4"/>
      <c r="BF3" s="7"/>
      <c r="BG3" s="4"/>
      <c r="BH3" s="4"/>
      <c r="BI3" s="7"/>
      <c r="BJ3" s="4"/>
    </row>
    <row r="4" spans="1:62" x14ac:dyDescent="0.2">
      <c r="A4" s="4" t="s">
        <v>62</v>
      </c>
      <c r="B4" s="5">
        <v>15955</v>
      </c>
      <c r="C4" s="29">
        <v>860298</v>
      </c>
      <c r="D4" s="29">
        <v>174742</v>
      </c>
      <c r="E4" s="29">
        <v>0</v>
      </c>
      <c r="F4" s="29">
        <v>0</v>
      </c>
      <c r="G4" s="29">
        <v>9468</v>
      </c>
      <c r="H4" s="29">
        <v>1044508</v>
      </c>
      <c r="I4" s="29">
        <v>72626</v>
      </c>
      <c r="J4" s="29">
        <v>246621</v>
      </c>
      <c r="K4" s="29">
        <v>0</v>
      </c>
      <c r="L4" s="29">
        <v>15487</v>
      </c>
      <c r="M4" s="29">
        <v>27300</v>
      </c>
      <c r="N4" s="29">
        <v>362034</v>
      </c>
      <c r="O4" s="29">
        <v>1406542</v>
      </c>
      <c r="P4" s="29">
        <v>601422</v>
      </c>
      <c r="Q4" s="29">
        <v>208788</v>
      </c>
      <c r="R4" s="29">
        <v>810210</v>
      </c>
      <c r="S4" s="29">
        <v>33611</v>
      </c>
      <c r="T4" s="29">
        <v>7089</v>
      </c>
      <c r="U4" s="29">
        <v>2369</v>
      </c>
      <c r="V4" s="29">
        <v>0</v>
      </c>
      <c r="W4" s="29">
        <v>2909</v>
      </c>
      <c r="X4" s="29">
        <v>3587</v>
      </c>
      <c r="Y4" s="29">
        <v>3281</v>
      </c>
      <c r="Z4" s="29">
        <v>52846</v>
      </c>
      <c r="AA4" s="29">
        <v>5366</v>
      </c>
      <c r="AB4" s="29">
        <v>2199</v>
      </c>
      <c r="AC4" s="29">
        <v>0</v>
      </c>
      <c r="AD4" s="29">
        <v>85423</v>
      </c>
      <c r="AE4" s="29">
        <v>20890</v>
      </c>
      <c r="AF4" s="29">
        <v>29979</v>
      </c>
      <c r="AG4" s="29">
        <v>35798</v>
      </c>
      <c r="AH4" s="29">
        <v>179655</v>
      </c>
      <c r="AI4" s="29">
        <v>1042711</v>
      </c>
      <c r="AJ4" s="29">
        <v>346547</v>
      </c>
      <c r="AK4" s="29">
        <v>1389258</v>
      </c>
      <c r="AL4" s="4"/>
      <c r="AM4" s="4"/>
      <c r="AN4" s="4"/>
      <c r="AO4" s="4"/>
      <c r="AP4" s="5"/>
      <c r="AQ4" s="5"/>
      <c r="AR4" s="4"/>
      <c r="AS4" s="4"/>
      <c r="AT4" s="4"/>
      <c r="AU4" s="4"/>
      <c r="AV4" s="5"/>
      <c r="AW4" s="5"/>
      <c r="AX4" s="4"/>
      <c r="AY4" s="4"/>
      <c r="AZ4" s="4"/>
      <c r="BA4" s="4"/>
      <c r="BB4" s="6"/>
      <c r="BC4" s="4"/>
      <c r="BD4" s="4"/>
      <c r="BE4" s="4"/>
      <c r="BF4" s="7"/>
      <c r="BG4" s="4"/>
      <c r="BH4" s="4"/>
      <c r="BI4" s="7"/>
      <c r="BJ4" s="4"/>
    </row>
    <row r="5" spans="1:62" x14ac:dyDescent="0.2">
      <c r="A5" s="4" t="s">
        <v>35</v>
      </c>
      <c r="B5" s="5">
        <v>19376</v>
      </c>
      <c r="C5" s="29">
        <v>118825</v>
      </c>
      <c r="D5" s="29">
        <v>32114</v>
      </c>
      <c r="E5" s="29">
        <v>0</v>
      </c>
      <c r="F5" s="29">
        <v>23700</v>
      </c>
      <c r="G5" s="29">
        <v>49302</v>
      </c>
      <c r="H5" s="29">
        <v>223941</v>
      </c>
      <c r="I5" s="29">
        <v>0</v>
      </c>
      <c r="J5" s="29">
        <v>0</v>
      </c>
      <c r="K5" s="29">
        <v>0</v>
      </c>
      <c r="L5" s="29">
        <v>0</v>
      </c>
      <c r="M5" s="29">
        <v>0</v>
      </c>
      <c r="N5" s="29">
        <v>0</v>
      </c>
      <c r="O5" s="29">
        <v>223941</v>
      </c>
      <c r="P5" s="29">
        <v>126467</v>
      </c>
      <c r="Q5" s="29">
        <v>3279</v>
      </c>
      <c r="R5" s="29">
        <v>129746</v>
      </c>
      <c r="S5" s="29">
        <v>3999</v>
      </c>
      <c r="T5" s="29">
        <v>5063</v>
      </c>
      <c r="U5" s="29">
        <v>0</v>
      </c>
      <c r="V5" s="29">
        <v>0</v>
      </c>
      <c r="W5" s="29">
        <v>2078</v>
      </c>
      <c r="X5" s="29">
        <v>0</v>
      </c>
      <c r="Y5" s="29">
        <v>453</v>
      </c>
      <c r="Z5" s="29">
        <v>11593</v>
      </c>
      <c r="AA5" s="29">
        <v>0</v>
      </c>
      <c r="AB5" s="29">
        <v>0</v>
      </c>
      <c r="AC5" s="29">
        <v>0</v>
      </c>
      <c r="AD5" s="29">
        <v>28066</v>
      </c>
      <c r="AE5" s="29">
        <v>2320</v>
      </c>
      <c r="AF5" s="29">
        <v>21413</v>
      </c>
      <c r="AG5" s="29">
        <v>17426</v>
      </c>
      <c r="AH5" s="29">
        <v>69225</v>
      </c>
      <c r="AI5" s="29">
        <v>210564</v>
      </c>
      <c r="AJ5" s="29">
        <v>46000</v>
      </c>
      <c r="AK5" s="29">
        <v>256564</v>
      </c>
      <c r="AL5" s="4"/>
      <c r="AM5" s="4"/>
      <c r="AN5" s="4"/>
      <c r="AO5" s="4"/>
      <c r="AP5" s="5"/>
      <c r="AQ5" s="5"/>
      <c r="AR5" s="4"/>
      <c r="AS5" s="4"/>
      <c r="AT5" s="4"/>
      <c r="AU5" s="4"/>
      <c r="AV5" s="5"/>
      <c r="AW5" s="5"/>
      <c r="AX5" s="4"/>
      <c r="AY5" s="4"/>
      <c r="AZ5" s="4"/>
      <c r="BA5" s="4"/>
      <c r="BB5" s="4"/>
      <c r="BC5" s="4"/>
      <c r="BD5" s="4"/>
      <c r="BE5" s="4"/>
      <c r="BF5" s="7"/>
      <c r="BG5" s="4"/>
      <c r="BH5" s="4"/>
      <c r="BI5" s="7"/>
      <c r="BJ5" s="4"/>
    </row>
    <row r="6" spans="1:62" x14ac:dyDescent="0.2">
      <c r="A6" s="4" t="s">
        <v>43</v>
      </c>
      <c r="B6" s="5">
        <v>7827</v>
      </c>
      <c r="C6" s="29">
        <v>245681</v>
      </c>
      <c r="D6" s="29">
        <v>53487</v>
      </c>
      <c r="E6" s="29">
        <v>0</v>
      </c>
      <c r="F6" s="29">
        <v>0</v>
      </c>
      <c r="G6" s="29">
        <v>74473</v>
      </c>
      <c r="H6" s="29">
        <v>373641</v>
      </c>
      <c r="I6" s="29">
        <v>0</v>
      </c>
      <c r="J6" s="29">
        <v>0</v>
      </c>
      <c r="K6" s="29">
        <v>0</v>
      </c>
      <c r="L6" s="29">
        <v>0</v>
      </c>
      <c r="M6" s="29">
        <v>0</v>
      </c>
      <c r="N6" s="29">
        <v>0</v>
      </c>
      <c r="O6" s="29">
        <v>373641</v>
      </c>
      <c r="P6" s="29">
        <v>204891</v>
      </c>
      <c r="Q6" s="29">
        <v>31142</v>
      </c>
      <c r="R6" s="29">
        <v>236033</v>
      </c>
      <c r="S6" s="29">
        <v>17709</v>
      </c>
      <c r="T6" s="29">
        <v>2623</v>
      </c>
      <c r="U6" s="29">
        <v>997</v>
      </c>
      <c r="V6" s="29">
        <v>0</v>
      </c>
      <c r="W6" s="29">
        <v>1076</v>
      </c>
      <c r="X6" s="29">
        <v>2299</v>
      </c>
      <c r="Y6" s="29">
        <v>5016</v>
      </c>
      <c r="Z6" s="29">
        <v>29720</v>
      </c>
      <c r="AA6" s="29">
        <v>1268</v>
      </c>
      <c r="AB6" s="29">
        <v>6395</v>
      </c>
      <c r="AC6" s="29">
        <v>4638</v>
      </c>
      <c r="AD6" s="29">
        <v>36092</v>
      </c>
      <c r="AE6" s="29">
        <v>4865</v>
      </c>
      <c r="AF6" s="29">
        <v>11094</v>
      </c>
      <c r="AG6" s="29">
        <v>12478</v>
      </c>
      <c r="AH6" s="29">
        <v>76830</v>
      </c>
      <c r="AI6" s="29">
        <v>342583</v>
      </c>
      <c r="AJ6" s="29">
        <v>0</v>
      </c>
      <c r="AK6" s="29">
        <v>342583</v>
      </c>
      <c r="AL6" s="4"/>
      <c r="AM6" s="4"/>
      <c r="AN6" s="4"/>
      <c r="AO6" s="4"/>
      <c r="AP6" s="5"/>
      <c r="AQ6" s="5"/>
      <c r="AR6" s="4"/>
      <c r="AS6" s="4"/>
      <c r="AT6" s="4"/>
      <c r="AU6" s="4"/>
      <c r="AV6" s="5"/>
      <c r="AW6" s="5"/>
      <c r="AX6" s="4"/>
      <c r="AY6" s="4"/>
      <c r="AZ6" s="4"/>
      <c r="BA6" s="4"/>
      <c r="BB6" s="6"/>
      <c r="BC6" s="4"/>
      <c r="BD6" s="4"/>
      <c r="BE6" s="4"/>
      <c r="BF6" s="7"/>
      <c r="BG6" s="4"/>
      <c r="BH6" s="4"/>
      <c r="BI6" s="7"/>
      <c r="BJ6" s="4"/>
    </row>
    <row r="7" spans="1:62" x14ac:dyDescent="0.2">
      <c r="A7" s="4" t="s">
        <v>41</v>
      </c>
      <c r="B7" s="5">
        <v>35014</v>
      </c>
      <c r="C7" s="29">
        <v>994193</v>
      </c>
      <c r="D7" s="29">
        <v>231669</v>
      </c>
      <c r="E7" s="29">
        <v>0</v>
      </c>
      <c r="F7" s="29">
        <v>0</v>
      </c>
      <c r="G7" s="29">
        <v>0</v>
      </c>
      <c r="H7" s="29">
        <v>1225862</v>
      </c>
      <c r="I7" s="29">
        <v>0</v>
      </c>
      <c r="J7" s="29">
        <v>0</v>
      </c>
      <c r="K7" s="29">
        <v>0</v>
      </c>
      <c r="L7" s="29">
        <v>0</v>
      </c>
      <c r="M7" s="29">
        <v>0</v>
      </c>
      <c r="N7" s="29">
        <v>0</v>
      </c>
      <c r="O7" s="29">
        <v>1225862</v>
      </c>
      <c r="P7" s="29">
        <v>736652</v>
      </c>
      <c r="Q7" s="29">
        <v>82230</v>
      </c>
      <c r="R7" s="29">
        <v>818882</v>
      </c>
      <c r="S7" s="29">
        <v>91387</v>
      </c>
      <c r="T7" s="29">
        <v>11735</v>
      </c>
      <c r="U7" s="29">
        <v>15000</v>
      </c>
      <c r="V7" s="29">
        <v>0</v>
      </c>
      <c r="W7" s="29">
        <v>4815</v>
      </c>
      <c r="X7" s="29">
        <v>29088</v>
      </c>
      <c r="Y7" s="29">
        <v>8660</v>
      </c>
      <c r="Z7" s="29">
        <v>160685</v>
      </c>
      <c r="AA7" s="29">
        <v>6066</v>
      </c>
      <c r="AB7" s="29">
        <v>12728</v>
      </c>
      <c r="AC7" s="29">
        <v>23445</v>
      </c>
      <c r="AD7" s="29">
        <v>30783</v>
      </c>
      <c r="AE7" s="29">
        <v>0</v>
      </c>
      <c r="AF7" s="29">
        <v>49630</v>
      </c>
      <c r="AG7" s="29">
        <v>30751</v>
      </c>
      <c r="AH7" s="29">
        <v>153403</v>
      </c>
      <c r="AI7" s="29">
        <v>1132970</v>
      </c>
      <c r="AJ7" s="29">
        <v>0</v>
      </c>
      <c r="AK7" s="29">
        <v>1132970</v>
      </c>
      <c r="AL7" s="4"/>
      <c r="AM7" s="4"/>
      <c r="AN7" s="4"/>
      <c r="AO7" s="4"/>
      <c r="AP7" s="5"/>
      <c r="AQ7" s="5"/>
      <c r="AR7" s="4"/>
      <c r="AS7" s="4"/>
      <c r="AT7" s="4"/>
      <c r="AU7" s="4"/>
      <c r="AV7" s="5"/>
      <c r="AW7" s="5"/>
      <c r="AX7" s="4"/>
      <c r="AY7" s="4"/>
      <c r="AZ7" s="4"/>
      <c r="BA7" s="4"/>
      <c r="BB7" s="4"/>
      <c r="BC7" s="4"/>
      <c r="BD7" s="4"/>
      <c r="BE7" s="4"/>
      <c r="BF7" s="7"/>
      <c r="BG7" s="4"/>
      <c r="BH7" s="4"/>
      <c r="BI7" s="7"/>
      <c r="BJ7" s="4"/>
    </row>
    <row r="8" spans="1:62" x14ac:dyDescent="0.2">
      <c r="A8" s="4" t="s">
        <v>42</v>
      </c>
      <c r="B8" s="5">
        <v>80387</v>
      </c>
      <c r="C8" s="29">
        <v>2950672</v>
      </c>
      <c r="D8" s="29">
        <v>608334</v>
      </c>
      <c r="E8" s="29">
        <v>0</v>
      </c>
      <c r="F8" s="29">
        <v>0</v>
      </c>
      <c r="G8" s="29">
        <v>42314</v>
      </c>
      <c r="H8" s="29">
        <v>3601320</v>
      </c>
      <c r="I8" s="29">
        <v>22309</v>
      </c>
      <c r="J8" s="29">
        <v>0</v>
      </c>
      <c r="K8" s="29">
        <v>0</v>
      </c>
      <c r="L8" s="29">
        <v>0</v>
      </c>
      <c r="M8" s="29">
        <v>0</v>
      </c>
      <c r="N8" s="29">
        <v>22309</v>
      </c>
      <c r="O8" s="29">
        <v>3623629</v>
      </c>
      <c r="P8" s="29">
        <v>2077553</v>
      </c>
      <c r="Q8" s="29">
        <v>508742</v>
      </c>
      <c r="R8" s="29">
        <v>2586295</v>
      </c>
      <c r="S8" s="29">
        <v>104196</v>
      </c>
      <c r="T8" s="29">
        <v>26943</v>
      </c>
      <c r="U8" s="29">
        <v>12512</v>
      </c>
      <c r="V8" s="29">
        <v>0</v>
      </c>
      <c r="W8" s="29">
        <v>11055</v>
      </c>
      <c r="X8" s="29">
        <v>11292</v>
      </c>
      <c r="Y8" s="29">
        <v>44916</v>
      </c>
      <c r="Z8" s="29">
        <v>210914</v>
      </c>
      <c r="AA8" s="29">
        <v>5785</v>
      </c>
      <c r="AB8" s="29">
        <v>16002</v>
      </c>
      <c r="AC8" s="29">
        <v>0</v>
      </c>
      <c r="AD8" s="29">
        <v>339926</v>
      </c>
      <c r="AE8" s="29">
        <v>34352</v>
      </c>
      <c r="AF8" s="29">
        <v>113943</v>
      </c>
      <c r="AG8" s="29">
        <v>0</v>
      </c>
      <c r="AH8" s="29">
        <v>510008</v>
      </c>
      <c r="AI8" s="29">
        <v>3307217</v>
      </c>
      <c r="AJ8" s="29">
        <v>22309</v>
      </c>
      <c r="AK8" s="29">
        <v>3329526</v>
      </c>
      <c r="AL8" s="4"/>
      <c r="AM8" s="4"/>
      <c r="AN8" s="4"/>
      <c r="AO8" s="4"/>
      <c r="AP8" s="5"/>
      <c r="AQ8" s="5"/>
      <c r="AR8" s="4"/>
      <c r="AS8" s="4"/>
      <c r="AT8" s="4"/>
      <c r="AU8" s="4"/>
      <c r="AV8" s="5"/>
      <c r="AW8" s="5"/>
      <c r="AX8" s="4"/>
      <c r="AY8" s="4"/>
      <c r="AZ8" s="4"/>
      <c r="BA8" s="4"/>
      <c r="BB8" s="6"/>
      <c r="BC8" s="4"/>
      <c r="BD8" s="5"/>
      <c r="BE8" s="4"/>
      <c r="BF8" s="7"/>
      <c r="BG8" s="4"/>
      <c r="BH8" s="4"/>
      <c r="BI8" s="7"/>
      <c r="BJ8" s="4"/>
    </row>
    <row r="9" spans="1:62" x14ac:dyDescent="0.2">
      <c r="A9" s="4" t="s">
        <v>44</v>
      </c>
      <c r="B9" s="5">
        <v>33506</v>
      </c>
      <c r="C9" s="29">
        <v>1403093</v>
      </c>
      <c r="D9" s="29">
        <v>285035</v>
      </c>
      <c r="E9" s="29">
        <v>0</v>
      </c>
      <c r="F9" s="29">
        <v>0</v>
      </c>
      <c r="G9" s="29">
        <v>44910</v>
      </c>
      <c r="H9" s="29">
        <v>1733038</v>
      </c>
      <c r="I9" s="29">
        <v>5000</v>
      </c>
      <c r="J9" s="29">
        <v>0</v>
      </c>
      <c r="K9" s="29">
        <v>0</v>
      </c>
      <c r="L9" s="29">
        <v>0</v>
      </c>
      <c r="M9" s="29">
        <v>6550</v>
      </c>
      <c r="N9" s="29">
        <v>11550</v>
      </c>
      <c r="O9" s="29">
        <v>1744588</v>
      </c>
      <c r="P9" s="29">
        <v>982422</v>
      </c>
      <c r="Q9" s="29">
        <v>360691</v>
      </c>
      <c r="R9" s="29">
        <v>1343113</v>
      </c>
      <c r="S9" s="29">
        <v>65665</v>
      </c>
      <c r="T9" s="29">
        <v>11230</v>
      </c>
      <c r="U9" s="29">
        <v>19295</v>
      </c>
      <c r="V9" s="29">
        <v>0</v>
      </c>
      <c r="W9" s="29">
        <v>4608</v>
      </c>
      <c r="X9" s="29">
        <v>22030</v>
      </c>
      <c r="Y9" s="29">
        <v>24053</v>
      </c>
      <c r="Z9" s="29">
        <v>146881</v>
      </c>
      <c r="AA9" s="29">
        <v>11197</v>
      </c>
      <c r="AB9" s="29">
        <v>2782</v>
      </c>
      <c r="AC9" s="29">
        <v>1185</v>
      </c>
      <c r="AD9" s="29">
        <v>155327</v>
      </c>
      <c r="AE9" s="29">
        <v>25061</v>
      </c>
      <c r="AF9" s="29">
        <v>47492</v>
      </c>
      <c r="AG9" s="29">
        <v>0</v>
      </c>
      <c r="AH9" s="29">
        <v>243044</v>
      </c>
      <c r="AI9" s="29">
        <v>1733038</v>
      </c>
      <c r="AJ9" s="29">
        <v>11550</v>
      </c>
      <c r="AK9" s="29">
        <v>1744588</v>
      </c>
      <c r="AL9" s="4"/>
      <c r="AM9" s="4"/>
      <c r="AN9" s="4"/>
      <c r="AO9" s="4"/>
      <c r="AP9" s="5"/>
      <c r="AQ9" s="5"/>
      <c r="AR9" s="4"/>
      <c r="AS9" s="4"/>
      <c r="AT9" s="4"/>
      <c r="AU9" s="4"/>
      <c r="AV9" s="5"/>
      <c r="AW9" s="5"/>
      <c r="AX9" s="4"/>
      <c r="AY9" s="4"/>
      <c r="AZ9" s="4"/>
      <c r="BA9" s="4"/>
      <c r="BB9" s="4"/>
      <c r="BC9" s="4"/>
      <c r="BD9" s="5"/>
      <c r="BE9" s="4"/>
      <c r="BF9" s="7"/>
      <c r="BG9" s="4"/>
      <c r="BH9" s="4"/>
      <c r="BI9" s="7"/>
      <c r="BJ9" s="4"/>
    </row>
    <row r="10" spans="1:62" x14ac:dyDescent="0.2">
      <c r="A10" s="4" t="s">
        <v>47</v>
      </c>
      <c r="B10" s="5">
        <v>13146</v>
      </c>
      <c r="C10" s="29">
        <v>536232</v>
      </c>
      <c r="D10" s="29">
        <v>130591</v>
      </c>
      <c r="E10" s="29">
        <v>0</v>
      </c>
      <c r="F10" s="29">
        <v>1000</v>
      </c>
      <c r="G10" s="29">
        <v>78569</v>
      </c>
      <c r="H10" s="29">
        <v>746392</v>
      </c>
      <c r="I10" s="29">
        <v>0</v>
      </c>
      <c r="J10" s="29">
        <v>53215</v>
      </c>
      <c r="K10" s="29">
        <v>0</v>
      </c>
      <c r="L10" s="29">
        <v>0</v>
      </c>
      <c r="M10" s="29">
        <v>0</v>
      </c>
      <c r="N10" s="29">
        <v>53215</v>
      </c>
      <c r="O10" s="29">
        <v>799607</v>
      </c>
      <c r="P10" s="29">
        <v>378064</v>
      </c>
      <c r="Q10" s="29">
        <v>118489</v>
      </c>
      <c r="R10" s="29">
        <v>496553</v>
      </c>
      <c r="S10" s="29">
        <v>34459</v>
      </c>
      <c r="T10" s="29">
        <v>4406</v>
      </c>
      <c r="U10" s="29">
        <v>0</v>
      </c>
      <c r="V10" s="29">
        <v>164</v>
      </c>
      <c r="W10" s="29">
        <v>1808</v>
      </c>
      <c r="X10" s="29">
        <v>3585</v>
      </c>
      <c r="Y10" s="29">
        <v>7390</v>
      </c>
      <c r="Z10" s="29">
        <v>51812</v>
      </c>
      <c r="AA10" s="29">
        <v>399</v>
      </c>
      <c r="AB10" s="29">
        <v>0</v>
      </c>
      <c r="AC10" s="29">
        <v>0</v>
      </c>
      <c r="AD10" s="29">
        <v>68580</v>
      </c>
      <c r="AE10" s="29">
        <v>5136</v>
      </c>
      <c r="AF10" s="29">
        <v>18633</v>
      </c>
      <c r="AG10" s="29">
        <v>8605</v>
      </c>
      <c r="AH10" s="29">
        <v>101353</v>
      </c>
      <c r="AI10" s="29">
        <v>649718</v>
      </c>
      <c r="AJ10" s="29">
        <v>58234</v>
      </c>
      <c r="AK10" s="29">
        <v>707952</v>
      </c>
      <c r="AL10" s="4"/>
      <c r="AM10" s="4"/>
      <c r="AN10" s="4"/>
      <c r="AO10" s="4"/>
      <c r="AP10" s="5"/>
      <c r="AQ10" s="5"/>
      <c r="AR10" s="4"/>
      <c r="AS10" s="4"/>
      <c r="AT10" s="4"/>
      <c r="AU10" s="4"/>
      <c r="AV10" s="5"/>
      <c r="AW10" s="5"/>
      <c r="AX10" s="4"/>
      <c r="AY10" s="4"/>
      <c r="AZ10" s="4"/>
      <c r="BA10" s="4"/>
      <c r="BB10" s="4"/>
      <c r="BC10" s="4"/>
      <c r="BD10" s="4"/>
      <c r="BE10" s="4"/>
      <c r="BF10" s="7"/>
      <c r="BG10" s="4"/>
      <c r="BH10" s="4"/>
      <c r="BI10" s="7"/>
      <c r="BJ10" s="4"/>
    </row>
    <row r="11" spans="1:62" x14ac:dyDescent="0.2">
      <c r="A11" s="4" t="s">
        <v>48</v>
      </c>
      <c r="B11" s="5">
        <v>47037</v>
      </c>
      <c r="C11" s="29">
        <v>2075286</v>
      </c>
      <c r="D11" s="29">
        <v>411056</v>
      </c>
      <c r="E11" s="29">
        <v>0</v>
      </c>
      <c r="F11" s="29">
        <v>0</v>
      </c>
      <c r="G11" s="29">
        <v>0</v>
      </c>
      <c r="H11" s="29">
        <v>2486342</v>
      </c>
      <c r="I11" s="29">
        <v>0</v>
      </c>
      <c r="J11" s="29">
        <v>0</v>
      </c>
      <c r="K11" s="29">
        <v>0</v>
      </c>
      <c r="L11" s="29">
        <v>19740</v>
      </c>
      <c r="M11" s="29">
        <v>0</v>
      </c>
      <c r="N11" s="29">
        <v>19740</v>
      </c>
      <c r="O11" s="29">
        <v>2506082</v>
      </c>
      <c r="P11" s="29">
        <v>1166857</v>
      </c>
      <c r="Q11" s="29">
        <v>644876</v>
      </c>
      <c r="R11" s="29">
        <v>1811733</v>
      </c>
      <c r="S11" s="29">
        <v>122596</v>
      </c>
      <c r="T11" s="29">
        <v>15765</v>
      </c>
      <c r="U11" s="29">
        <v>3059</v>
      </c>
      <c r="V11" s="29">
        <v>0</v>
      </c>
      <c r="W11" s="29">
        <v>6469</v>
      </c>
      <c r="X11" s="29">
        <v>0</v>
      </c>
      <c r="Y11" s="29">
        <v>0</v>
      </c>
      <c r="Z11" s="29">
        <v>147889</v>
      </c>
      <c r="AA11" s="29">
        <v>16465</v>
      </c>
      <c r="AB11" s="29">
        <v>8114</v>
      </c>
      <c r="AC11" s="29">
        <v>0</v>
      </c>
      <c r="AD11" s="29">
        <v>79693</v>
      </c>
      <c r="AE11" s="29">
        <v>7405</v>
      </c>
      <c r="AF11" s="29">
        <v>66671</v>
      </c>
      <c r="AG11" s="29">
        <v>72400</v>
      </c>
      <c r="AH11" s="29">
        <v>250748</v>
      </c>
      <c r="AI11" s="29">
        <v>2210370</v>
      </c>
      <c r="AJ11" s="29">
        <v>46780</v>
      </c>
      <c r="AK11" s="29">
        <v>2257150</v>
      </c>
      <c r="AL11" s="4"/>
      <c r="AM11" s="4"/>
      <c r="AN11" s="4"/>
      <c r="AO11" s="4"/>
      <c r="AP11" s="5"/>
      <c r="AQ11" s="5"/>
      <c r="AR11" s="4"/>
      <c r="AS11" s="4"/>
      <c r="AT11" s="4"/>
      <c r="AU11" s="4"/>
      <c r="AV11" s="5"/>
      <c r="AW11" s="5"/>
      <c r="AX11" s="4"/>
      <c r="AY11" s="4"/>
      <c r="AZ11" s="4"/>
      <c r="BA11" s="4"/>
      <c r="BB11" s="4"/>
      <c r="BC11" s="4"/>
      <c r="BD11" s="4"/>
      <c r="BE11" s="4"/>
      <c r="BF11" s="7"/>
      <c r="BG11" s="4"/>
      <c r="BH11" s="4"/>
      <c r="BI11" s="7"/>
      <c r="BJ11" s="4"/>
    </row>
    <row r="12" spans="1:62" x14ac:dyDescent="0.2">
      <c r="A12" s="4" t="s">
        <v>51</v>
      </c>
      <c r="B12" s="5">
        <v>6425</v>
      </c>
      <c r="C12" s="29">
        <v>259468</v>
      </c>
      <c r="D12" s="29">
        <v>52255</v>
      </c>
      <c r="E12" s="29">
        <v>0</v>
      </c>
      <c r="F12" s="29">
        <v>0</v>
      </c>
      <c r="G12" s="29">
        <v>8715</v>
      </c>
      <c r="H12" s="29">
        <v>320438</v>
      </c>
      <c r="I12" s="29">
        <v>0</v>
      </c>
      <c r="J12" s="29">
        <v>0</v>
      </c>
      <c r="K12" s="29">
        <v>0</v>
      </c>
      <c r="L12" s="29">
        <v>0</v>
      </c>
      <c r="M12" s="29">
        <v>0</v>
      </c>
      <c r="N12" s="29">
        <v>0</v>
      </c>
      <c r="O12" s="29">
        <v>320438</v>
      </c>
      <c r="P12" s="29">
        <v>143841</v>
      </c>
      <c r="Q12" s="29">
        <v>46295</v>
      </c>
      <c r="R12" s="29">
        <v>190136</v>
      </c>
      <c r="S12" s="29">
        <v>8927</v>
      </c>
      <c r="T12" s="29">
        <v>2378</v>
      </c>
      <c r="U12" s="29">
        <v>0</v>
      </c>
      <c r="V12" s="29">
        <v>0</v>
      </c>
      <c r="W12" s="29">
        <v>976</v>
      </c>
      <c r="X12" s="29">
        <v>0</v>
      </c>
      <c r="Y12" s="29">
        <v>7950</v>
      </c>
      <c r="Z12" s="29">
        <v>20231</v>
      </c>
      <c r="AA12" s="29">
        <v>2740</v>
      </c>
      <c r="AB12" s="29">
        <v>1250</v>
      </c>
      <c r="AC12" s="29">
        <v>0</v>
      </c>
      <c r="AD12" s="29">
        <v>25475</v>
      </c>
      <c r="AE12" s="29">
        <v>2614</v>
      </c>
      <c r="AF12" s="29">
        <v>10057</v>
      </c>
      <c r="AG12" s="29">
        <v>1265</v>
      </c>
      <c r="AH12" s="29">
        <v>43401</v>
      </c>
      <c r="AI12" s="29">
        <v>253768</v>
      </c>
      <c r="AJ12" s="29">
        <v>0</v>
      </c>
      <c r="AK12" s="29">
        <v>253768</v>
      </c>
      <c r="AL12" s="4"/>
      <c r="AM12" s="4"/>
      <c r="AN12" s="4"/>
      <c r="AO12" s="4"/>
      <c r="AP12" s="5"/>
      <c r="AQ12" s="5"/>
      <c r="AR12" s="4"/>
      <c r="AS12" s="4"/>
      <c r="AT12" s="4"/>
      <c r="AU12" s="4"/>
      <c r="AV12" s="5"/>
      <c r="AW12" s="5"/>
      <c r="AX12" s="4"/>
      <c r="AY12" s="4"/>
      <c r="AZ12" s="4"/>
      <c r="BA12" s="4"/>
      <c r="BB12" s="6"/>
      <c r="BC12" s="4"/>
      <c r="BD12" s="5"/>
      <c r="BE12" s="4"/>
      <c r="BF12" s="7"/>
      <c r="BG12" s="4"/>
      <c r="BH12" s="4"/>
      <c r="BI12" s="7"/>
      <c r="BJ12" s="4"/>
    </row>
    <row r="13" spans="1:62" x14ac:dyDescent="0.2">
      <c r="A13" s="4" t="s">
        <v>64</v>
      </c>
      <c r="B13" s="5">
        <v>4606</v>
      </c>
      <c r="C13" s="29">
        <v>157842</v>
      </c>
      <c r="D13" s="29">
        <v>33390</v>
      </c>
      <c r="E13" s="29">
        <v>0</v>
      </c>
      <c r="F13" s="29">
        <v>0</v>
      </c>
      <c r="G13" s="29">
        <v>9838</v>
      </c>
      <c r="H13" s="29">
        <v>201070</v>
      </c>
      <c r="I13" s="29">
        <v>0</v>
      </c>
      <c r="J13" s="29">
        <v>0</v>
      </c>
      <c r="K13" s="29">
        <v>0</v>
      </c>
      <c r="L13" s="29">
        <v>0</v>
      </c>
      <c r="M13" s="29">
        <v>0</v>
      </c>
      <c r="N13" s="29">
        <v>0</v>
      </c>
      <c r="O13" s="29">
        <v>201070</v>
      </c>
      <c r="P13" s="29">
        <v>123511</v>
      </c>
      <c r="Q13" s="29">
        <v>18687</v>
      </c>
      <c r="R13" s="29">
        <v>142198</v>
      </c>
      <c r="S13" s="29">
        <v>11532</v>
      </c>
      <c r="T13" s="29">
        <v>2378</v>
      </c>
      <c r="U13" s="29">
        <v>1008</v>
      </c>
      <c r="V13" s="29">
        <v>0</v>
      </c>
      <c r="W13" s="29">
        <v>976</v>
      </c>
      <c r="X13" s="29">
        <v>0</v>
      </c>
      <c r="Y13" s="29">
        <v>2895</v>
      </c>
      <c r="Z13" s="29">
        <v>18789</v>
      </c>
      <c r="AA13" s="29">
        <v>1517</v>
      </c>
      <c r="AB13" s="29">
        <v>1500</v>
      </c>
      <c r="AC13" s="29">
        <v>0</v>
      </c>
      <c r="AD13" s="29">
        <v>13979</v>
      </c>
      <c r="AE13" s="29">
        <v>10430</v>
      </c>
      <c r="AF13" s="29">
        <v>10057</v>
      </c>
      <c r="AG13" s="29">
        <v>5671</v>
      </c>
      <c r="AH13" s="29">
        <v>43154</v>
      </c>
      <c r="AI13" s="29">
        <v>204141</v>
      </c>
      <c r="AJ13" s="29">
        <v>0</v>
      </c>
      <c r="AK13" s="29">
        <v>204141</v>
      </c>
      <c r="AL13" s="4"/>
      <c r="AM13" s="4"/>
      <c r="AN13" s="4"/>
      <c r="AO13" s="4"/>
      <c r="AP13" s="5"/>
      <c r="AQ13" s="5"/>
      <c r="AR13" s="4"/>
      <c r="AS13" s="4"/>
      <c r="AT13" s="4"/>
      <c r="AU13" s="4"/>
      <c r="AV13" s="5"/>
      <c r="AW13" s="5"/>
      <c r="AX13" s="4"/>
      <c r="AY13" s="4"/>
      <c r="AZ13" s="4"/>
      <c r="BA13" s="4"/>
      <c r="BB13" s="6"/>
      <c r="BC13" s="4"/>
      <c r="BD13" s="5"/>
      <c r="BE13" s="4"/>
      <c r="BF13" s="7"/>
      <c r="BG13" s="4"/>
      <c r="BH13" s="4"/>
      <c r="BI13" s="7"/>
      <c r="BJ13" s="4"/>
    </row>
    <row r="14" spans="1:62" x14ac:dyDescent="0.2">
      <c r="A14" s="4" t="s">
        <v>54</v>
      </c>
      <c r="B14" s="5">
        <v>9746</v>
      </c>
      <c r="C14" s="29">
        <v>370768</v>
      </c>
      <c r="D14" s="29">
        <v>79565</v>
      </c>
      <c r="E14" s="29">
        <v>0</v>
      </c>
      <c r="F14" s="29">
        <v>0</v>
      </c>
      <c r="G14" s="29">
        <v>27915</v>
      </c>
      <c r="H14" s="29">
        <v>478248</v>
      </c>
      <c r="I14" s="29">
        <v>0</v>
      </c>
      <c r="J14" s="29">
        <v>0</v>
      </c>
      <c r="K14" s="29">
        <v>0</v>
      </c>
      <c r="L14" s="29">
        <v>14100</v>
      </c>
      <c r="M14" s="29">
        <v>0</v>
      </c>
      <c r="N14" s="29">
        <v>14100</v>
      </c>
      <c r="O14" s="29">
        <v>492348</v>
      </c>
      <c r="P14" s="29">
        <v>281160</v>
      </c>
      <c r="Q14" s="29">
        <v>38257</v>
      </c>
      <c r="R14" s="29">
        <v>319417</v>
      </c>
      <c r="S14" s="29">
        <v>23570</v>
      </c>
      <c r="T14" s="29">
        <v>4756</v>
      </c>
      <c r="U14" s="29">
        <v>300</v>
      </c>
      <c r="V14" s="29">
        <v>2650</v>
      </c>
      <c r="W14" s="29">
        <v>1952</v>
      </c>
      <c r="X14" s="29">
        <v>700</v>
      </c>
      <c r="Y14" s="29">
        <v>5684</v>
      </c>
      <c r="Z14" s="29">
        <v>39612</v>
      </c>
      <c r="AA14" s="29">
        <v>3503</v>
      </c>
      <c r="AB14" s="29">
        <v>2250</v>
      </c>
      <c r="AC14" s="29">
        <v>0</v>
      </c>
      <c r="AD14" s="29">
        <v>47381</v>
      </c>
      <c r="AE14" s="29">
        <v>9117</v>
      </c>
      <c r="AF14" s="29">
        <v>20114</v>
      </c>
      <c r="AG14" s="29">
        <v>35258</v>
      </c>
      <c r="AH14" s="29">
        <v>117623</v>
      </c>
      <c r="AI14" s="29">
        <v>476652</v>
      </c>
      <c r="AJ14" s="29">
        <v>14100</v>
      </c>
      <c r="AK14" s="29">
        <v>490752</v>
      </c>
      <c r="AL14" s="4"/>
      <c r="AM14" s="4"/>
      <c r="AN14" s="4"/>
      <c r="AO14" s="4"/>
      <c r="AP14" s="5"/>
      <c r="AQ14" s="5"/>
      <c r="AR14" s="4"/>
      <c r="AS14" s="4"/>
      <c r="AT14" s="4"/>
      <c r="AU14" s="4"/>
      <c r="AV14" s="5"/>
      <c r="AW14" s="5"/>
      <c r="AX14" s="4"/>
      <c r="AY14" s="4"/>
      <c r="AZ14" s="4"/>
      <c r="BA14" s="4"/>
      <c r="BB14" s="4"/>
      <c r="BC14" s="4"/>
      <c r="BD14" s="4"/>
      <c r="BE14" s="4"/>
      <c r="BF14" s="7"/>
      <c r="BG14" s="4"/>
      <c r="BH14" s="4"/>
      <c r="BI14" s="7"/>
      <c r="BJ14" s="4"/>
    </row>
    <row r="15" spans="1:62" x14ac:dyDescent="0.2">
      <c r="A15" s="4" t="s">
        <v>37</v>
      </c>
      <c r="B15" s="5">
        <v>8188</v>
      </c>
      <c r="C15" s="29">
        <v>132000</v>
      </c>
      <c r="D15" s="29">
        <v>39521</v>
      </c>
      <c r="E15" s="29">
        <v>0</v>
      </c>
      <c r="F15" s="29">
        <v>6300</v>
      </c>
      <c r="G15" s="29">
        <v>51771</v>
      </c>
      <c r="H15" s="29">
        <v>229592</v>
      </c>
      <c r="I15" s="29">
        <v>0</v>
      </c>
      <c r="J15" s="29">
        <v>0</v>
      </c>
      <c r="K15" s="29">
        <v>0</v>
      </c>
      <c r="L15" s="29">
        <v>21950</v>
      </c>
      <c r="M15" s="29">
        <v>4850</v>
      </c>
      <c r="N15" s="29">
        <v>26800</v>
      </c>
      <c r="O15" s="29">
        <v>256392</v>
      </c>
      <c r="P15" s="29">
        <v>141983</v>
      </c>
      <c r="Q15" s="29">
        <v>12487</v>
      </c>
      <c r="R15" s="29">
        <v>154470</v>
      </c>
      <c r="S15" s="29">
        <v>13817</v>
      </c>
      <c r="T15" s="29">
        <v>4756</v>
      </c>
      <c r="U15" s="29">
        <v>0</v>
      </c>
      <c r="V15" s="29">
        <v>0</v>
      </c>
      <c r="W15" s="29">
        <v>1952</v>
      </c>
      <c r="X15" s="29">
        <v>0</v>
      </c>
      <c r="Y15" s="29">
        <v>3121</v>
      </c>
      <c r="Z15" s="29">
        <v>23646</v>
      </c>
      <c r="AA15" s="29">
        <v>3112</v>
      </c>
      <c r="AB15" s="29">
        <v>975</v>
      </c>
      <c r="AC15" s="29">
        <v>67</v>
      </c>
      <c r="AD15" s="29">
        <v>24107</v>
      </c>
      <c r="AE15" s="29">
        <v>5821</v>
      </c>
      <c r="AF15" s="29">
        <v>20114</v>
      </c>
      <c r="AG15" s="29">
        <v>13658</v>
      </c>
      <c r="AH15" s="29">
        <v>67854</v>
      </c>
      <c r="AI15" s="29">
        <v>245970</v>
      </c>
      <c r="AJ15" s="29">
        <v>13022</v>
      </c>
      <c r="AK15" s="29">
        <v>258992</v>
      </c>
      <c r="AL15" s="4"/>
      <c r="AM15" s="4"/>
      <c r="AN15" s="4"/>
      <c r="AO15" s="4"/>
      <c r="AP15" s="5"/>
      <c r="AQ15" s="5"/>
      <c r="AR15" s="4"/>
      <c r="AS15" s="4"/>
      <c r="AT15" s="4"/>
      <c r="AU15" s="4"/>
      <c r="AV15" s="5"/>
      <c r="AW15" s="5"/>
      <c r="AX15" s="4"/>
      <c r="AY15" s="4"/>
      <c r="AZ15" s="4"/>
      <c r="BA15" s="4"/>
      <c r="BB15" s="4"/>
      <c r="BC15" s="4"/>
      <c r="BD15" s="4"/>
      <c r="BE15" s="4"/>
      <c r="BF15" s="7"/>
      <c r="BG15" s="4"/>
      <c r="BH15" s="4"/>
      <c r="BI15" s="7"/>
      <c r="BJ15" s="4"/>
    </row>
    <row r="16" spans="1:62" x14ac:dyDescent="0.2">
      <c r="A16" s="4" t="s">
        <v>60</v>
      </c>
      <c r="B16" s="5">
        <v>5405</v>
      </c>
      <c r="C16" s="29">
        <v>368173</v>
      </c>
      <c r="D16" s="29">
        <v>104705</v>
      </c>
      <c r="E16" s="29">
        <v>0</v>
      </c>
      <c r="F16" s="29">
        <v>0</v>
      </c>
      <c r="G16" s="29">
        <v>9784</v>
      </c>
      <c r="H16" s="29">
        <v>482662</v>
      </c>
      <c r="I16" s="29">
        <v>0</v>
      </c>
      <c r="J16" s="29">
        <v>0</v>
      </c>
      <c r="K16" s="29">
        <v>0</v>
      </c>
      <c r="L16" s="29">
        <v>400000</v>
      </c>
      <c r="M16" s="29">
        <v>0</v>
      </c>
      <c r="N16" s="29">
        <v>400000</v>
      </c>
      <c r="O16" s="29">
        <v>882662</v>
      </c>
      <c r="P16" s="29">
        <v>300585</v>
      </c>
      <c r="Q16" s="29">
        <v>115858</v>
      </c>
      <c r="R16" s="29">
        <v>416443</v>
      </c>
      <c r="S16" s="29">
        <v>24667</v>
      </c>
      <c r="T16" s="29">
        <v>2378</v>
      </c>
      <c r="U16" s="29">
        <v>17925</v>
      </c>
      <c r="V16" s="29">
        <v>3587</v>
      </c>
      <c r="W16" s="29">
        <v>976</v>
      </c>
      <c r="X16" s="29">
        <v>10520</v>
      </c>
      <c r="Y16" s="29">
        <v>11276</v>
      </c>
      <c r="Z16" s="29">
        <v>71329</v>
      </c>
      <c r="AA16" s="29">
        <v>0</v>
      </c>
      <c r="AB16" s="29">
        <v>1000</v>
      </c>
      <c r="AC16" s="29">
        <v>0</v>
      </c>
      <c r="AD16" s="29">
        <v>94379</v>
      </c>
      <c r="AE16" s="29">
        <v>8486</v>
      </c>
      <c r="AF16" s="29">
        <v>10057</v>
      </c>
      <c r="AG16" s="29">
        <v>3340</v>
      </c>
      <c r="AH16" s="29">
        <v>117262</v>
      </c>
      <c r="AI16" s="29">
        <v>605034</v>
      </c>
      <c r="AJ16" s="29">
        <v>0</v>
      </c>
      <c r="AK16" s="29">
        <v>605034</v>
      </c>
      <c r="AL16" s="4"/>
      <c r="AM16" s="4"/>
      <c r="AN16" s="4"/>
      <c r="AO16" s="4"/>
      <c r="AP16" s="5"/>
      <c r="AQ16" s="5"/>
      <c r="AR16" s="4"/>
      <c r="AS16" s="4"/>
      <c r="AT16" s="4"/>
      <c r="AU16" s="4"/>
      <c r="AV16" s="5"/>
      <c r="AW16" s="5"/>
      <c r="AX16" s="4"/>
      <c r="AY16" s="4"/>
      <c r="AZ16" s="4"/>
      <c r="BA16" s="4"/>
      <c r="BB16" s="6"/>
      <c r="BC16" s="4"/>
      <c r="BD16" s="4"/>
      <c r="BE16" s="4"/>
      <c r="BF16" s="7"/>
      <c r="BG16" s="4"/>
      <c r="BH16" s="4"/>
      <c r="BI16" s="7"/>
      <c r="BJ16" s="4"/>
    </row>
    <row r="17" spans="1:62" x14ac:dyDescent="0.2">
      <c r="A17" s="4" t="s">
        <v>67</v>
      </c>
      <c r="B17" s="5">
        <v>28769</v>
      </c>
      <c r="C17" s="29">
        <v>612823</v>
      </c>
      <c r="D17" s="29">
        <v>119438</v>
      </c>
      <c r="E17" s="29">
        <v>0</v>
      </c>
      <c r="F17" s="29">
        <v>0</v>
      </c>
      <c r="G17" s="29">
        <v>14854</v>
      </c>
      <c r="H17" s="29">
        <v>747115</v>
      </c>
      <c r="I17" s="29">
        <v>0</v>
      </c>
      <c r="J17" s="29">
        <v>0</v>
      </c>
      <c r="K17" s="29">
        <v>0</v>
      </c>
      <c r="L17" s="29">
        <v>0</v>
      </c>
      <c r="M17" s="29">
        <v>0</v>
      </c>
      <c r="N17" s="29">
        <v>0</v>
      </c>
      <c r="O17" s="29">
        <v>747115</v>
      </c>
      <c r="P17" s="29">
        <v>319818</v>
      </c>
      <c r="Q17" s="29">
        <v>235532</v>
      </c>
      <c r="R17" s="29">
        <v>555350</v>
      </c>
      <c r="S17" s="29">
        <v>2265</v>
      </c>
      <c r="T17" s="29">
        <v>8551</v>
      </c>
      <c r="U17" s="29">
        <v>3130</v>
      </c>
      <c r="V17" s="29">
        <v>0</v>
      </c>
      <c r="W17" s="29">
        <v>3509</v>
      </c>
      <c r="X17" s="29">
        <v>0</v>
      </c>
      <c r="Y17" s="29">
        <v>850</v>
      </c>
      <c r="Z17" s="29">
        <v>18305</v>
      </c>
      <c r="AA17" s="29">
        <v>0</v>
      </c>
      <c r="AB17" s="29">
        <v>0</v>
      </c>
      <c r="AC17" s="29">
        <v>0</v>
      </c>
      <c r="AD17" s="29">
        <v>41147</v>
      </c>
      <c r="AE17" s="29">
        <v>3612</v>
      </c>
      <c r="AF17" s="29">
        <v>36162</v>
      </c>
      <c r="AG17" s="29">
        <v>3097</v>
      </c>
      <c r="AH17" s="29">
        <v>84018</v>
      </c>
      <c r="AI17" s="29">
        <v>657673</v>
      </c>
      <c r="AJ17" s="29">
        <v>0</v>
      </c>
      <c r="AK17" s="29">
        <v>657673</v>
      </c>
      <c r="AL17" s="4"/>
      <c r="AM17" s="4"/>
      <c r="AN17" s="4"/>
      <c r="AO17" s="4"/>
      <c r="AP17" s="5"/>
      <c r="AQ17" s="5"/>
      <c r="AR17" s="4"/>
      <c r="AS17" s="4"/>
      <c r="AT17" s="4"/>
      <c r="AU17" s="4"/>
      <c r="AV17" s="5"/>
      <c r="AW17" s="5"/>
      <c r="AX17" s="4"/>
      <c r="AY17" s="4"/>
      <c r="AZ17" s="4"/>
      <c r="BA17" s="4"/>
      <c r="BB17" s="6"/>
      <c r="BC17" s="4"/>
      <c r="BD17" s="5"/>
      <c r="BE17" s="4"/>
      <c r="BF17" s="7"/>
      <c r="BG17" s="4"/>
      <c r="BH17" s="4"/>
      <c r="BI17" s="7"/>
      <c r="BJ17" s="4"/>
    </row>
    <row r="18" spans="1:62" x14ac:dyDescent="0.2">
      <c r="A18" s="4" t="s">
        <v>65</v>
      </c>
      <c r="B18" s="5">
        <v>21105</v>
      </c>
      <c r="C18" s="29">
        <v>1026777</v>
      </c>
      <c r="D18" s="29">
        <v>211703</v>
      </c>
      <c r="E18" s="29">
        <v>0</v>
      </c>
      <c r="F18" s="29">
        <v>0</v>
      </c>
      <c r="G18" s="29">
        <v>2040</v>
      </c>
      <c r="H18" s="29">
        <v>1240520</v>
      </c>
      <c r="I18" s="29">
        <v>0</v>
      </c>
      <c r="J18" s="29">
        <v>0</v>
      </c>
      <c r="K18" s="29">
        <v>0</v>
      </c>
      <c r="L18" s="29">
        <v>26956</v>
      </c>
      <c r="M18" s="29">
        <v>0</v>
      </c>
      <c r="N18" s="29">
        <v>26956</v>
      </c>
      <c r="O18" s="29">
        <v>1267476</v>
      </c>
      <c r="P18" s="29">
        <v>644632</v>
      </c>
      <c r="Q18" s="29">
        <v>315660</v>
      </c>
      <c r="R18" s="29">
        <v>960292</v>
      </c>
      <c r="S18" s="29">
        <v>102227</v>
      </c>
      <c r="T18" s="29">
        <v>7074</v>
      </c>
      <c r="U18" s="29">
        <v>11443</v>
      </c>
      <c r="V18" s="29">
        <v>8878</v>
      </c>
      <c r="W18" s="29">
        <v>2902</v>
      </c>
      <c r="X18" s="29">
        <v>10304</v>
      </c>
      <c r="Y18" s="29">
        <v>15282</v>
      </c>
      <c r="Z18" s="29">
        <v>158110</v>
      </c>
      <c r="AA18" s="29">
        <v>0</v>
      </c>
      <c r="AB18" s="29">
        <v>0</v>
      </c>
      <c r="AC18" s="29">
        <v>0</v>
      </c>
      <c r="AD18" s="29">
        <v>61939</v>
      </c>
      <c r="AE18" s="29">
        <v>17136</v>
      </c>
      <c r="AF18" s="29">
        <v>29915</v>
      </c>
      <c r="AG18" s="29">
        <v>13128</v>
      </c>
      <c r="AH18" s="29">
        <v>122118</v>
      </c>
      <c r="AI18" s="29">
        <v>1240520</v>
      </c>
      <c r="AJ18" s="29">
        <v>26956</v>
      </c>
      <c r="AK18" s="29">
        <v>1267476</v>
      </c>
      <c r="AL18" s="4"/>
      <c r="AM18" s="4"/>
      <c r="AN18" s="4"/>
      <c r="AO18" s="4"/>
      <c r="AP18" s="5"/>
      <c r="AQ18" s="5"/>
      <c r="AR18" s="4"/>
      <c r="AS18" s="4"/>
      <c r="AT18" s="4"/>
      <c r="AU18" s="4"/>
      <c r="AV18" s="5"/>
      <c r="AW18" s="5"/>
      <c r="AX18" s="4"/>
      <c r="AY18" s="4"/>
      <c r="AZ18" s="4"/>
      <c r="BA18" s="4"/>
      <c r="BB18" s="4"/>
      <c r="BC18" s="4"/>
      <c r="BD18" s="4"/>
      <c r="BE18" s="4"/>
      <c r="BF18" s="7"/>
      <c r="BG18" s="4"/>
      <c r="BH18" s="4"/>
      <c r="BI18" s="7"/>
      <c r="BJ18" s="4"/>
    </row>
    <row r="19" spans="1:62" x14ac:dyDescent="0.2">
      <c r="A19" s="4" t="s">
        <v>39</v>
      </c>
      <c r="B19" s="5">
        <v>3492</v>
      </c>
      <c r="C19" s="29">
        <v>171436</v>
      </c>
      <c r="D19" s="29">
        <v>35772</v>
      </c>
      <c r="E19" s="29">
        <v>0</v>
      </c>
      <c r="F19" s="29">
        <v>0</v>
      </c>
      <c r="G19" s="29">
        <v>35000</v>
      </c>
      <c r="H19" s="29">
        <v>242208</v>
      </c>
      <c r="I19" s="29">
        <v>0</v>
      </c>
      <c r="J19" s="29">
        <v>0</v>
      </c>
      <c r="K19" s="29">
        <v>0</v>
      </c>
      <c r="L19" s="29">
        <v>0</v>
      </c>
      <c r="M19" s="29">
        <v>0</v>
      </c>
      <c r="N19" s="29">
        <v>0</v>
      </c>
      <c r="O19" s="29">
        <v>242208</v>
      </c>
      <c r="P19" s="29">
        <v>133800</v>
      </c>
      <c r="Q19" s="29">
        <v>20819</v>
      </c>
      <c r="R19" s="29">
        <v>154619</v>
      </c>
      <c r="S19" s="29">
        <v>11857</v>
      </c>
      <c r="T19" s="29">
        <v>2378</v>
      </c>
      <c r="U19" s="29">
        <v>2000</v>
      </c>
      <c r="V19" s="29">
        <v>0</v>
      </c>
      <c r="W19" s="29">
        <v>976</v>
      </c>
      <c r="X19" s="29">
        <v>0</v>
      </c>
      <c r="Y19" s="29">
        <v>5185</v>
      </c>
      <c r="Z19" s="29">
        <v>22396</v>
      </c>
      <c r="AA19" s="29">
        <v>0</v>
      </c>
      <c r="AB19" s="29">
        <v>0</v>
      </c>
      <c r="AC19" s="29">
        <v>0</v>
      </c>
      <c r="AD19" s="29">
        <v>35000</v>
      </c>
      <c r="AE19" s="29">
        <v>3447</v>
      </c>
      <c r="AF19" s="29">
        <v>10057</v>
      </c>
      <c r="AG19" s="29">
        <v>16689</v>
      </c>
      <c r="AH19" s="29">
        <v>65193</v>
      </c>
      <c r="AI19" s="29">
        <v>242208</v>
      </c>
      <c r="AJ19" s="29">
        <v>0</v>
      </c>
      <c r="AK19" s="29">
        <v>242208</v>
      </c>
      <c r="AL19" s="4"/>
      <c r="AM19" s="4"/>
      <c r="AN19" s="4"/>
      <c r="AO19" s="4"/>
      <c r="AP19" s="5"/>
      <c r="AQ19" s="5"/>
      <c r="AR19" s="4"/>
      <c r="AS19" s="4"/>
      <c r="AT19" s="4"/>
      <c r="AU19" s="4"/>
      <c r="AV19" s="5"/>
      <c r="AW19" s="5"/>
      <c r="AX19" s="4"/>
      <c r="AY19" s="4"/>
      <c r="AZ19" s="4"/>
      <c r="BA19" s="4"/>
      <c r="BB19" s="6"/>
      <c r="BC19" s="4"/>
      <c r="BD19" s="4"/>
      <c r="BE19" s="4"/>
      <c r="BF19" s="7"/>
      <c r="BG19" s="4"/>
      <c r="BH19" s="4"/>
      <c r="BI19" s="7"/>
      <c r="BJ19" s="4"/>
    </row>
    <row r="20" spans="1:62" x14ac:dyDescent="0.2">
      <c r="A20" s="4" t="s">
        <v>70</v>
      </c>
      <c r="B20" s="5">
        <v>16150</v>
      </c>
      <c r="C20" s="29">
        <v>668161</v>
      </c>
      <c r="D20" s="29">
        <v>141336</v>
      </c>
      <c r="E20" s="29">
        <v>0</v>
      </c>
      <c r="F20" s="29">
        <v>0</v>
      </c>
      <c r="G20" s="29">
        <v>25681</v>
      </c>
      <c r="H20" s="29">
        <v>835178</v>
      </c>
      <c r="I20" s="29">
        <v>100000</v>
      </c>
      <c r="J20" s="29">
        <v>0</v>
      </c>
      <c r="K20" s="29">
        <v>0</v>
      </c>
      <c r="L20" s="29">
        <v>0</v>
      </c>
      <c r="M20" s="29">
        <v>0</v>
      </c>
      <c r="N20" s="29">
        <v>100000</v>
      </c>
      <c r="O20" s="29">
        <v>935178</v>
      </c>
      <c r="P20" s="29">
        <v>405384</v>
      </c>
      <c r="Q20" s="29">
        <v>72607</v>
      </c>
      <c r="R20" s="29">
        <v>477991</v>
      </c>
      <c r="S20" s="29">
        <v>46352</v>
      </c>
      <c r="T20" s="29">
        <v>5413</v>
      </c>
      <c r="U20" s="29">
        <v>3631</v>
      </c>
      <c r="V20" s="29">
        <v>0</v>
      </c>
      <c r="W20" s="29">
        <v>2221</v>
      </c>
      <c r="X20" s="29">
        <v>30626</v>
      </c>
      <c r="Y20" s="29">
        <v>11160</v>
      </c>
      <c r="Z20" s="29">
        <v>99403</v>
      </c>
      <c r="AA20" s="29">
        <v>843</v>
      </c>
      <c r="AB20" s="29">
        <v>150</v>
      </c>
      <c r="AC20" s="29">
        <v>30</v>
      </c>
      <c r="AD20" s="29">
        <v>142581</v>
      </c>
      <c r="AE20" s="29">
        <v>10423</v>
      </c>
      <c r="AF20" s="29">
        <v>22891</v>
      </c>
      <c r="AG20" s="29">
        <v>7866</v>
      </c>
      <c r="AH20" s="29">
        <v>184784</v>
      </c>
      <c r="AI20" s="29">
        <v>762178</v>
      </c>
      <c r="AJ20" s="29">
        <v>0</v>
      </c>
      <c r="AK20" s="29">
        <v>762178</v>
      </c>
      <c r="AL20" s="4"/>
      <c r="AM20" s="4"/>
      <c r="AN20" s="4"/>
      <c r="AO20" s="4"/>
      <c r="AP20" s="5"/>
      <c r="AQ20" s="5"/>
      <c r="AR20" s="4"/>
      <c r="AS20" s="4"/>
      <c r="AT20" s="4"/>
      <c r="AU20" s="4"/>
      <c r="AV20" s="5"/>
      <c r="AW20" s="5"/>
      <c r="AX20" s="4"/>
      <c r="AY20" s="4"/>
      <c r="AZ20" s="4"/>
      <c r="BA20" s="4"/>
      <c r="BB20" s="6"/>
      <c r="BC20" s="4"/>
      <c r="BD20" s="4"/>
      <c r="BE20" s="4"/>
      <c r="BF20" s="7"/>
      <c r="BG20" s="4"/>
      <c r="BH20" s="4"/>
      <c r="BI20" s="7"/>
      <c r="BJ20" s="4"/>
    </row>
    <row r="21" spans="1:62" x14ac:dyDescent="0.2">
      <c r="A21" s="4" t="s">
        <v>68</v>
      </c>
      <c r="B21" s="5">
        <v>15868</v>
      </c>
      <c r="C21" s="29">
        <v>400000</v>
      </c>
      <c r="D21" s="29">
        <v>0</v>
      </c>
      <c r="E21" s="29">
        <v>0</v>
      </c>
      <c r="F21" s="29">
        <v>0</v>
      </c>
      <c r="G21" s="29">
        <v>525452</v>
      </c>
      <c r="H21" s="29">
        <v>925452</v>
      </c>
      <c r="I21" s="29">
        <v>0</v>
      </c>
      <c r="J21" s="29">
        <v>0</v>
      </c>
      <c r="K21" s="29">
        <v>0</v>
      </c>
      <c r="L21" s="29">
        <v>0</v>
      </c>
      <c r="M21" s="29">
        <v>0</v>
      </c>
      <c r="N21" s="29">
        <v>0</v>
      </c>
      <c r="O21" s="29">
        <v>925452</v>
      </c>
      <c r="P21" s="29">
        <v>416634</v>
      </c>
      <c r="Q21" s="29">
        <v>266175</v>
      </c>
      <c r="R21" s="29">
        <v>682809</v>
      </c>
      <c r="S21" s="29">
        <v>40699</v>
      </c>
      <c r="T21" s="29">
        <v>5318</v>
      </c>
      <c r="U21" s="29">
        <v>4341</v>
      </c>
      <c r="V21" s="29">
        <v>0</v>
      </c>
      <c r="W21" s="29">
        <v>2182</v>
      </c>
      <c r="X21" s="29">
        <v>10517</v>
      </c>
      <c r="Y21" s="29">
        <v>9675</v>
      </c>
      <c r="Z21" s="29">
        <v>72732</v>
      </c>
      <c r="AA21" s="29">
        <v>0</v>
      </c>
      <c r="AB21" s="29">
        <v>0</v>
      </c>
      <c r="AC21" s="29">
        <v>0</v>
      </c>
      <c r="AD21" s="29">
        <v>92438</v>
      </c>
      <c r="AE21" s="29">
        <v>6582</v>
      </c>
      <c r="AF21" s="29">
        <v>22492</v>
      </c>
      <c r="AG21" s="29">
        <v>48399</v>
      </c>
      <c r="AH21" s="29">
        <v>169911</v>
      </c>
      <c r="AI21" s="29">
        <v>925452</v>
      </c>
      <c r="AJ21" s="29">
        <v>0</v>
      </c>
      <c r="AK21" s="29">
        <v>925452</v>
      </c>
      <c r="AL21" s="4"/>
      <c r="AM21" s="4"/>
      <c r="AN21" s="4"/>
      <c r="AO21" s="4"/>
      <c r="AP21" s="5"/>
      <c r="AQ21" s="5"/>
      <c r="AR21" s="4"/>
      <c r="AS21" s="4"/>
      <c r="AT21" s="4"/>
      <c r="AU21" s="4"/>
      <c r="AV21" s="5"/>
      <c r="AW21" s="5"/>
      <c r="AX21" s="4"/>
      <c r="AY21" s="4"/>
      <c r="AZ21" s="4"/>
      <c r="BA21" s="4"/>
      <c r="BB21" s="4"/>
      <c r="BC21" s="4"/>
      <c r="BD21" s="4"/>
      <c r="BE21" s="4"/>
      <c r="BF21" s="7"/>
      <c r="BG21" s="4"/>
      <c r="BH21" s="4"/>
      <c r="BI21" s="7"/>
      <c r="BJ21" s="4"/>
    </row>
    <row r="22" spans="1:62" x14ac:dyDescent="0.2">
      <c r="A22" s="4" t="s">
        <v>59</v>
      </c>
      <c r="B22" s="5">
        <v>1051</v>
      </c>
      <c r="C22" s="29">
        <v>497358</v>
      </c>
      <c r="D22" s="29">
        <v>91829</v>
      </c>
      <c r="E22" s="29">
        <v>0</v>
      </c>
      <c r="F22" s="29">
        <v>2500</v>
      </c>
      <c r="G22" s="29">
        <v>2600</v>
      </c>
      <c r="H22" s="29">
        <v>594287</v>
      </c>
      <c r="I22" s="29">
        <v>40000</v>
      </c>
      <c r="J22" s="29">
        <v>0</v>
      </c>
      <c r="K22" s="29">
        <v>0</v>
      </c>
      <c r="L22" s="29">
        <v>79000</v>
      </c>
      <c r="M22" s="29">
        <v>0</v>
      </c>
      <c r="N22" s="29">
        <v>119000</v>
      </c>
      <c r="O22" s="29">
        <v>713287</v>
      </c>
      <c r="P22" s="29">
        <v>226725</v>
      </c>
      <c r="Q22" s="29">
        <v>99495</v>
      </c>
      <c r="R22" s="29">
        <v>326220</v>
      </c>
      <c r="S22" s="29">
        <v>23484</v>
      </c>
      <c r="T22" s="29">
        <v>2378</v>
      </c>
      <c r="U22" s="29">
        <v>0</v>
      </c>
      <c r="V22" s="29">
        <v>0</v>
      </c>
      <c r="W22" s="29">
        <v>976</v>
      </c>
      <c r="X22" s="29">
        <v>0</v>
      </c>
      <c r="Y22" s="29">
        <v>3612</v>
      </c>
      <c r="Z22" s="29">
        <v>30450</v>
      </c>
      <c r="AA22" s="29">
        <v>3371</v>
      </c>
      <c r="AB22" s="29">
        <v>1126</v>
      </c>
      <c r="AC22" s="29">
        <v>0</v>
      </c>
      <c r="AD22" s="29">
        <v>91875</v>
      </c>
      <c r="AE22" s="29">
        <v>27692</v>
      </c>
      <c r="AF22" s="29">
        <v>10057</v>
      </c>
      <c r="AG22" s="29">
        <v>11167</v>
      </c>
      <c r="AH22" s="29">
        <v>145288</v>
      </c>
      <c r="AI22" s="29">
        <v>501958</v>
      </c>
      <c r="AJ22" s="29">
        <v>12528</v>
      </c>
      <c r="AK22" s="29">
        <v>514486</v>
      </c>
      <c r="AL22" s="4"/>
      <c r="AM22" s="4"/>
      <c r="AN22" s="4"/>
      <c r="AO22" s="4"/>
      <c r="AP22" s="5"/>
      <c r="AQ22" s="5"/>
      <c r="AR22" s="4"/>
      <c r="AS22" s="4"/>
      <c r="AT22" s="4"/>
      <c r="AU22" s="4"/>
      <c r="AV22" s="5"/>
      <c r="AW22" s="5"/>
      <c r="AX22" s="4"/>
      <c r="AY22" s="4"/>
      <c r="AZ22" s="4"/>
      <c r="BA22" s="4"/>
      <c r="BB22" s="6"/>
      <c r="BC22" s="4"/>
      <c r="BD22" s="4"/>
      <c r="BE22" s="4"/>
      <c r="BF22" s="7"/>
      <c r="BG22" s="4"/>
      <c r="BH22" s="4"/>
      <c r="BI22" s="7"/>
      <c r="BJ22" s="4"/>
    </row>
    <row r="23" spans="1:62" x14ac:dyDescent="0.2">
      <c r="A23" s="4" t="s">
        <v>71</v>
      </c>
      <c r="B23" s="5">
        <v>24672</v>
      </c>
      <c r="C23" s="29">
        <v>1942905</v>
      </c>
      <c r="D23" s="29">
        <v>409617</v>
      </c>
      <c r="E23" s="29">
        <v>224460</v>
      </c>
      <c r="F23" s="29">
        <v>10945</v>
      </c>
      <c r="G23" s="29">
        <v>132428</v>
      </c>
      <c r="H23" s="29">
        <v>2720355</v>
      </c>
      <c r="I23" s="29">
        <v>0</v>
      </c>
      <c r="J23" s="29">
        <v>0</v>
      </c>
      <c r="K23" s="29">
        <v>0</v>
      </c>
      <c r="L23" s="29">
        <v>0</v>
      </c>
      <c r="M23" s="29">
        <v>0</v>
      </c>
      <c r="N23" s="29">
        <v>0</v>
      </c>
      <c r="O23" s="29">
        <v>2720355</v>
      </c>
      <c r="P23" s="29">
        <v>1171561</v>
      </c>
      <c r="Q23" s="29">
        <v>394707</v>
      </c>
      <c r="R23" s="29">
        <v>1566268</v>
      </c>
      <c r="S23" s="29">
        <v>138151</v>
      </c>
      <c r="T23" s="29">
        <v>8269</v>
      </c>
      <c r="U23" s="29">
        <v>0</v>
      </c>
      <c r="V23" s="29">
        <v>5000</v>
      </c>
      <c r="W23" s="29">
        <v>3393</v>
      </c>
      <c r="X23" s="29">
        <v>5000</v>
      </c>
      <c r="Y23" s="29">
        <v>72000</v>
      </c>
      <c r="Z23" s="29">
        <v>231813</v>
      </c>
      <c r="AA23" s="29">
        <v>7300</v>
      </c>
      <c r="AB23" s="29">
        <v>4000</v>
      </c>
      <c r="AC23" s="29">
        <v>0</v>
      </c>
      <c r="AD23" s="29">
        <v>384541</v>
      </c>
      <c r="AE23" s="29">
        <v>18000</v>
      </c>
      <c r="AF23" s="29">
        <v>34971</v>
      </c>
      <c r="AG23" s="29">
        <v>350000</v>
      </c>
      <c r="AH23" s="29">
        <v>798812</v>
      </c>
      <c r="AI23" s="29">
        <v>2596893</v>
      </c>
      <c r="AJ23" s="29">
        <v>33000</v>
      </c>
      <c r="AK23" s="29">
        <v>2629893</v>
      </c>
      <c r="AL23" s="4"/>
      <c r="AM23" s="4"/>
      <c r="AN23" s="4"/>
      <c r="AO23" s="4"/>
      <c r="AP23" s="5"/>
      <c r="AQ23" s="5"/>
      <c r="AR23" s="4"/>
      <c r="AS23" s="4"/>
      <c r="AT23" s="4"/>
      <c r="AU23" s="4"/>
      <c r="AV23" s="5"/>
      <c r="AW23" s="5"/>
      <c r="AX23" s="4"/>
      <c r="AY23" s="4"/>
      <c r="AZ23" s="4"/>
      <c r="BA23" s="4"/>
      <c r="BB23" s="4"/>
      <c r="BC23" s="4"/>
      <c r="BD23" s="5"/>
      <c r="BE23" s="4"/>
      <c r="BF23" s="7"/>
      <c r="BG23" s="4"/>
      <c r="BH23" s="4"/>
      <c r="BI23" s="7"/>
      <c r="BJ23" s="4"/>
    </row>
    <row r="24" spans="1:62" x14ac:dyDescent="0.2">
      <c r="A24" s="4" t="s">
        <v>46</v>
      </c>
      <c r="B24" s="5">
        <v>26485</v>
      </c>
      <c r="C24" s="29">
        <v>1338000</v>
      </c>
      <c r="D24" s="29">
        <v>296503</v>
      </c>
      <c r="E24" s="29">
        <v>0</v>
      </c>
      <c r="F24" s="29">
        <v>10857</v>
      </c>
      <c r="G24" s="29">
        <v>218103</v>
      </c>
      <c r="H24" s="29">
        <v>1863463</v>
      </c>
      <c r="I24" s="29">
        <v>0</v>
      </c>
      <c r="J24" s="29">
        <v>0</v>
      </c>
      <c r="K24" s="29">
        <v>0</v>
      </c>
      <c r="L24" s="29">
        <v>265710</v>
      </c>
      <c r="M24" s="29">
        <v>0</v>
      </c>
      <c r="N24" s="29">
        <v>265710</v>
      </c>
      <c r="O24" s="29">
        <v>2129173</v>
      </c>
      <c r="P24" s="29">
        <v>858795</v>
      </c>
      <c r="Q24" s="29">
        <v>401909</v>
      </c>
      <c r="R24" s="29">
        <v>1260704</v>
      </c>
      <c r="S24" s="29">
        <v>79244</v>
      </c>
      <c r="T24" s="29">
        <v>12963</v>
      </c>
      <c r="U24" s="29">
        <v>15941</v>
      </c>
      <c r="V24" s="29">
        <v>0</v>
      </c>
      <c r="W24" s="29">
        <v>5320</v>
      </c>
      <c r="X24" s="29">
        <v>50342</v>
      </c>
      <c r="Y24" s="29">
        <v>30827</v>
      </c>
      <c r="Z24" s="29">
        <v>194637</v>
      </c>
      <c r="AA24" s="29">
        <v>1735</v>
      </c>
      <c r="AB24" s="29">
        <v>1673</v>
      </c>
      <c r="AC24" s="29">
        <v>0</v>
      </c>
      <c r="AD24" s="29">
        <v>195344</v>
      </c>
      <c r="AE24" s="29">
        <v>21669</v>
      </c>
      <c r="AF24" s="29">
        <v>54822</v>
      </c>
      <c r="AG24" s="29">
        <v>33592</v>
      </c>
      <c r="AH24" s="29">
        <v>308835</v>
      </c>
      <c r="AI24" s="29">
        <v>1764176</v>
      </c>
      <c r="AJ24" s="29">
        <v>4975</v>
      </c>
      <c r="AK24" s="29">
        <v>1769151</v>
      </c>
      <c r="AL24" s="4"/>
      <c r="AM24" s="4"/>
      <c r="AN24" s="4"/>
      <c r="AO24" s="4"/>
      <c r="AP24" s="5"/>
      <c r="AQ24" s="5"/>
      <c r="AR24" s="4"/>
      <c r="AS24" s="4"/>
      <c r="AT24" s="4"/>
      <c r="AU24" s="4"/>
      <c r="AV24" s="5"/>
      <c r="AW24" s="5"/>
      <c r="AX24" s="4"/>
      <c r="AY24" s="4"/>
      <c r="AZ24" s="4"/>
      <c r="BA24" s="4"/>
      <c r="BB24" s="6"/>
      <c r="BC24" s="4"/>
      <c r="BD24" s="5"/>
      <c r="BE24" s="4"/>
      <c r="BF24" s="7"/>
      <c r="BG24" s="4"/>
      <c r="BH24" s="4"/>
      <c r="BI24" s="7"/>
      <c r="BJ24" s="4"/>
    </row>
    <row r="25" spans="1:62" x14ac:dyDescent="0.2">
      <c r="A25" s="4" t="s">
        <v>69</v>
      </c>
      <c r="B25" s="5">
        <v>32078</v>
      </c>
      <c r="C25" s="29">
        <v>966090</v>
      </c>
      <c r="D25" s="29">
        <v>198233</v>
      </c>
      <c r="E25" s="29">
        <v>0</v>
      </c>
      <c r="F25" s="29">
        <v>0</v>
      </c>
      <c r="G25" s="29">
        <v>20766</v>
      </c>
      <c r="H25" s="29">
        <v>1185089</v>
      </c>
      <c r="I25" s="29">
        <v>0</v>
      </c>
      <c r="J25" s="29">
        <v>0</v>
      </c>
      <c r="K25" s="29">
        <v>0</v>
      </c>
      <c r="L25" s="29">
        <v>0</v>
      </c>
      <c r="M25" s="29">
        <v>0</v>
      </c>
      <c r="N25" s="29">
        <v>0</v>
      </c>
      <c r="O25" s="29">
        <v>1185089</v>
      </c>
      <c r="P25" s="29">
        <v>593198</v>
      </c>
      <c r="Q25" s="29">
        <v>219999</v>
      </c>
      <c r="R25" s="29">
        <v>813197</v>
      </c>
      <c r="S25" s="29">
        <v>110422</v>
      </c>
      <c r="T25" s="29">
        <v>10751</v>
      </c>
      <c r="U25" s="29">
        <v>818</v>
      </c>
      <c r="V25" s="29">
        <v>0</v>
      </c>
      <c r="W25" s="29">
        <v>4412</v>
      </c>
      <c r="X25" s="29">
        <v>5526</v>
      </c>
      <c r="Y25" s="29">
        <v>35510</v>
      </c>
      <c r="Z25" s="29">
        <v>167439</v>
      </c>
      <c r="AA25" s="29">
        <v>4384</v>
      </c>
      <c r="AB25" s="29">
        <v>3230</v>
      </c>
      <c r="AC25" s="29">
        <v>8846</v>
      </c>
      <c r="AD25" s="29">
        <v>54701</v>
      </c>
      <c r="AE25" s="29">
        <v>26766</v>
      </c>
      <c r="AF25" s="29">
        <v>45468</v>
      </c>
      <c r="AG25" s="29">
        <v>66475</v>
      </c>
      <c r="AH25" s="29">
        <v>209870</v>
      </c>
      <c r="AI25" s="29">
        <v>1190506</v>
      </c>
      <c r="AJ25" s="29">
        <v>0</v>
      </c>
      <c r="AK25" s="29">
        <v>1190506</v>
      </c>
      <c r="AL25" s="4"/>
      <c r="AM25" s="4"/>
      <c r="AN25" s="4"/>
      <c r="AO25" s="4"/>
      <c r="AP25" s="5"/>
      <c r="AQ25" s="5"/>
      <c r="AR25" s="4"/>
      <c r="AS25" s="4"/>
      <c r="AT25" s="4"/>
      <c r="AU25" s="4"/>
      <c r="AV25" s="5"/>
      <c r="AW25" s="5"/>
      <c r="AX25" s="4"/>
      <c r="AY25" s="4"/>
      <c r="AZ25" s="4"/>
      <c r="BA25" s="4"/>
      <c r="BB25" s="6"/>
      <c r="BC25" s="4"/>
      <c r="BD25" s="4"/>
      <c r="BE25" s="4"/>
      <c r="BF25" s="7"/>
      <c r="BG25" s="4"/>
      <c r="BH25" s="4"/>
      <c r="BI25" s="7"/>
      <c r="BJ25" s="4"/>
    </row>
    <row r="26" spans="1:62" x14ac:dyDescent="0.2">
      <c r="A26" s="4" t="s">
        <v>74</v>
      </c>
      <c r="B26" s="5">
        <v>11967</v>
      </c>
      <c r="C26" s="29">
        <v>373815</v>
      </c>
      <c r="D26" s="29">
        <v>79060</v>
      </c>
      <c r="E26" s="29">
        <v>0</v>
      </c>
      <c r="F26" s="29">
        <v>3000</v>
      </c>
      <c r="G26" s="29">
        <v>9475</v>
      </c>
      <c r="H26" s="29">
        <v>465350</v>
      </c>
      <c r="I26" s="29">
        <v>0</v>
      </c>
      <c r="J26" s="29">
        <v>0</v>
      </c>
      <c r="K26" s="29">
        <v>0</v>
      </c>
      <c r="L26" s="29">
        <v>76060</v>
      </c>
      <c r="M26" s="29">
        <v>0</v>
      </c>
      <c r="N26" s="29">
        <v>76060</v>
      </c>
      <c r="O26" s="29">
        <v>541410</v>
      </c>
      <c r="P26" s="29">
        <v>271993</v>
      </c>
      <c r="Q26" s="29">
        <v>10650</v>
      </c>
      <c r="R26" s="29">
        <v>282643</v>
      </c>
      <c r="S26" s="29">
        <v>24147</v>
      </c>
      <c r="T26" s="29">
        <v>4011</v>
      </c>
      <c r="U26" s="29">
        <v>10000</v>
      </c>
      <c r="V26" s="29">
        <v>0</v>
      </c>
      <c r="W26" s="29">
        <v>1646</v>
      </c>
      <c r="X26" s="29">
        <v>1800</v>
      </c>
      <c r="Y26" s="29">
        <v>8397</v>
      </c>
      <c r="Z26" s="29">
        <v>50001</v>
      </c>
      <c r="AA26" s="29">
        <v>2816</v>
      </c>
      <c r="AB26" s="29">
        <v>1620</v>
      </c>
      <c r="AC26" s="29">
        <v>0</v>
      </c>
      <c r="AD26" s="29">
        <v>0</v>
      </c>
      <c r="AE26" s="29">
        <v>3689</v>
      </c>
      <c r="AF26" s="29">
        <v>16962</v>
      </c>
      <c r="AG26" s="29">
        <v>89265</v>
      </c>
      <c r="AH26" s="29">
        <v>114352</v>
      </c>
      <c r="AI26" s="29">
        <v>446996</v>
      </c>
      <c r="AJ26" s="29">
        <v>0</v>
      </c>
      <c r="AK26" s="29">
        <v>446996</v>
      </c>
      <c r="AL26" s="4"/>
      <c r="AM26" s="4"/>
      <c r="AN26" s="4"/>
      <c r="AO26" s="4"/>
      <c r="AP26" s="5"/>
      <c r="AQ26" s="5"/>
      <c r="AR26" s="4"/>
      <c r="AS26" s="4"/>
      <c r="AT26" s="4"/>
      <c r="AU26" s="4"/>
      <c r="AV26" s="5"/>
      <c r="AW26" s="5"/>
      <c r="AX26" s="4"/>
      <c r="AY26" s="4"/>
      <c r="AZ26" s="4"/>
      <c r="BA26" s="4"/>
      <c r="BB26" s="4"/>
      <c r="BC26" s="4"/>
      <c r="BD26" s="4"/>
      <c r="BE26" s="4"/>
      <c r="BF26" s="7"/>
      <c r="BG26" s="4"/>
      <c r="BH26" s="4"/>
      <c r="BI26" s="7"/>
      <c r="BJ26" s="4"/>
    </row>
    <row r="27" spans="1:62" x14ac:dyDescent="0.2">
      <c r="A27" s="4" t="s">
        <v>76</v>
      </c>
      <c r="B27" s="5">
        <v>71148</v>
      </c>
      <c r="C27" s="29">
        <v>1973367</v>
      </c>
      <c r="D27" s="29">
        <v>415582</v>
      </c>
      <c r="E27" s="29">
        <v>27376</v>
      </c>
      <c r="F27" s="29">
        <v>9143</v>
      </c>
      <c r="G27" s="29">
        <v>102206</v>
      </c>
      <c r="H27" s="29">
        <v>2527674</v>
      </c>
      <c r="I27" s="29">
        <v>16168</v>
      </c>
      <c r="J27" s="29">
        <v>0</v>
      </c>
      <c r="K27" s="29">
        <v>0</v>
      </c>
      <c r="L27" s="29">
        <v>28184</v>
      </c>
      <c r="M27" s="29">
        <v>0</v>
      </c>
      <c r="N27" s="29">
        <v>44352</v>
      </c>
      <c r="O27" s="29">
        <v>2572026</v>
      </c>
      <c r="P27" s="29">
        <v>1378707</v>
      </c>
      <c r="Q27" s="29">
        <v>595192</v>
      </c>
      <c r="R27" s="29">
        <v>1973899</v>
      </c>
      <c r="S27" s="29">
        <v>75706</v>
      </c>
      <c r="T27" s="29">
        <v>17760</v>
      </c>
      <c r="U27" s="29">
        <v>1295</v>
      </c>
      <c r="V27" s="29">
        <v>0</v>
      </c>
      <c r="W27" s="29">
        <v>7287</v>
      </c>
      <c r="X27" s="29">
        <v>65166</v>
      </c>
      <c r="Y27" s="29">
        <v>12820</v>
      </c>
      <c r="Z27" s="29">
        <v>180034</v>
      </c>
      <c r="AA27" s="29">
        <v>1917</v>
      </c>
      <c r="AB27" s="29">
        <v>284</v>
      </c>
      <c r="AC27" s="29">
        <v>0</v>
      </c>
      <c r="AD27" s="29">
        <v>137980</v>
      </c>
      <c r="AE27" s="29">
        <v>29399</v>
      </c>
      <c r="AF27" s="29">
        <v>75110</v>
      </c>
      <c r="AG27" s="29">
        <v>154544</v>
      </c>
      <c r="AH27" s="29">
        <v>399234</v>
      </c>
      <c r="AI27" s="29">
        <v>2553167</v>
      </c>
      <c r="AJ27" s="29">
        <v>39012</v>
      </c>
      <c r="AK27" s="29">
        <v>2592179</v>
      </c>
      <c r="AL27" s="4"/>
      <c r="AM27" s="4"/>
      <c r="AN27" s="4"/>
      <c r="AO27" s="4"/>
      <c r="AP27" s="5"/>
      <c r="AQ27" s="5"/>
      <c r="AR27" s="4"/>
      <c r="AS27" s="4"/>
      <c r="AT27" s="4"/>
      <c r="AU27" s="4"/>
      <c r="AV27" s="5"/>
      <c r="AW27" s="5"/>
      <c r="AX27" s="4"/>
      <c r="AY27" s="4"/>
      <c r="AZ27" s="4"/>
      <c r="BA27" s="4"/>
      <c r="BB27" s="4"/>
      <c r="BC27" s="4"/>
      <c r="BD27" s="5"/>
      <c r="BE27" s="4"/>
      <c r="BF27" s="7"/>
      <c r="BG27" s="4"/>
      <c r="BH27" s="4"/>
      <c r="BI27" s="7"/>
      <c r="BJ27" s="4"/>
    </row>
    <row r="28" spans="1:62" x14ac:dyDescent="0.2">
      <c r="A28" s="4" t="s">
        <v>79</v>
      </c>
      <c r="B28" s="5">
        <v>17389</v>
      </c>
      <c r="C28" s="29">
        <v>524880</v>
      </c>
      <c r="D28" s="29">
        <v>116067</v>
      </c>
      <c r="E28" s="29">
        <v>0</v>
      </c>
      <c r="F28" s="29">
        <v>0</v>
      </c>
      <c r="G28" s="29">
        <v>29192</v>
      </c>
      <c r="H28" s="29">
        <v>670139</v>
      </c>
      <c r="I28" s="29">
        <v>0</v>
      </c>
      <c r="J28" s="29">
        <v>0</v>
      </c>
      <c r="K28" s="29">
        <v>0</v>
      </c>
      <c r="L28" s="29">
        <v>0</v>
      </c>
      <c r="M28" s="29">
        <v>0</v>
      </c>
      <c r="N28" s="29">
        <v>0</v>
      </c>
      <c r="O28" s="29">
        <v>670139</v>
      </c>
      <c r="P28" s="29">
        <v>400038</v>
      </c>
      <c r="Q28" s="29">
        <v>97922</v>
      </c>
      <c r="R28" s="29">
        <v>497960</v>
      </c>
      <c r="S28" s="29">
        <v>34910</v>
      </c>
      <c r="T28" s="29">
        <v>5828</v>
      </c>
      <c r="U28" s="29">
        <v>0</v>
      </c>
      <c r="V28" s="29">
        <v>1854</v>
      </c>
      <c r="W28" s="29">
        <v>2391</v>
      </c>
      <c r="X28" s="29">
        <v>1929</v>
      </c>
      <c r="Y28" s="29">
        <v>1623</v>
      </c>
      <c r="Z28" s="29">
        <v>48535</v>
      </c>
      <c r="AA28" s="29">
        <v>1582</v>
      </c>
      <c r="AB28" s="29">
        <v>0</v>
      </c>
      <c r="AC28" s="29">
        <v>0</v>
      </c>
      <c r="AD28" s="29">
        <v>80896</v>
      </c>
      <c r="AE28" s="29">
        <v>0</v>
      </c>
      <c r="AF28" s="29">
        <v>24648</v>
      </c>
      <c r="AG28" s="29">
        <v>16518</v>
      </c>
      <c r="AH28" s="29">
        <v>123644</v>
      </c>
      <c r="AI28" s="29">
        <v>670139</v>
      </c>
      <c r="AJ28" s="29">
        <v>0</v>
      </c>
      <c r="AK28" s="29">
        <v>670139</v>
      </c>
      <c r="AL28" s="4"/>
      <c r="AM28" s="4"/>
      <c r="AN28" s="4"/>
      <c r="AO28" s="4"/>
      <c r="AP28" s="5"/>
      <c r="AQ28" s="5"/>
      <c r="AR28" s="4"/>
      <c r="AS28" s="4"/>
      <c r="AT28" s="4"/>
      <c r="AU28" s="4"/>
      <c r="AV28" s="5"/>
      <c r="AW28" s="5"/>
      <c r="AX28" s="4"/>
      <c r="AY28" s="4"/>
      <c r="AZ28" s="4"/>
      <c r="BA28" s="4"/>
      <c r="BB28" s="6"/>
      <c r="BC28" s="4"/>
      <c r="BD28" s="5"/>
      <c r="BE28" s="4"/>
      <c r="BF28" s="7"/>
      <c r="BG28" s="4"/>
      <c r="BH28" s="4"/>
      <c r="BI28" s="7"/>
      <c r="BJ28" s="4"/>
    </row>
    <row r="29" spans="1:62" x14ac:dyDescent="0.2">
      <c r="A29" s="4" t="s">
        <v>81</v>
      </c>
      <c r="B29" s="5">
        <v>178042</v>
      </c>
      <c r="C29" s="29">
        <v>4274412</v>
      </c>
      <c r="D29" s="29">
        <v>1987393</v>
      </c>
      <c r="E29" s="29">
        <v>649200</v>
      </c>
      <c r="F29" s="29">
        <v>1371312</v>
      </c>
      <c r="G29" s="29">
        <v>3102771</v>
      </c>
      <c r="H29" s="29">
        <v>11385088</v>
      </c>
      <c r="I29" s="29">
        <v>47300</v>
      </c>
      <c r="J29" s="29">
        <v>0</v>
      </c>
      <c r="K29" s="29">
        <v>450000</v>
      </c>
      <c r="L29" s="29">
        <v>823250</v>
      </c>
      <c r="M29" s="29">
        <v>343693</v>
      </c>
      <c r="N29" s="29">
        <v>1664243</v>
      </c>
      <c r="O29" s="29">
        <v>13049331</v>
      </c>
      <c r="P29" s="29">
        <v>6216574</v>
      </c>
      <c r="Q29" s="29">
        <v>1827376</v>
      </c>
      <c r="R29" s="29">
        <v>8043950</v>
      </c>
      <c r="S29" s="29">
        <v>285185</v>
      </c>
      <c r="T29" s="29">
        <v>59672</v>
      </c>
      <c r="U29" s="29">
        <v>18545</v>
      </c>
      <c r="V29" s="29">
        <v>6142</v>
      </c>
      <c r="W29" s="29">
        <v>24485</v>
      </c>
      <c r="X29" s="29">
        <v>203784</v>
      </c>
      <c r="Y29" s="29">
        <v>36465</v>
      </c>
      <c r="Z29" s="29">
        <v>634278</v>
      </c>
      <c r="AA29" s="29">
        <v>234541</v>
      </c>
      <c r="AB29" s="29">
        <v>208902</v>
      </c>
      <c r="AC29" s="29">
        <v>26179</v>
      </c>
      <c r="AD29" s="29">
        <v>752531</v>
      </c>
      <c r="AE29" s="29">
        <v>95838</v>
      </c>
      <c r="AF29" s="29">
        <v>252361</v>
      </c>
      <c r="AG29" s="29">
        <v>845931</v>
      </c>
      <c r="AH29" s="29">
        <v>2416283</v>
      </c>
      <c r="AI29" s="29">
        <v>11094511</v>
      </c>
      <c r="AJ29" s="29">
        <v>47300</v>
      </c>
      <c r="AK29" s="29">
        <v>11141811</v>
      </c>
      <c r="AL29" s="4"/>
      <c r="AM29" s="4"/>
      <c r="AN29" s="4"/>
      <c r="AO29" s="4"/>
      <c r="AP29" s="5"/>
      <c r="AQ29" s="5"/>
      <c r="AR29" s="4"/>
      <c r="AS29" s="4"/>
      <c r="AT29" s="4"/>
      <c r="AU29" s="4"/>
      <c r="AV29" s="5"/>
      <c r="AW29" s="5"/>
      <c r="AX29" s="4"/>
      <c r="AY29" s="4"/>
      <c r="AZ29" s="4"/>
      <c r="BA29" s="4"/>
      <c r="BB29" s="6"/>
      <c r="BC29" s="4"/>
      <c r="BD29" s="5"/>
      <c r="BE29" s="4"/>
      <c r="BF29" s="7"/>
      <c r="BG29" s="4"/>
      <c r="BH29" s="4"/>
      <c r="BI29" s="7"/>
      <c r="BJ29" s="4"/>
    </row>
    <row r="30" spans="1:62" x14ac:dyDescent="0.2">
      <c r="A30" s="4" t="s">
        <v>40</v>
      </c>
      <c r="B30" s="5">
        <v>7708</v>
      </c>
      <c r="C30" s="29">
        <v>100000</v>
      </c>
      <c r="D30" s="29">
        <v>24996</v>
      </c>
      <c r="E30" s="29">
        <v>0</v>
      </c>
      <c r="F30" s="29">
        <v>0</v>
      </c>
      <c r="G30" s="29">
        <v>48454</v>
      </c>
      <c r="H30" s="29">
        <v>173450</v>
      </c>
      <c r="I30" s="29">
        <v>0</v>
      </c>
      <c r="J30" s="29">
        <v>0</v>
      </c>
      <c r="K30" s="29">
        <v>0</v>
      </c>
      <c r="L30" s="29">
        <v>0</v>
      </c>
      <c r="M30" s="29">
        <v>0</v>
      </c>
      <c r="N30" s="29">
        <v>0</v>
      </c>
      <c r="O30" s="29">
        <v>173450</v>
      </c>
      <c r="P30" s="29">
        <v>89028</v>
      </c>
      <c r="Q30" s="29">
        <v>7563</v>
      </c>
      <c r="R30" s="29">
        <v>96591</v>
      </c>
      <c r="S30" s="29">
        <v>9129</v>
      </c>
      <c r="T30" s="29">
        <v>2583</v>
      </c>
      <c r="U30" s="29">
        <v>0</v>
      </c>
      <c r="V30" s="29">
        <v>0</v>
      </c>
      <c r="W30" s="29">
        <v>1060</v>
      </c>
      <c r="X30" s="29">
        <v>0</v>
      </c>
      <c r="Y30" s="29">
        <v>1316</v>
      </c>
      <c r="Z30" s="29">
        <v>14088</v>
      </c>
      <c r="AA30" s="29">
        <v>1375</v>
      </c>
      <c r="AB30" s="29">
        <v>175</v>
      </c>
      <c r="AC30" s="29">
        <v>0</v>
      </c>
      <c r="AD30" s="29">
        <v>21646</v>
      </c>
      <c r="AE30" s="29">
        <v>970</v>
      </c>
      <c r="AF30" s="29">
        <v>10926</v>
      </c>
      <c r="AG30" s="29">
        <v>7790</v>
      </c>
      <c r="AH30" s="29">
        <v>42882</v>
      </c>
      <c r="AI30" s="29">
        <v>153561</v>
      </c>
      <c r="AJ30" s="29">
        <v>0</v>
      </c>
      <c r="AK30" s="29">
        <v>153561</v>
      </c>
      <c r="AL30" s="4"/>
      <c r="AM30" s="4"/>
      <c r="AN30" s="4"/>
      <c r="AO30" s="4"/>
      <c r="AP30" s="5"/>
      <c r="AQ30" s="5"/>
      <c r="AR30" s="4"/>
      <c r="AS30" s="4"/>
      <c r="AT30" s="4"/>
      <c r="AU30" s="4"/>
      <c r="AV30" s="5"/>
      <c r="AW30" s="5"/>
      <c r="AX30" s="4"/>
      <c r="AY30" s="4"/>
      <c r="AZ30" s="4"/>
      <c r="BA30" s="4"/>
      <c r="BB30" s="4"/>
      <c r="BC30" s="4"/>
      <c r="BD30" s="4"/>
      <c r="BE30" s="4"/>
      <c r="BF30" s="7"/>
      <c r="BG30" s="4"/>
      <c r="BH30" s="4"/>
      <c r="BI30" s="7"/>
      <c r="BJ30" s="4"/>
    </row>
    <row r="31" spans="1:62" x14ac:dyDescent="0.2">
      <c r="A31" s="4" t="s">
        <v>58</v>
      </c>
      <c r="B31" s="5">
        <v>10329</v>
      </c>
      <c r="C31" s="29">
        <v>506392</v>
      </c>
      <c r="D31" s="29">
        <v>105266</v>
      </c>
      <c r="E31" s="29">
        <v>0</v>
      </c>
      <c r="F31" s="29">
        <v>500</v>
      </c>
      <c r="G31" s="29">
        <v>93076</v>
      </c>
      <c r="H31" s="29">
        <v>705234</v>
      </c>
      <c r="I31" s="29">
        <v>0</v>
      </c>
      <c r="J31" s="29">
        <v>0</v>
      </c>
      <c r="K31" s="29">
        <v>0</v>
      </c>
      <c r="L31" s="29">
        <v>0</v>
      </c>
      <c r="M31" s="29">
        <v>1371</v>
      </c>
      <c r="N31" s="29">
        <v>1371</v>
      </c>
      <c r="O31" s="29">
        <v>706605</v>
      </c>
      <c r="P31" s="29">
        <v>424284</v>
      </c>
      <c r="Q31" s="29">
        <v>43054</v>
      </c>
      <c r="R31" s="29">
        <v>467338</v>
      </c>
      <c r="S31" s="29">
        <v>36589</v>
      </c>
      <c r="T31" s="29">
        <v>4756</v>
      </c>
      <c r="U31" s="29">
        <v>2250</v>
      </c>
      <c r="V31" s="29">
        <v>0</v>
      </c>
      <c r="W31" s="29">
        <v>1952</v>
      </c>
      <c r="X31" s="29">
        <v>2500</v>
      </c>
      <c r="Y31" s="29">
        <v>7154</v>
      </c>
      <c r="Z31" s="29">
        <v>55201</v>
      </c>
      <c r="AA31" s="29">
        <v>2197</v>
      </c>
      <c r="AB31" s="29">
        <v>855</v>
      </c>
      <c r="AC31" s="29">
        <v>330</v>
      </c>
      <c r="AD31" s="29">
        <v>58988</v>
      </c>
      <c r="AE31" s="29">
        <v>12211</v>
      </c>
      <c r="AF31" s="29">
        <v>20114</v>
      </c>
      <c r="AG31" s="29">
        <v>35376</v>
      </c>
      <c r="AH31" s="29">
        <v>130071</v>
      </c>
      <c r="AI31" s="29">
        <v>652610</v>
      </c>
      <c r="AJ31" s="29">
        <v>17360</v>
      </c>
      <c r="AK31" s="29">
        <v>669970</v>
      </c>
      <c r="AL31" s="4"/>
      <c r="AM31" s="4"/>
      <c r="AN31" s="4"/>
      <c r="AO31" s="4"/>
      <c r="AP31" s="5"/>
      <c r="AQ31" s="5"/>
      <c r="AR31" s="4"/>
      <c r="AS31" s="4"/>
      <c r="AT31" s="4"/>
      <c r="AU31" s="4"/>
      <c r="AV31" s="5"/>
      <c r="AW31" s="5"/>
      <c r="AX31" s="4"/>
      <c r="AY31" s="4"/>
      <c r="AZ31" s="4"/>
      <c r="BA31" s="4"/>
      <c r="BB31" s="6"/>
      <c r="BC31" s="4"/>
      <c r="BD31" s="5"/>
      <c r="BE31" s="4"/>
      <c r="BF31" s="7"/>
      <c r="BG31" s="4"/>
      <c r="BH31" s="4"/>
      <c r="BI31" s="7"/>
      <c r="BJ31" s="4"/>
    </row>
    <row r="32" spans="1:62" x14ac:dyDescent="0.2">
      <c r="A32" s="4" t="s">
        <v>50</v>
      </c>
      <c r="B32" s="5">
        <v>21430</v>
      </c>
      <c r="C32" s="29">
        <v>1454008</v>
      </c>
      <c r="D32" s="29">
        <v>304074</v>
      </c>
      <c r="E32" s="29">
        <v>0</v>
      </c>
      <c r="F32" s="29">
        <v>0</v>
      </c>
      <c r="G32" s="29">
        <v>71197</v>
      </c>
      <c r="H32" s="29">
        <v>1829279</v>
      </c>
      <c r="I32" s="29">
        <v>0</v>
      </c>
      <c r="J32" s="29">
        <v>0</v>
      </c>
      <c r="K32" s="29">
        <v>0</v>
      </c>
      <c r="L32" s="29">
        <v>46790</v>
      </c>
      <c r="M32" s="29">
        <v>0</v>
      </c>
      <c r="N32" s="29">
        <v>46790</v>
      </c>
      <c r="O32" s="29">
        <v>1876069</v>
      </c>
      <c r="P32" s="29">
        <v>1003976</v>
      </c>
      <c r="Q32" s="29">
        <v>253349</v>
      </c>
      <c r="R32" s="29">
        <v>1257325</v>
      </c>
      <c r="S32" s="29">
        <v>99645</v>
      </c>
      <c r="T32" s="29">
        <v>7182</v>
      </c>
      <c r="U32" s="29">
        <v>3220</v>
      </c>
      <c r="V32" s="29">
        <v>2078</v>
      </c>
      <c r="W32" s="29">
        <v>2947</v>
      </c>
      <c r="X32" s="29">
        <v>32724</v>
      </c>
      <c r="Y32" s="29">
        <v>36283</v>
      </c>
      <c r="Z32" s="29">
        <v>184079</v>
      </c>
      <c r="AA32" s="29">
        <v>6100</v>
      </c>
      <c r="AB32" s="29">
        <v>2124</v>
      </c>
      <c r="AC32" s="29">
        <v>2000</v>
      </c>
      <c r="AD32" s="29">
        <v>153546</v>
      </c>
      <c r="AE32" s="29">
        <v>41151</v>
      </c>
      <c r="AF32" s="29">
        <v>30376</v>
      </c>
      <c r="AG32" s="29">
        <v>101077</v>
      </c>
      <c r="AH32" s="29">
        <v>336374</v>
      </c>
      <c r="AI32" s="29">
        <v>1777778</v>
      </c>
      <c r="AJ32" s="29">
        <v>8825</v>
      </c>
      <c r="AK32" s="29">
        <v>1786603</v>
      </c>
      <c r="AL32" s="4"/>
      <c r="AM32" s="4"/>
      <c r="AN32" s="4"/>
      <c r="AO32" s="4"/>
      <c r="AP32" s="5"/>
      <c r="AQ32" s="5"/>
      <c r="AR32" s="4"/>
      <c r="AS32" s="4"/>
      <c r="AT32" s="4"/>
      <c r="AU32" s="4"/>
      <c r="AV32" s="5"/>
      <c r="AW32" s="5"/>
      <c r="AX32" s="4"/>
      <c r="AY32" s="4"/>
      <c r="AZ32" s="4"/>
      <c r="BA32" s="4"/>
      <c r="BB32" s="6"/>
      <c r="BC32" s="4"/>
      <c r="BD32" s="5"/>
      <c r="BE32" s="4"/>
      <c r="BF32" s="7"/>
      <c r="BG32" s="4"/>
      <c r="BH32" s="4"/>
      <c r="BI32" s="7"/>
      <c r="BJ32" s="4"/>
    </row>
    <row r="33" spans="1:62" x14ac:dyDescent="0.2">
      <c r="A33" s="4" t="s">
        <v>84</v>
      </c>
      <c r="B33" s="5">
        <v>30639</v>
      </c>
      <c r="C33" s="29">
        <v>1049215</v>
      </c>
      <c r="D33" s="29">
        <v>225105</v>
      </c>
      <c r="E33" s="29">
        <v>1440</v>
      </c>
      <c r="F33" s="29">
        <v>3400</v>
      </c>
      <c r="G33" s="29">
        <v>95394</v>
      </c>
      <c r="H33" s="29">
        <v>1374554</v>
      </c>
      <c r="I33" s="29">
        <v>17500</v>
      </c>
      <c r="J33" s="29">
        <v>0</v>
      </c>
      <c r="K33" s="29">
        <v>0</v>
      </c>
      <c r="L33" s="29">
        <v>15749</v>
      </c>
      <c r="M33" s="29">
        <v>12349</v>
      </c>
      <c r="N33" s="29">
        <v>45598</v>
      </c>
      <c r="O33" s="29">
        <v>1420152</v>
      </c>
      <c r="P33" s="29">
        <v>810427</v>
      </c>
      <c r="Q33" s="29">
        <v>273455</v>
      </c>
      <c r="R33" s="29">
        <v>1083882</v>
      </c>
      <c r="S33" s="29">
        <v>80095</v>
      </c>
      <c r="T33" s="29">
        <v>10269</v>
      </c>
      <c r="U33" s="29">
        <v>0</v>
      </c>
      <c r="V33" s="29">
        <v>2944</v>
      </c>
      <c r="W33" s="29">
        <v>4214</v>
      </c>
      <c r="X33" s="29">
        <v>5163</v>
      </c>
      <c r="Y33" s="29">
        <v>9517</v>
      </c>
      <c r="Z33" s="29">
        <v>112202</v>
      </c>
      <c r="AA33" s="29">
        <v>2007</v>
      </c>
      <c r="AB33" s="29">
        <v>1379</v>
      </c>
      <c r="AC33" s="29">
        <v>164</v>
      </c>
      <c r="AD33" s="29">
        <v>88849</v>
      </c>
      <c r="AE33" s="29">
        <v>4609</v>
      </c>
      <c r="AF33" s="29">
        <v>43428</v>
      </c>
      <c r="AG33" s="29">
        <v>5763</v>
      </c>
      <c r="AH33" s="29">
        <v>146199</v>
      </c>
      <c r="AI33" s="29">
        <v>1342283</v>
      </c>
      <c r="AJ33" s="29">
        <v>29849</v>
      </c>
      <c r="AK33" s="29">
        <v>1372132</v>
      </c>
      <c r="AL33" s="4"/>
      <c r="AM33" s="4"/>
      <c r="AN33" s="4"/>
      <c r="AO33" s="4"/>
      <c r="AP33" s="5"/>
      <c r="AQ33" s="5"/>
      <c r="AR33" s="4"/>
      <c r="AS33" s="4"/>
      <c r="AT33" s="4"/>
      <c r="AU33" s="4"/>
      <c r="AV33" s="5"/>
      <c r="AW33" s="5"/>
      <c r="AX33" s="4"/>
      <c r="AY33" s="4"/>
      <c r="AZ33" s="4"/>
      <c r="BA33" s="4"/>
      <c r="BB33" s="6"/>
      <c r="BC33" s="4"/>
      <c r="BD33" s="5"/>
      <c r="BE33" s="4"/>
      <c r="BF33" s="7"/>
      <c r="BG33" s="4"/>
      <c r="BH33" s="4"/>
      <c r="BI33" s="7"/>
      <c r="BJ33" s="4"/>
    </row>
    <row r="34" spans="1:62" x14ac:dyDescent="0.2">
      <c r="A34" s="4" t="s">
        <v>85</v>
      </c>
      <c r="B34" s="5">
        <v>15780</v>
      </c>
      <c r="C34" s="29">
        <v>585000</v>
      </c>
      <c r="D34" s="29">
        <v>126571</v>
      </c>
      <c r="E34" s="29">
        <v>142</v>
      </c>
      <c r="F34" s="29">
        <v>1000</v>
      </c>
      <c r="G34" s="29">
        <v>22359</v>
      </c>
      <c r="H34" s="29">
        <v>735072</v>
      </c>
      <c r="I34" s="29">
        <v>0</v>
      </c>
      <c r="J34" s="29">
        <v>0</v>
      </c>
      <c r="K34" s="29">
        <v>0</v>
      </c>
      <c r="L34" s="29">
        <v>0</v>
      </c>
      <c r="M34" s="29">
        <v>0</v>
      </c>
      <c r="N34" s="29">
        <v>0</v>
      </c>
      <c r="O34" s="29">
        <v>735072</v>
      </c>
      <c r="P34" s="29">
        <v>419426</v>
      </c>
      <c r="Q34" s="29">
        <v>99887</v>
      </c>
      <c r="R34" s="29">
        <v>519313</v>
      </c>
      <c r="S34" s="29">
        <v>36301</v>
      </c>
      <c r="T34" s="29">
        <v>5289</v>
      </c>
      <c r="U34" s="29">
        <v>3627</v>
      </c>
      <c r="V34" s="29">
        <v>0</v>
      </c>
      <c r="W34" s="29">
        <v>2170</v>
      </c>
      <c r="X34" s="29">
        <v>0</v>
      </c>
      <c r="Y34" s="29">
        <v>4374</v>
      </c>
      <c r="Z34" s="29">
        <v>51761</v>
      </c>
      <c r="AA34" s="29">
        <v>5157</v>
      </c>
      <c r="AB34" s="29">
        <v>2989</v>
      </c>
      <c r="AC34" s="29">
        <v>2080</v>
      </c>
      <c r="AD34" s="29">
        <v>104482</v>
      </c>
      <c r="AE34" s="29">
        <v>12253</v>
      </c>
      <c r="AF34" s="29">
        <v>22367</v>
      </c>
      <c r="AG34" s="29">
        <v>7738</v>
      </c>
      <c r="AH34" s="29">
        <v>157066</v>
      </c>
      <c r="AI34" s="29">
        <v>728140</v>
      </c>
      <c r="AJ34" s="29">
        <v>0</v>
      </c>
      <c r="AK34" s="29">
        <v>728140</v>
      </c>
      <c r="AL34" s="4"/>
      <c r="AM34" s="4"/>
      <c r="AN34" s="4"/>
      <c r="AO34" s="4"/>
      <c r="AP34" s="5"/>
      <c r="AQ34" s="5"/>
      <c r="AR34" s="4"/>
      <c r="AS34" s="4"/>
      <c r="AT34" s="4"/>
      <c r="AU34" s="4"/>
      <c r="AV34" s="5"/>
      <c r="AW34" s="5"/>
      <c r="AX34" s="4"/>
      <c r="AY34" s="4"/>
      <c r="AZ34" s="4"/>
      <c r="BA34" s="4"/>
      <c r="BB34" s="4"/>
      <c r="BC34" s="4"/>
      <c r="BD34" s="4"/>
      <c r="BE34" s="4"/>
      <c r="BF34" s="7"/>
      <c r="BG34" s="4"/>
      <c r="BH34" s="4"/>
      <c r="BI34" s="7"/>
      <c r="BJ34" s="4"/>
    </row>
    <row r="35" spans="1:62" x14ac:dyDescent="0.2">
      <c r="A35" s="4" t="s">
        <v>52</v>
      </c>
      <c r="B35" s="5">
        <v>10611</v>
      </c>
      <c r="C35" s="29">
        <v>285000</v>
      </c>
      <c r="D35" s="29">
        <v>58521</v>
      </c>
      <c r="E35" s="29">
        <v>0</v>
      </c>
      <c r="F35" s="29">
        <v>0</v>
      </c>
      <c r="G35" s="29">
        <v>61255</v>
      </c>
      <c r="H35" s="29">
        <v>404776</v>
      </c>
      <c r="I35" s="29">
        <v>9000</v>
      </c>
      <c r="J35" s="29">
        <v>0</v>
      </c>
      <c r="K35" s="29">
        <v>0</v>
      </c>
      <c r="L35" s="29">
        <v>0</v>
      </c>
      <c r="M35" s="29">
        <v>0</v>
      </c>
      <c r="N35" s="29">
        <v>9000</v>
      </c>
      <c r="O35" s="29">
        <v>413776</v>
      </c>
      <c r="P35" s="29">
        <v>253895</v>
      </c>
      <c r="Q35" s="29">
        <v>68311</v>
      </c>
      <c r="R35" s="29">
        <v>322206</v>
      </c>
      <c r="S35" s="29">
        <v>16744</v>
      </c>
      <c r="T35" s="29">
        <v>3556</v>
      </c>
      <c r="U35" s="29">
        <v>0</v>
      </c>
      <c r="V35" s="29">
        <v>0</v>
      </c>
      <c r="W35" s="29">
        <v>1459</v>
      </c>
      <c r="X35" s="29">
        <v>2400</v>
      </c>
      <c r="Y35" s="29">
        <v>425</v>
      </c>
      <c r="Z35" s="29">
        <v>24584</v>
      </c>
      <c r="AA35" s="29">
        <v>2089</v>
      </c>
      <c r="AB35" s="29">
        <v>315</v>
      </c>
      <c r="AC35" s="29">
        <v>0</v>
      </c>
      <c r="AD35" s="29">
        <v>0</v>
      </c>
      <c r="AE35" s="29">
        <v>0</v>
      </c>
      <c r="AF35" s="29">
        <v>15040</v>
      </c>
      <c r="AG35" s="29">
        <v>0</v>
      </c>
      <c r="AH35" s="29">
        <v>17444</v>
      </c>
      <c r="AI35" s="29">
        <v>364234</v>
      </c>
      <c r="AJ35" s="29">
        <v>65800</v>
      </c>
      <c r="AK35" s="29">
        <v>430034</v>
      </c>
      <c r="AL35" s="4"/>
      <c r="AM35" s="4"/>
      <c r="AN35" s="4"/>
      <c r="AO35" s="4"/>
      <c r="AP35" s="5"/>
      <c r="AQ35" s="5"/>
      <c r="AR35" s="4"/>
      <c r="AS35" s="4"/>
      <c r="AT35" s="4"/>
      <c r="AU35" s="4"/>
      <c r="AV35" s="5"/>
      <c r="AW35" s="5"/>
      <c r="AX35" s="4"/>
      <c r="AY35" s="4"/>
      <c r="AZ35" s="4"/>
      <c r="BA35" s="4"/>
      <c r="BB35" s="4"/>
      <c r="BC35" s="4"/>
      <c r="BD35" s="4"/>
      <c r="BE35" s="4"/>
      <c r="BF35" s="7"/>
      <c r="BG35" s="4"/>
      <c r="BH35" s="4"/>
      <c r="BI35" s="7"/>
      <c r="BJ35" s="4"/>
    </row>
    <row r="36" spans="1:62" x14ac:dyDescent="0.2">
      <c r="A36" s="4" t="s">
        <v>78</v>
      </c>
      <c r="B36" s="5">
        <v>82672</v>
      </c>
      <c r="C36" s="29">
        <v>3250673</v>
      </c>
      <c r="D36" s="29">
        <v>772285</v>
      </c>
      <c r="E36" s="29">
        <v>0</v>
      </c>
      <c r="F36" s="29">
        <v>1000</v>
      </c>
      <c r="G36" s="29">
        <v>178287</v>
      </c>
      <c r="H36" s="29">
        <v>4202245</v>
      </c>
      <c r="I36" s="29">
        <v>0</v>
      </c>
      <c r="J36" s="29">
        <v>0</v>
      </c>
      <c r="K36" s="29">
        <v>0</v>
      </c>
      <c r="L36" s="29">
        <v>224200</v>
      </c>
      <c r="M36" s="29">
        <v>0</v>
      </c>
      <c r="N36" s="29">
        <v>224200</v>
      </c>
      <c r="O36" s="29">
        <v>4426445</v>
      </c>
      <c r="P36" s="29">
        <v>2091195</v>
      </c>
      <c r="Q36" s="29">
        <v>1196441</v>
      </c>
      <c r="R36" s="29">
        <v>3287636</v>
      </c>
      <c r="S36" s="29">
        <v>139547</v>
      </c>
      <c r="T36" s="29">
        <v>29234</v>
      </c>
      <c r="U36" s="29">
        <v>58795</v>
      </c>
      <c r="V36" s="29">
        <v>100</v>
      </c>
      <c r="W36" s="29">
        <v>11996</v>
      </c>
      <c r="X36" s="29">
        <v>43654</v>
      </c>
      <c r="Y36" s="29">
        <v>42645</v>
      </c>
      <c r="Z36" s="29">
        <v>325971</v>
      </c>
      <c r="AA36" s="29">
        <v>3669</v>
      </c>
      <c r="AB36" s="29">
        <v>4292</v>
      </c>
      <c r="AC36" s="29">
        <v>687</v>
      </c>
      <c r="AD36" s="29">
        <v>286621</v>
      </c>
      <c r="AE36" s="29">
        <v>38100</v>
      </c>
      <c r="AF36" s="29">
        <v>123632</v>
      </c>
      <c r="AG36" s="29">
        <v>69458</v>
      </c>
      <c r="AH36" s="29">
        <v>526459</v>
      </c>
      <c r="AI36" s="29">
        <v>4140066</v>
      </c>
      <c r="AJ36" s="29">
        <v>36500</v>
      </c>
      <c r="AK36" s="29">
        <v>4176566</v>
      </c>
      <c r="AL36" s="4"/>
      <c r="AM36" s="4"/>
      <c r="AN36" s="4"/>
      <c r="AO36" s="4"/>
      <c r="AP36" s="5"/>
      <c r="AQ36" s="5"/>
      <c r="AR36" s="4"/>
      <c r="AS36" s="4"/>
      <c r="AT36" s="4"/>
      <c r="AU36" s="4"/>
      <c r="AV36" s="5"/>
      <c r="AW36" s="5"/>
      <c r="AX36" s="4"/>
      <c r="AY36" s="4"/>
      <c r="AZ36" s="4"/>
      <c r="BA36" s="4"/>
      <c r="BB36" s="6"/>
      <c r="BC36" s="4"/>
      <c r="BD36" s="5"/>
      <c r="BE36" s="4"/>
      <c r="BF36" s="7"/>
      <c r="BG36" s="4"/>
      <c r="BH36" s="4"/>
      <c r="BI36" s="7"/>
      <c r="BJ36" s="4"/>
    </row>
    <row r="37" spans="1:62" x14ac:dyDescent="0.2">
      <c r="A37" s="4" t="s">
        <v>66</v>
      </c>
      <c r="B37" s="5">
        <v>6135</v>
      </c>
      <c r="C37" s="29">
        <v>211980</v>
      </c>
      <c r="D37" s="29">
        <v>39528</v>
      </c>
      <c r="E37" s="29">
        <v>0</v>
      </c>
      <c r="F37" s="29">
        <v>5000</v>
      </c>
      <c r="G37" s="29">
        <v>5782</v>
      </c>
      <c r="H37" s="29">
        <v>262290</v>
      </c>
      <c r="I37" s="29">
        <v>0</v>
      </c>
      <c r="J37" s="29">
        <v>0</v>
      </c>
      <c r="K37" s="29">
        <v>0</v>
      </c>
      <c r="L37" s="29">
        <v>0</v>
      </c>
      <c r="M37" s="29">
        <v>0</v>
      </c>
      <c r="N37" s="29">
        <v>0</v>
      </c>
      <c r="O37" s="29">
        <v>262290</v>
      </c>
      <c r="P37" s="29">
        <v>154055</v>
      </c>
      <c r="Q37" s="29">
        <v>15517</v>
      </c>
      <c r="R37" s="29">
        <v>169572</v>
      </c>
      <c r="S37" s="29">
        <v>23172</v>
      </c>
      <c r="T37" s="29">
        <v>2378</v>
      </c>
      <c r="U37" s="29">
        <v>1000</v>
      </c>
      <c r="V37" s="29">
        <v>40</v>
      </c>
      <c r="W37" s="29">
        <v>976</v>
      </c>
      <c r="X37" s="29">
        <v>5316</v>
      </c>
      <c r="Y37" s="29">
        <v>4357</v>
      </c>
      <c r="Z37" s="29">
        <v>37239</v>
      </c>
      <c r="AA37" s="29">
        <v>4983</v>
      </c>
      <c r="AB37" s="29">
        <v>2890</v>
      </c>
      <c r="AC37" s="29">
        <v>749</v>
      </c>
      <c r="AD37" s="29">
        <v>78416</v>
      </c>
      <c r="AE37" s="29">
        <v>2310</v>
      </c>
      <c r="AF37" s="29">
        <v>10057</v>
      </c>
      <c r="AG37" s="29">
        <v>12979</v>
      </c>
      <c r="AH37" s="29">
        <v>112384</v>
      </c>
      <c r="AI37" s="29">
        <v>319195</v>
      </c>
      <c r="AJ37" s="29">
        <v>76659</v>
      </c>
      <c r="AK37" s="29">
        <v>395854</v>
      </c>
      <c r="AL37" s="4"/>
      <c r="AM37" s="4"/>
      <c r="AN37" s="4"/>
      <c r="AO37" s="4"/>
      <c r="AP37" s="5"/>
      <c r="AQ37" s="5"/>
      <c r="AR37" s="4"/>
      <c r="AS37" s="4"/>
      <c r="AT37" s="4"/>
      <c r="AU37" s="4"/>
      <c r="AV37" s="5"/>
      <c r="AW37" s="5"/>
      <c r="AX37" s="4"/>
      <c r="AY37" s="4"/>
      <c r="AZ37" s="4"/>
      <c r="BA37" s="4"/>
      <c r="BB37" s="6"/>
      <c r="BC37" s="4"/>
      <c r="BD37" s="5"/>
      <c r="BE37" s="4"/>
      <c r="BF37" s="7"/>
      <c r="BG37" s="4"/>
      <c r="BH37" s="4"/>
      <c r="BI37" s="7"/>
      <c r="BJ37" s="4"/>
    </row>
    <row r="38" spans="1:62" x14ac:dyDescent="0.2">
      <c r="A38" s="4" t="s">
        <v>87</v>
      </c>
      <c r="B38" s="5">
        <v>29191</v>
      </c>
      <c r="C38" s="29">
        <v>750592</v>
      </c>
      <c r="D38" s="29">
        <v>154267</v>
      </c>
      <c r="E38" s="29">
        <v>2000</v>
      </c>
      <c r="F38" s="29">
        <v>13700</v>
      </c>
      <c r="G38" s="29">
        <v>31851</v>
      </c>
      <c r="H38" s="29">
        <v>952410</v>
      </c>
      <c r="I38" s="29">
        <v>0</v>
      </c>
      <c r="J38" s="29">
        <v>1000</v>
      </c>
      <c r="K38" s="29">
        <v>0</v>
      </c>
      <c r="L38" s="29">
        <v>0</v>
      </c>
      <c r="M38" s="29">
        <v>0</v>
      </c>
      <c r="N38" s="29">
        <v>1000</v>
      </c>
      <c r="O38" s="29">
        <v>953410</v>
      </c>
      <c r="P38" s="29">
        <v>572819</v>
      </c>
      <c r="Q38" s="29">
        <v>144190</v>
      </c>
      <c r="R38" s="29">
        <v>717009</v>
      </c>
      <c r="S38" s="29">
        <v>34448</v>
      </c>
      <c r="T38" s="29">
        <v>9784</v>
      </c>
      <c r="U38" s="29">
        <v>2498</v>
      </c>
      <c r="V38" s="29">
        <v>0</v>
      </c>
      <c r="W38" s="29">
        <v>4015</v>
      </c>
      <c r="X38" s="29">
        <v>3000</v>
      </c>
      <c r="Y38" s="29">
        <v>3410</v>
      </c>
      <c r="Z38" s="29">
        <v>57155</v>
      </c>
      <c r="AA38" s="29">
        <v>1888</v>
      </c>
      <c r="AB38" s="29">
        <v>1493</v>
      </c>
      <c r="AC38" s="29">
        <v>209</v>
      </c>
      <c r="AD38" s="29">
        <v>15833</v>
      </c>
      <c r="AE38" s="29">
        <v>5458</v>
      </c>
      <c r="AF38" s="29">
        <v>41376</v>
      </c>
      <c r="AG38" s="29">
        <v>25490</v>
      </c>
      <c r="AH38" s="29">
        <v>91747</v>
      </c>
      <c r="AI38" s="29">
        <v>865911</v>
      </c>
      <c r="AJ38" s="29">
        <v>0</v>
      </c>
      <c r="AK38" s="29">
        <v>865911</v>
      </c>
      <c r="AL38" s="4"/>
      <c r="AM38" s="4"/>
      <c r="AN38" s="4"/>
      <c r="AO38" s="4"/>
      <c r="AP38" s="5"/>
      <c r="AQ38" s="5"/>
      <c r="AR38" s="4"/>
      <c r="AS38" s="4"/>
      <c r="AT38" s="4"/>
      <c r="AU38" s="4"/>
      <c r="AV38" s="5"/>
      <c r="AW38" s="5"/>
      <c r="AX38" s="4"/>
      <c r="AY38" s="4"/>
      <c r="AZ38" s="4"/>
      <c r="BA38" s="4"/>
      <c r="BB38" s="6"/>
      <c r="BC38" s="4"/>
      <c r="BD38" s="4"/>
      <c r="BE38" s="4"/>
      <c r="BF38" s="7"/>
      <c r="BG38" s="4"/>
      <c r="BH38" s="4"/>
      <c r="BI38" s="7"/>
      <c r="BJ38" s="4"/>
    </row>
    <row r="39" spans="1:62" x14ac:dyDescent="0.2">
      <c r="A39" s="4" t="s">
        <v>88</v>
      </c>
      <c r="B39" s="5">
        <v>22787</v>
      </c>
      <c r="C39" s="29">
        <v>508000</v>
      </c>
      <c r="D39" s="29">
        <v>317010</v>
      </c>
      <c r="E39" s="29">
        <v>0</v>
      </c>
      <c r="F39" s="29">
        <v>301650</v>
      </c>
      <c r="G39" s="29">
        <v>1439983</v>
      </c>
      <c r="H39" s="29">
        <v>2566643</v>
      </c>
      <c r="I39" s="29">
        <v>0</v>
      </c>
      <c r="J39" s="29">
        <v>0</v>
      </c>
      <c r="K39" s="29">
        <v>0</v>
      </c>
      <c r="L39" s="29">
        <v>0</v>
      </c>
      <c r="M39" s="29">
        <v>0</v>
      </c>
      <c r="N39" s="29">
        <v>0</v>
      </c>
      <c r="O39" s="29">
        <v>2566643</v>
      </c>
      <c r="P39" s="29">
        <v>1258826</v>
      </c>
      <c r="Q39" s="29">
        <v>228172</v>
      </c>
      <c r="R39" s="29">
        <v>1486998</v>
      </c>
      <c r="S39" s="29">
        <v>69166</v>
      </c>
      <c r="T39" s="29">
        <v>9409</v>
      </c>
      <c r="U39" s="29">
        <v>3550</v>
      </c>
      <c r="V39" s="29">
        <v>1604</v>
      </c>
      <c r="W39" s="29">
        <v>3861</v>
      </c>
      <c r="X39" s="29">
        <v>7566</v>
      </c>
      <c r="Y39" s="29">
        <v>22339</v>
      </c>
      <c r="Z39" s="29">
        <v>117495</v>
      </c>
      <c r="AA39" s="29">
        <v>9234</v>
      </c>
      <c r="AB39" s="29">
        <v>2039</v>
      </c>
      <c r="AC39" s="29">
        <v>0</v>
      </c>
      <c r="AD39" s="29">
        <v>226315</v>
      </c>
      <c r="AE39" s="29">
        <v>36718</v>
      </c>
      <c r="AF39" s="29">
        <v>39793</v>
      </c>
      <c r="AG39" s="29">
        <v>288712</v>
      </c>
      <c r="AH39" s="29">
        <v>602811</v>
      </c>
      <c r="AI39" s="29">
        <v>2207304</v>
      </c>
      <c r="AJ39" s="29">
        <v>64016</v>
      </c>
      <c r="AK39" s="29">
        <v>2271320</v>
      </c>
      <c r="AL39" s="4"/>
      <c r="AM39" s="4"/>
      <c r="AN39" s="4"/>
      <c r="AO39" s="4"/>
      <c r="AP39" s="5"/>
      <c r="AQ39" s="5"/>
      <c r="AR39" s="4"/>
      <c r="AS39" s="4"/>
      <c r="AT39" s="4"/>
      <c r="AU39" s="4"/>
      <c r="AV39" s="5"/>
      <c r="AW39" s="5"/>
      <c r="AX39" s="4"/>
      <c r="AY39" s="4"/>
      <c r="AZ39" s="4"/>
      <c r="BA39" s="4"/>
      <c r="BB39" s="4"/>
      <c r="BC39" s="4"/>
      <c r="BD39" s="4"/>
      <c r="BE39" s="4"/>
      <c r="BF39" s="7"/>
      <c r="BG39" s="4"/>
      <c r="BH39" s="4"/>
      <c r="BI39" s="7"/>
      <c r="BJ39" s="4"/>
    </row>
    <row r="40" spans="1:62" x14ac:dyDescent="0.2">
      <c r="A40" s="4" t="s">
        <v>90</v>
      </c>
      <c r="B40" s="5">
        <v>41186</v>
      </c>
      <c r="C40" s="29">
        <v>919086</v>
      </c>
      <c r="D40" s="29">
        <v>202925</v>
      </c>
      <c r="E40" s="29">
        <v>2000</v>
      </c>
      <c r="F40" s="29">
        <v>15181</v>
      </c>
      <c r="G40" s="29">
        <v>19224</v>
      </c>
      <c r="H40" s="29">
        <v>1158416</v>
      </c>
      <c r="I40" s="29">
        <v>12000</v>
      </c>
      <c r="J40" s="29">
        <v>0</v>
      </c>
      <c r="K40" s="29">
        <v>0</v>
      </c>
      <c r="L40" s="29">
        <v>0</v>
      </c>
      <c r="M40" s="29">
        <v>0</v>
      </c>
      <c r="N40" s="29">
        <v>12000</v>
      </c>
      <c r="O40" s="29">
        <v>1170416</v>
      </c>
      <c r="P40" s="29">
        <v>578682</v>
      </c>
      <c r="Q40" s="29">
        <v>284810</v>
      </c>
      <c r="R40" s="29">
        <v>863492</v>
      </c>
      <c r="S40" s="29">
        <v>7436</v>
      </c>
      <c r="T40" s="29">
        <v>13804</v>
      </c>
      <c r="U40" s="29">
        <v>0</v>
      </c>
      <c r="V40" s="29">
        <v>0</v>
      </c>
      <c r="W40" s="29">
        <v>5664</v>
      </c>
      <c r="X40" s="29">
        <v>2638</v>
      </c>
      <c r="Y40" s="29">
        <v>1919</v>
      </c>
      <c r="Z40" s="29">
        <v>31461</v>
      </c>
      <c r="AA40" s="29">
        <v>0</v>
      </c>
      <c r="AB40" s="29">
        <v>0</v>
      </c>
      <c r="AC40" s="29">
        <v>8950</v>
      </c>
      <c r="AD40" s="29">
        <v>167701</v>
      </c>
      <c r="AE40" s="29">
        <v>3889</v>
      </c>
      <c r="AF40" s="29">
        <v>58378</v>
      </c>
      <c r="AG40" s="29">
        <v>30838</v>
      </c>
      <c r="AH40" s="29">
        <v>269756</v>
      </c>
      <c r="AI40" s="29">
        <v>1164709</v>
      </c>
      <c r="AJ40" s="29">
        <v>16239</v>
      </c>
      <c r="AK40" s="29">
        <v>1180948</v>
      </c>
      <c r="AL40" s="4"/>
      <c r="AM40" s="4"/>
      <c r="AN40" s="4"/>
      <c r="AO40" s="4"/>
      <c r="AP40" s="5"/>
      <c r="AQ40" s="5"/>
      <c r="AR40" s="4"/>
      <c r="AS40" s="4"/>
      <c r="AT40" s="4"/>
      <c r="AU40" s="4"/>
      <c r="AV40" s="5"/>
      <c r="AW40" s="5"/>
      <c r="AX40" s="4"/>
      <c r="AY40" s="4"/>
      <c r="AZ40" s="4"/>
      <c r="BA40" s="4"/>
      <c r="BB40" s="4"/>
      <c r="BC40" s="4"/>
      <c r="BD40" s="4"/>
      <c r="BE40" s="4"/>
      <c r="BF40" s="7"/>
      <c r="BG40" s="4"/>
      <c r="BH40" s="4"/>
      <c r="BI40" s="7"/>
      <c r="BJ40" s="4"/>
    </row>
    <row r="41" spans="1:62" x14ac:dyDescent="0.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row>
    <row r="42" spans="1:62" x14ac:dyDescent="0.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row>
    <row r="43" spans="1:62" x14ac:dyDescent="0.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row>
    <row r="44" spans="1:62" x14ac:dyDescent="0.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row>
    <row r="45" spans="1:62" x14ac:dyDescent="0.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row>
    <row r="46" spans="1:62" x14ac:dyDescent="0.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row>
    <row r="47" spans="1:62" x14ac:dyDescent="0.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row>
    <row r="48" spans="1:62" x14ac:dyDescent="0.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row>
    <row r="49" spans="3:62" x14ac:dyDescent="0.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row>
    <row r="50" spans="3:62" x14ac:dyDescent="0.2">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row>
    <row r="51" spans="3:62" x14ac:dyDescent="0.2">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row>
    <row r="52" spans="3:62" x14ac:dyDescent="0.2">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row>
    <row r="53" spans="3:62" x14ac:dyDescent="0.2">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row>
    <row r="54" spans="3:62" x14ac:dyDescent="0.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row>
    <row r="55" spans="3:62" x14ac:dyDescent="0.2">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row>
    <row r="56" spans="3:62" x14ac:dyDescent="0.2">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row>
    <row r="57" spans="3:62" x14ac:dyDescent="0.2">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row>
    <row r="58" spans="3:62" x14ac:dyDescent="0.2">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row>
    <row r="59" spans="3:62" x14ac:dyDescent="0.2">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row>
    <row r="60" spans="3:62" x14ac:dyDescent="0.2">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row>
    <row r="61" spans="3:62" x14ac:dyDescent="0.2">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row>
  </sheetData>
  <sortState xmlns:xlrd2="http://schemas.microsoft.com/office/spreadsheetml/2017/richdata2" ref="A2:AK40">
    <sortCondition ref="A2:A40"/>
  </sortState>
  <printOptions horizontalCentered="1" verticalCentered="1"/>
  <pageMargins left="0.75" right="0.75" top="1" bottom="1" header="0.5" footer="0.5"/>
  <pageSetup orientation="landscape" horizontalDpi="0" verticalDpi="0"/>
  <headerFooter>
    <oddHeader>Data Dump - Sections 1-11</oddHeader>
    <oddFooter>Counting Opinions (SQUIRE) Ltd.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2459C9D12784A40BA685A3095AEDAE7" ma:contentTypeVersion="9" ma:contentTypeDescription="Create a new document." ma:contentTypeScope="" ma:versionID="daad8e98d8c3ed23f5528d813191ed97">
  <xsd:schema xmlns:xsd="http://www.w3.org/2001/XMLSchema" xmlns:xs="http://www.w3.org/2001/XMLSchema" xmlns:p="http://schemas.microsoft.com/office/2006/metadata/properties" xmlns:ns2="0ee27866-b6d5-4252-8d64-3ae05954dadf" xmlns:ns3="794e957f-80ce-4eda-9e02-31455ab5eee7" targetNamespace="http://schemas.microsoft.com/office/2006/metadata/properties" ma:root="true" ma:fieldsID="69aa5c4b0390466a82c7d0af209c2b17" ns2:_="" ns3:_="">
    <xsd:import namespace="0ee27866-b6d5-4252-8d64-3ae05954dadf"/>
    <xsd:import namespace="794e957f-80ce-4eda-9e02-31455ab5eee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e27866-b6d5-4252-8d64-3ae05954dad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94e957f-80ce-4eda-9e02-31455ab5eee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D9DFB73-B48F-4CA6-A785-1BA336D83CB4}">
  <ds:schemaRefs>
    <ds:schemaRef ds:uri="http://schemas.microsoft.com/sharepoint/v3/contenttype/forms"/>
  </ds:schemaRefs>
</ds:datastoreItem>
</file>

<file path=customXml/itemProps2.xml><?xml version="1.0" encoding="utf-8"?>
<ds:datastoreItem xmlns:ds="http://schemas.openxmlformats.org/officeDocument/2006/customXml" ds:itemID="{C9EF0767-37BF-440B-96B5-EA04FA52F2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e27866-b6d5-4252-8d64-3ae05954dadf"/>
    <ds:schemaRef ds:uri="794e957f-80ce-4eda-9e02-31455ab5ee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6A59850-B0BA-483C-B3ED-5998D06E82D6}">
  <ds:schemaRefs>
    <ds:schemaRef ds:uri="http://purl.org/dc/terms/"/>
    <ds:schemaRef ds:uri="http://schemas.microsoft.com/office/2006/metadata/properties"/>
    <ds:schemaRef ds:uri="http://schemas.microsoft.com/office/2006/documentManagement/types"/>
    <ds:schemaRef ds:uri="http://purl.org/dc/elements/1.1/"/>
    <ds:schemaRef ds:uri="http://schemas.openxmlformats.org/package/2006/metadata/core-properties"/>
    <ds:schemaRef ds:uri="http://schemas.microsoft.com/office/infopath/2007/PartnerControls"/>
    <ds:schemaRef ds:uri="794e957f-80ce-4eda-9e02-31455ab5eee7"/>
    <ds:schemaRef ds:uri="0ee27866-b6d5-4252-8d64-3ae05954dadf"/>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Intro</vt:lpstr>
      <vt:lpstr>Operating Rev</vt:lpstr>
      <vt:lpstr>Municipal Breakdown</vt:lpstr>
      <vt:lpstr>% Rev to % Pop</vt:lpstr>
      <vt:lpstr>Operating Expend</vt:lpstr>
      <vt:lpstr>Collection Expend</vt:lpstr>
      <vt:lpstr>Other Operating Expend</vt:lpstr>
      <vt:lpstr>Capital Rev &amp; Expend</vt:lpstr>
      <vt:lpstr>All Data</vt:lpstr>
      <vt:lpstr>'Municipal Breakdown'!Print_Titles</vt:lpstr>
    </vt:vector>
  </TitlesOfParts>
  <Company>State of Rhode Island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Metzger, Kelly (OLIS)</dc:creator>
  <cp:lastModifiedBy>Kelly Metzger</cp:lastModifiedBy>
  <dcterms:created xsi:type="dcterms:W3CDTF">2021-03-23T14:56:13Z</dcterms:created>
  <dcterms:modified xsi:type="dcterms:W3CDTF">2021-04-15T15:19:41Z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0x010100C2459C9D12784A40BA685A3095AEDAE7</vt:lpwstr>
  </property>
</Properties>
</file>