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41" documentId="8_{FE6EB6A4-22DF-4B59-B4C6-352B994016BD}" xr6:coauthVersionLast="47" xr6:coauthVersionMax="47" xr10:uidLastSave="{BA40017A-1E66-4717-84AA-714F9111C753}"/>
  <bookViews>
    <workbookView xWindow="-120" yWindow="-120" windowWidth="29040" windowHeight="15840" xr2:uid="{930D0FB2-0DF5-4A98-9330-37BF6018E294}"/>
  </bookViews>
  <sheets>
    <sheet name="Intro" sheetId="17" r:id="rId1"/>
    <sheet name="Summary" sheetId="3" r:id="rId2"/>
    <sheet name="Print" sheetId="1" r:id="rId3"/>
    <sheet name="Print by pop" sheetId="16" r:id="rId4"/>
    <sheet name="Other Physical Materials" sheetId="8" r:id="rId5"/>
    <sheet name="Physical - audience" sheetId="9" r:id="rId6"/>
    <sheet name="Phys-audience chart" sheetId="11" r:id="rId7"/>
    <sheet name="E-Collections" sheetId="10" r:id="rId8"/>
    <sheet name="AV" sheetId="12" r:id="rId9"/>
    <sheet name="E-Materials" sheetId="13" r:id="rId10"/>
    <sheet name="Electronic - audience" sheetId="14" r:id="rId11"/>
    <sheet name="All Data" sheetId="4" r:id="rId12"/>
  </sheets>
  <definedNames>
    <definedName name="_xlnm._FilterDatabase" localSheetId="11" hidden="1">'All Data'!$A$1:$AP$50</definedName>
    <definedName name="_xlnm._FilterDatabase" localSheetId="8" hidden="1">AV!$A$2:$R$2</definedName>
    <definedName name="_xlnm._FilterDatabase" localSheetId="7" hidden="1">'E-Collections'!$A$1:$I$49</definedName>
    <definedName name="_xlnm._FilterDatabase" localSheetId="10" hidden="1">'Electronic - audience'!$A$2:$U$2</definedName>
    <definedName name="_xlnm._FilterDatabase" localSheetId="9" hidden="1">'E-Materials'!$A$2:$R$2</definedName>
    <definedName name="_xlnm._FilterDatabase" localSheetId="4" hidden="1">'Other Physical Materials'!$A$1:$G$1</definedName>
    <definedName name="_xlnm._FilterDatabase" localSheetId="5" hidden="1">'Physical - audience'!$A$1:$I$49</definedName>
    <definedName name="_xlnm._FilterDatabase" localSheetId="2" hidden="1">Print!$A$1:$L$49</definedName>
    <definedName name="_xlnm._FilterDatabase" localSheetId="3" hidden="1">'Print by pop'!$A$1:$L$58</definedName>
    <definedName name="_xlnm._FilterDatabase" localSheetId="1" hidden="1">Summary!$A$1:$L$49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4" i="14" l="1"/>
  <c r="U53" i="14"/>
  <c r="U52" i="14"/>
  <c r="T54" i="14"/>
  <c r="T53" i="14"/>
  <c r="T52" i="14"/>
  <c r="S54" i="14"/>
  <c r="S53" i="14"/>
  <c r="S52" i="14"/>
  <c r="P54" i="14"/>
  <c r="P53" i="14"/>
  <c r="P52" i="14"/>
  <c r="O54" i="14"/>
  <c r="O53" i="14"/>
  <c r="O52" i="14"/>
  <c r="N54" i="14"/>
  <c r="N53" i="14"/>
  <c r="N52" i="14"/>
  <c r="K54" i="14"/>
  <c r="K53" i="14"/>
  <c r="K52" i="14"/>
  <c r="J54" i="14"/>
  <c r="J53" i="14"/>
  <c r="J52" i="14"/>
  <c r="I54" i="14"/>
  <c r="I53" i="14"/>
  <c r="I52" i="14"/>
  <c r="U4" i="14"/>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3" i="14"/>
  <c r="T4" i="14"/>
  <c r="T5" i="14"/>
  <c r="T6" i="14"/>
  <c r="T7" i="14"/>
  <c r="T8" i="14"/>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3" i="14"/>
  <c r="S26" i="14"/>
  <c r="S42" i="14"/>
  <c r="S4" i="14"/>
  <c r="S5" i="14"/>
  <c r="S6" i="14"/>
  <c r="S7" i="14"/>
  <c r="S8" i="14"/>
  <c r="S9" i="14"/>
  <c r="S10" i="14"/>
  <c r="S11" i="14"/>
  <c r="S12" i="14"/>
  <c r="S13" i="14"/>
  <c r="S14" i="14"/>
  <c r="S15" i="14"/>
  <c r="S16" i="14"/>
  <c r="S17" i="14"/>
  <c r="S18" i="14"/>
  <c r="S19" i="14"/>
  <c r="S20" i="14"/>
  <c r="S21" i="14"/>
  <c r="S22" i="14"/>
  <c r="S23" i="14"/>
  <c r="S24" i="14"/>
  <c r="S25" i="14"/>
  <c r="S27" i="14"/>
  <c r="S28" i="14"/>
  <c r="S29" i="14"/>
  <c r="S30" i="14"/>
  <c r="S31" i="14"/>
  <c r="S32" i="14"/>
  <c r="S33" i="14"/>
  <c r="S34" i="14"/>
  <c r="S35" i="14"/>
  <c r="S36" i="14"/>
  <c r="S37" i="14"/>
  <c r="S38" i="14"/>
  <c r="S39" i="14"/>
  <c r="S40" i="14"/>
  <c r="S41" i="14"/>
  <c r="S43" i="14"/>
  <c r="S44" i="14"/>
  <c r="S45" i="14"/>
  <c r="S46" i="14"/>
  <c r="S47" i="14"/>
  <c r="S48" i="14"/>
  <c r="S49" i="14"/>
  <c r="S50" i="14"/>
  <c r="S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3" i="14"/>
  <c r="O4" i="14"/>
  <c r="O5" i="14"/>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3" i="14"/>
  <c r="N42" i="14"/>
  <c r="N26" i="14"/>
  <c r="N4" i="14"/>
  <c r="N5" i="14"/>
  <c r="N6" i="14"/>
  <c r="N7" i="14"/>
  <c r="N8" i="14"/>
  <c r="N9" i="14"/>
  <c r="N10" i="14"/>
  <c r="N11" i="14"/>
  <c r="N12" i="14"/>
  <c r="N13" i="14"/>
  <c r="N14" i="14"/>
  <c r="N15" i="14"/>
  <c r="N16" i="14"/>
  <c r="N17" i="14"/>
  <c r="N18" i="14"/>
  <c r="N19" i="14"/>
  <c r="N20" i="14"/>
  <c r="N21" i="14"/>
  <c r="N22" i="14"/>
  <c r="N23" i="14"/>
  <c r="N24" i="14"/>
  <c r="N25" i="14"/>
  <c r="N27" i="14"/>
  <c r="N28" i="14"/>
  <c r="N29" i="14"/>
  <c r="N30" i="14"/>
  <c r="N31" i="14"/>
  <c r="N32" i="14"/>
  <c r="N33" i="14"/>
  <c r="N34" i="14"/>
  <c r="N35" i="14"/>
  <c r="N36" i="14"/>
  <c r="N37" i="14"/>
  <c r="N38" i="14"/>
  <c r="N39" i="14"/>
  <c r="N40" i="14"/>
  <c r="N41" i="14"/>
  <c r="N43" i="14"/>
  <c r="N44" i="14"/>
  <c r="N45" i="14"/>
  <c r="N46" i="14"/>
  <c r="N47" i="14"/>
  <c r="N48" i="14"/>
  <c r="N49" i="14"/>
  <c r="N50" i="14"/>
  <c r="N3" i="14"/>
  <c r="K4" i="14"/>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3" i="14"/>
  <c r="I42" i="14"/>
  <c r="I26" i="14"/>
  <c r="I4" i="14"/>
  <c r="I5" i="14"/>
  <c r="I6" i="14"/>
  <c r="I7" i="14"/>
  <c r="I8" i="14"/>
  <c r="I9" i="14"/>
  <c r="I10" i="14"/>
  <c r="I11" i="14"/>
  <c r="I12" i="14"/>
  <c r="I13" i="14"/>
  <c r="I14" i="14"/>
  <c r="I15" i="14"/>
  <c r="I16" i="14"/>
  <c r="I17" i="14"/>
  <c r="I18" i="14"/>
  <c r="I19" i="14"/>
  <c r="I20" i="14"/>
  <c r="I21" i="14"/>
  <c r="I22" i="14"/>
  <c r="I23" i="14"/>
  <c r="I24" i="14"/>
  <c r="I25" i="14"/>
  <c r="I27" i="14"/>
  <c r="I28" i="14"/>
  <c r="I29" i="14"/>
  <c r="I30" i="14"/>
  <c r="I31" i="14"/>
  <c r="I32" i="14"/>
  <c r="I33" i="14"/>
  <c r="I34" i="14"/>
  <c r="I35" i="14"/>
  <c r="I36" i="14"/>
  <c r="I37" i="14"/>
  <c r="I38" i="14"/>
  <c r="I39" i="14"/>
  <c r="I40" i="14"/>
  <c r="I41" i="14"/>
  <c r="I43" i="14"/>
  <c r="I44" i="14"/>
  <c r="I45" i="14"/>
  <c r="I46" i="14"/>
  <c r="I47" i="14"/>
  <c r="I48" i="14"/>
  <c r="I49" i="14"/>
  <c r="I50" i="14"/>
  <c r="I3" i="14"/>
  <c r="F53" i="14"/>
  <c r="G52" i="14"/>
  <c r="M7" i="12"/>
  <c r="K7" i="12"/>
  <c r="H25" i="12"/>
  <c r="G7" i="12"/>
  <c r="E5" i="12"/>
  <c r="I53" i="9"/>
  <c r="I52" i="9"/>
  <c r="I51" i="9"/>
  <c r="G53" i="9"/>
  <c r="G52" i="9"/>
  <c r="G51" i="9"/>
  <c r="E53" i="9"/>
  <c r="E52" i="9"/>
  <c r="E51" i="9"/>
  <c r="I17" i="9"/>
  <c r="I2" i="9"/>
  <c r="I22" i="9"/>
  <c r="I36" i="9"/>
  <c r="I8" i="9"/>
  <c r="I9" i="9"/>
  <c r="I7" i="9"/>
  <c r="I10" i="9"/>
  <c r="I27" i="9"/>
  <c r="I11" i="9"/>
  <c r="I12" i="9"/>
  <c r="I39" i="9"/>
  <c r="I13" i="9"/>
  <c r="I43" i="9"/>
  <c r="I15" i="9"/>
  <c r="I40" i="9"/>
  <c r="I16" i="9"/>
  <c r="I37" i="9"/>
  <c r="I25" i="9"/>
  <c r="I19" i="9"/>
  <c r="I4" i="9"/>
  <c r="I18" i="9"/>
  <c r="I14" i="9"/>
  <c r="I21" i="9"/>
  <c r="I46" i="9"/>
  <c r="I20" i="9"/>
  <c r="I24" i="9"/>
  <c r="I30" i="9"/>
  <c r="I23" i="9"/>
  <c r="I26" i="9"/>
  <c r="I28" i="9"/>
  <c r="I38" i="9"/>
  <c r="I31" i="9"/>
  <c r="I5" i="9"/>
  <c r="I32" i="9"/>
  <c r="I44" i="9"/>
  <c r="I33" i="9"/>
  <c r="I34" i="9"/>
  <c r="I35" i="9"/>
  <c r="I3" i="9"/>
  <c r="I41" i="9"/>
  <c r="I42" i="9"/>
  <c r="I45" i="9"/>
  <c r="I47" i="9"/>
  <c r="I48" i="9"/>
  <c r="I29" i="9"/>
  <c r="I49" i="9"/>
  <c r="I6" i="9"/>
  <c r="G17" i="9"/>
  <c r="G2" i="9"/>
  <c r="G22" i="9"/>
  <c r="G36" i="9"/>
  <c r="G8" i="9"/>
  <c r="G9" i="9"/>
  <c r="G7" i="9"/>
  <c r="G10" i="9"/>
  <c r="G27" i="9"/>
  <c r="G11" i="9"/>
  <c r="G12" i="9"/>
  <c r="G39" i="9"/>
  <c r="G13" i="9"/>
  <c r="G43" i="9"/>
  <c r="G15" i="9"/>
  <c r="G40" i="9"/>
  <c r="G16" i="9"/>
  <c r="G37" i="9"/>
  <c r="G25" i="9"/>
  <c r="G19" i="9"/>
  <c r="G4" i="9"/>
  <c r="G18" i="9"/>
  <c r="G14" i="9"/>
  <c r="G21" i="9"/>
  <c r="G46" i="9"/>
  <c r="G20" i="9"/>
  <c r="G24" i="9"/>
  <c r="G30" i="9"/>
  <c r="G23" i="9"/>
  <c r="G26" i="9"/>
  <c r="G28" i="9"/>
  <c r="G38" i="9"/>
  <c r="G31" i="9"/>
  <c r="G5" i="9"/>
  <c r="G32" i="9"/>
  <c r="G44" i="9"/>
  <c r="G33" i="9"/>
  <c r="G34" i="9"/>
  <c r="G35" i="9"/>
  <c r="G3" i="9"/>
  <c r="G41" i="9"/>
  <c r="G42" i="9"/>
  <c r="G45" i="9"/>
  <c r="G47" i="9"/>
  <c r="G48" i="9"/>
  <c r="G29" i="9"/>
  <c r="G49" i="9"/>
  <c r="G6" i="9"/>
  <c r="E17" i="9"/>
  <c r="E2" i="9"/>
  <c r="E22" i="9"/>
  <c r="E36" i="9"/>
  <c r="E8" i="9"/>
  <c r="E9" i="9"/>
  <c r="E7" i="9"/>
  <c r="E10" i="9"/>
  <c r="E27" i="9"/>
  <c r="E11" i="9"/>
  <c r="E12" i="9"/>
  <c r="E39" i="9"/>
  <c r="E13" i="9"/>
  <c r="E43" i="9"/>
  <c r="E15" i="9"/>
  <c r="E40" i="9"/>
  <c r="E16" i="9"/>
  <c r="E37" i="9"/>
  <c r="E25" i="9"/>
  <c r="E19" i="9"/>
  <c r="E4" i="9"/>
  <c r="E18" i="9"/>
  <c r="E14" i="9"/>
  <c r="E21" i="9"/>
  <c r="E46" i="9"/>
  <c r="E20" i="9"/>
  <c r="E24" i="9"/>
  <c r="E30" i="9"/>
  <c r="E23" i="9"/>
  <c r="E26" i="9"/>
  <c r="E28" i="9"/>
  <c r="E38" i="9"/>
  <c r="E31" i="9"/>
  <c r="E5" i="9"/>
  <c r="E32" i="9"/>
  <c r="E44" i="9"/>
  <c r="E33" i="9"/>
  <c r="E34" i="9"/>
  <c r="E35" i="9"/>
  <c r="E3" i="9"/>
  <c r="E41" i="9"/>
  <c r="E42" i="9"/>
  <c r="E45" i="9"/>
  <c r="E47" i="9"/>
  <c r="E48" i="9"/>
  <c r="E29" i="9"/>
  <c r="E49" i="9"/>
  <c r="E6" i="9"/>
  <c r="K62" i="16" l="1"/>
  <c r="I62" i="16"/>
  <c r="G62" i="16"/>
  <c r="F62" i="16"/>
  <c r="D62" i="16"/>
  <c r="C62" i="16"/>
  <c r="K61" i="16"/>
  <c r="I61" i="16"/>
  <c r="G61" i="16"/>
  <c r="F61" i="16"/>
  <c r="D61" i="16"/>
  <c r="C61" i="16"/>
  <c r="I60" i="16"/>
  <c r="G60" i="16"/>
  <c r="L60" i="16" s="1"/>
  <c r="F60" i="16"/>
  <c r="D60" i="16"/>
  <c r="C60" i="16"/>
  <c r="L11" i="16"/>
  <c r="J11" i="16"/>
  <c r="H11" i="16"/>
  <c r="E11" i="16"/>
  <c r="L19" i="16"/>
  <c r="J19" i="16"/>
  <c r="H19" i="16"/>
  <c r="E19" i="16"/>
  <c r="L16" i="16"/>
  <c r="J16" i="16"/>
  <c r="H16" i="16"/>
  <c r="E16" i="16"/>
  <c r="L42" i="16"/>
  <c r="J42" i="16"/>
  <c r="H42" i="16"/>
  <c r="E42" i="16"/>
  <c r="L6" i="16"/>
  <c r="J6" i="16"/>
  <c r="H6" i="16"/>
  <c r="E6" i="16"/>
  <c r="L38" i="16"/>
  <c r="J38" i="16"/>
  <c r="H38" i="16"/>
  <c r="E38" i="16"/>
  <c r="L35" i="16"/>
  <c r="J35" i="16"/>
  <c r="H35" i="16"/>
  <c r="E35" i="16"/>
  <c r="L29" i="16"/>
  <c r="J29" i="16"/>
  <c r="H29" i="16"/>
  <c r="E29" i="16"/>
  <c r="L15" i="16"/>
  <c r="J15" i="16"/>
  <c r="H15" i="16"/>
  <c r="E15" i="16"/>
  <c r="L32" i="16"/>
  <c r="J32" i="16"/>
  <c r="H32" i="16"/>
  <c r="E32" i="16"/>
  <c r="L39" i="16"/>
  <c r="J39" i="16"/>
  <c r="H39" i="16"/>
  <c r="E39" i="16"/>
  <c r="L44" i="16"/>
  <c r="J44" i="16"/>
  <c r="H44" i="16"/>
  <c r="E44" i="16"/>
  <c r="L53" i="16"/>
  <c r="J53" i="16"/>
  <c r="H53" i="16"/>
  <c r="E53" i="16"/>
  <c r="L40" i="16"/>
  <c r="J40" i="16"/>
  <c r="H40" i="16"/>
  <c r="E40" i="16"/>
  <c r="L7" i="16"/>
  <c r="J7" i="16"/>
  <c r="H7" i="16"/>
  <c r="E7" i="16"/>
  <c r="L3" i="16"/>
  <c r="J3" i="16"/>
  <c r="H3" i="16"/>
  <c r="E3" i="16"/>
  <c r="L26" i="16"/>
  <c r="J26" i="16"/>
  <c r="H26" i="16"/>
  <c r="E26" i="16"/>
  <c r="L5" i="16"/>
  <c r="J5" i="16"/>
  <c r="H5" i="16"/>
  <c r="E5" i="16"/>
  <c r="L33" i="16"/>
  <c r="J33" i="16"/>
  <c r="H33" i="16"/>
  <c r="E33" i="16"/>
  <c r="L14" i="16"/>
  <c r="J14" i="16"/>
  <c r="H14" i="16"/>
  <c r="E14" i="16"/>
  <c r="L57" i="16"/>
  <c r="J57" i="16"/>
  <c r="H57" i="16"/>
  <c r="E57" i="16"/>
  <c r="L25" i="16"/>
  <c r="J25" i="16"/>
  <c r="H25" i="16"/>
  <c r="E25" i="16"/>
  <c r="L45" i="16"/>
  <c r="J45" i="16"/>
  <c r="H45" i="16"/>
  <c r="E45" i="16"/>
  <c r="L18" i="16"/>
  <c r="J18" i="16"/>
  <c r="H18" i="16"/>
  <c r="E18" i="16"/>
  <c r="L58" i="16"/>
  <c r="J58" i="16"/>
  <c r="H58" i="16"/>
  <c r="E58" i="16"/>
  <c r="L30" i="16"/>
  <c r="J30" i="16"/>
  <c r="H30" i="16"/>
  <c r="E30" i="16"/>
  <c r="L28" i="16"/>
  <c r="J28" i="16"/>
  <c r="H28" i="16"/>
  <c r="E28" i="16"/>
  <c r="L56" i="16"/>
  <c r="J56" i="16"/>
  <c r="H56" i="16"/>
  <c r="E56" i="16"/>
  <c r="L21" i="16"/>
  <c r="J21" i="16"/>
  <c r="H21" i="16"/>
  <c r="E21" i="16"/>
  <c r="L17" i="16"/>
  <c r="J17" i="16"/>
  <c r="H17" i="16"/>
  <c r="E17" i="16"/>
  <c r="L46" i="16"/>
  <c r="J46" i="16"/>
  <c r="H46" i="16"/>
  <c r="E46" i="16"/>
  <c r="L50" i="16"/>
  <c r="J50" i="16"/>
  <c r="H50" i="16"/>
  <c r="E50" i="16"/>
  <c r="L55" i="16"/>
  <c r="J55" i="16"/>
  <c r="H55" i="16"/>
  <c r="E55" i="16"/>
  <c r="L47" i="16"/>
  <c r="J47" i="16"/>
  <c r="H47" i="16"/>
  <c r="E47" i="16"/>
  <c r="L51" i="16"/>
  <c r="J51" i="16"/>
  <c r="H51" i="16"/>
  <c r="E51" i="16"/>
  <c r="L52" i="16"/>
  <c r="J52" i="16"/>
  <c r="H52" i="16"/>
  <c r="E52" i="16"/>
  <c r="L43" i="16"/>
  <c r="J43" i="16"/>
  <c r="H43" i="16"/>
  <c r="E43" i="16"/>
  <c r="L10" i="16"/>
  <c r="J10" i="16"/>
  <c r="H10" i="16"/>
  <c r="E10" i="16"/>
  <c r="L31" i="16"/>
  <c r="J31" i="16"/>
  <c r="H31" i="16"/>
  <c r="E31" i="16"/>
  <c r="L12" i="16"/>
  <c r="J12" i="16"/>
  <c r="H12" i="16"/>
  <c r="E12" i="16"/>
  <c r="L4" i="16"/>
  <c r="J4" i="16"/>
  <c r="H4" i="16"/>
  <c r="E4" i="16"/>
  <c r="L13" i="16"/>
  <c r="J13" i="16"/>
  <c r="H13" i="16"/>
  <c r="E13" i="16"/>
  <c r="L41" i="16"/>
  <c r="J41" i="16"/>
  <c r="H41" i="16"/>
  <c r="E41" i="16"/>
  <c r="L20" i="16"/>
  <c r="J20" i="16"/>
  <c r="H20" i="16"/>
  <c r="E20" i="16"/>
  <c r="L54" i="16"/>
  <c r="J54" i="16"/>
  <c r="H54" i="16"/>
  <c r="E54" i="16"/>
  <c r="L34" i="16"/>
  <c r="J34" i="16"/>
  <c r="H34" i="16"/>
  <c r="E34" i="16"/>
  <c r="L22" i="16"/>
  <c r="J22" i="16"/>
  <c r="H22" i="16"/>
  <c r="E22" i="16"/>
  <c r="L27" i="16"/>
  <c r="J27" i="16"/>
  <c r="H27" i="16"/>
  <c r="E27" i="16"/>
  <c r="H51" i="3"/>
  <c r="L53" i="1"/>
  <c r="L52" i="1"/>
  <c r="L51"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2" i="1"/>
  <c r="J10" i="3"/>
  <c r="I17" i="3"/>
  <c r="J17" i="3" s="1"/>
  <c r="I2" i="3"/>
  <c r="J2" i="3" s="1"/>
  <c r="I22" i="3"/>
  <c r="J22" i="3" s="1"/>
  <c r="I36" i="3"/>
  <c r="J36" i="3" s="1"/>
  <c r="I8" i="3"/>
  <c r="J8" i="3" s="1"/>
  <c r="I9" i="3"/>
  <c r="J9" i="3" s="1"/>
  <c r="I7" i="3"/>
  <c r="J7" i="3" s="1"/>
  <c r="I10" i="3"/>
  <c r="I27" i="3"/>
  <c r="J27" i="3" s="1"/>
  <c r="I11" i="3"/>
  <c r="J11" i="3" s="1"/>
  <c r="I12" i="3"/>
  <c r="J12" i="3" s="1"/>
  <c r="I39" i="3"/>
  <c r="J39" i="3" s="1"/>
  <c r="I13" i="3"/>
  <c r="J13" i="3" s="1"/>
  <c r="I43" i="3"/>
  <c r="J43" i="3" s="1"/>
  <c r="I15" i="3"/>
  <c r="J15" i="3" s="1"/>
  <c r="I40" i="3"/>
  <c r="J40" i="3" s="1"/>
  <c r="I16" i="3"/>
  <c r="J16" i="3" s="1"/>
  <c r="I37" i="3"/>
  <c r="J37" i="3" s="1"/>
  <c r="I25" i="3"/>
  <c r="J25" i="3" s="1"/>
  <c r="I19" i="3"/>
  <c r="J19" i="3" s="1"/>
  <c r="I4" i="3"/>
  <c r="J4" i="3" s="1"/>
  <c r="I18" i="3"/>
  <c r="J18" i="3" s="1"/>
  <c r="I14" i="3"/>
  <c r="J14" i="3" s="1"/>
  <c r="I21" i="3"/>
  <c r="J21" i="3" s="1"/>
  <c r="I46" i="3"/>
  <c r="J46" i="3" s="1"/>
  <c r="I20" i="3"/>
  <c r="J20" i="3" s="1"/>
  <c r="I24" i="3"/>
  <c r="J24" i="3" s="1"/>
  <c r="I30" i="3"/>
  <c r="J30" i="3" s="1"/>
  <c r="I23" i="3"/>
  <c r="J23" i="3" s="1"/>
  <c r="I26" i="3"/>
  <c r="J26" i="3" s="1"/>
  <c r="I28" i="3"/>
  <c r="J28" i="3" s="1"/>
  <c r="I38" i="3"/>
  <c r="J38" i="3" s="1"/>
  <c r="I31" i="3"/>
  <c r="J31" i="3" s="1"/>
  <c r="I5" i="3"/>
  <c r="J5" i="3" s="1"/>
  <c r="I32" i="3"/>
  <c r="J32" i="3" s="1"/>
  <c r="I44" i="3"/>
  <c r="J44" i="3" s="1"/>
  <c r="I33" i="3"/>
  <c r="J33" i="3" s="1"/>
  <c r="I34" i="3"/>
  <c r="J34" i="3" s="1"/>
  <c r="I35" i="3"/>
  <c r="J35" i="3" s="1"/>
  <c r="I3" i="3"/>
  <c r="J3" i="3" s="1"/>
  <c r="I41" i="3"/>
  <c r="J41" i="3" s="1"/>
  <c r="I42" i="3"/>
  <c r="J42" i="3" s="1"/>
  <c r="I45" i="3"/>
  <c r="J45" i="3" s="1"/>
  <c r="I47" i="3"/>
  <c r="J47" i="3" s="1"/>
  <c r="I48" i="3"/>
  <c r="J48" i="3" s="1"/>
  <c r="I29" i="3"/>
  <c r="J29" i="3" s="1"/>
  <c r="I49" i="3"/>
  <c r="J49" i="3" s="1"/>
  <c r="I6" i="3"/>
  <c r="J6" i="3" s="1"/>
  <c r="L61" i="16" l="1"/>
  <c r="E62" i="16"/>
  <c r="E61" i="16"/>
  <c r="E60" i="16"/>
  <c r="J62" i="16"/>
  <c r="H62" i="16"/>
  <c r="L62" i="16"/>
  <c r="H60" i="16"/>
  <c r="H61" i="16"/>
  <c r="J60" i="16"/>
  <c r="J61" i="16"/>
  <c r="E53" i="1"/>
  <c r="J53" i="1"/>
  <c r="E52" i="1"/>
  <c r="H53" i="1"/>
  <c r="H52" i="1"/>
  <c r="J52" i="1"/>
  <c r="J53" i="3"/>
  <c r="J52" i="3"/>
  <c r="I51" i="3"/>
  <c r="I52" i="3"/>
  <c r="I53" i="3"/>
  <c r="D53" i="14" l="1"/>
  <c r="E53" i="14"/>
  <c r="G53" i="14"/>
  <c r="H53" i="14"/>
  <c r="L53" i="14"/>
  <c r="M53" i="14"/>
  <c r="Q53" i="14"/>
  <c r="R53" i="14"/>
  <c r="D54" i="14"/>
  <c r="E54" i="14"/>
  <c r="F54" i="14"/>
  <c r="G54" i="14"/>
  <c r="H54" i="14"/>
  <c r="L54" i="14"/>
  <c r="M54" i="14"/>
  <c r="Q54" i="14"/>
  <c r="R54" i="14"/>
  <c r="C54" i="14"/>
  <c r="C53" i="14"/>
  <c r="Q52" i="14"/>
  <c r="L52" i="14"/>
  <c r="G52" i="13"/>
  <c r="E53" i="13"/>
  <c r="F53" i="13"/>
  <c r="E54" i="13"/>
  <c r="F54" i="13"/>
  <c r="Q52" i="13"/>
  <c r="K52" i="13"/>
  <c r="P53" i="13"/>
  <c r="Q53" i="13"/>
  <c r="R53" i="13"/>
  <c r="P54" i="13"/>
  <c r="Q54" i="13"/>
  <c r="R54" i="13"/>
  <c r="L52" i="13"/>
  <c r="N52" i="13" s="1"/>
  <c r="O52" i="13"/>
  <c r="J53" i="13"/>
  <c r="K53" i="13"/>
  <c r="L53" i="13"/>
  <c r="M53" i="13"/>
  <c r="N53" i="13"/>
  <c r="O53" i="13"/>
  <c r="J54" i="13"/>
  <c r="K54" i="13"/>
  <c r="L54" i="13"/>
  <c r="M54" i="13"/>
  <c r="N54" i="13"/>
  <c r="O54" i="13"/>
  <c r="I54" i="13"/>
  <c r="I53" i="13"/>
  <c r="I52" i="13"/>
  <c r="F52" i="13"/>
  <c r="H52" i="13" s="1"/>
  <c r="D54" i="13"/>
  <c r="D53" i="13"/>
  <c r="D52" i="13"/>
  <c r="G18" i="13"/>
  <c r="H18" i="13"/>
  <c r="G3" i="13"/>
  <c r="G53" i="13" s="1"/>
  <c r="H3" i="13"/>
  <c r="H54" i="13" s="1"/>
  <c r="G23" i="13"/>
  <c r="H23" i="13"/>
  <c r="G37" i="13"/>
  <c r="H37" i="13"/>
  <c r="G9" i="13"/>
  <c r="H9" i="13"/>
  <c r="G10" i="13"/>
  <c r="H10" i="13"/>
  <c r="G8" i="13"/>
  <c r="H8" i="13"/>
  <c r="G11" i="13"/>
  <c r="H11" i="13"/>
  <c r="G28" i="13"/>
  <c r="H28" i="13"/>
  <c r="G12" i="13"/>
  <c r="H12" i="13"/>
  <c r="G13" i="13"/>
  <c r="H13" i="13"/>
  <c r="G40" i="13"/>
  <c r="H40" i="13"/>
  <c r="G14" i="13"/>
  <c r="H14" i="13"/>
  <c r="G44" i="13"/>
  <c r="H44" i="13"/>
  <c r="G16" i="13"/>
  <c r="H16" i="13"/>
  <c r="G41" i="13"/>
  <c r="H41" i="13"/>
  <c r="G17" i="13"/>
  <c r="H17" i="13"/>
  <c r="G38" i="13"/>
  <c r="H38" i="13"/>
  <c r="G26" i="13"/>
  <c r="H26" i="13"/>
  <c r="G20" i="13"/>
  <c r="H20" i="13"/>
  <c r="G5" i="13"/>
  <c r="H5" i="13"/>
  <c r="H53" i="13" s="1"/>
  <c r="G19" i="13"/>
  <c r="H19" i="13"/>
  <c r="G15" i="13"/>
  <c r="H15" i="13"/>
  <c r="G22" i="13"/>
  <c r="H22" i="13"/>
  <c r="G47" i="13"/>
  <c r="H47" i="13"/>
  <c r="G21" i="13"/>
  <c r="H21" i="13"/>
  <c r="G25" i="13"/>
  <c r="H25" i="13"/>
  <c r="G31" i="13"/>
  <c r="H31" i="13"/>
  <c r="G24" i="13"/>
  <c r="H24" i="13"/>
  <c r="G27" i="13"/>
  <c r="H27" i="13"/>
  <c r="G29" i="13"/>
  <c r="H29" i="13"/>
  <c r="G39" i="13"/>
  <c r="H39" i="13"/>
  <c r="G32" i="13"/>
  <c r="H32" i="13"/>
  <c r="G6" i="13"/>
  <c r="G54" i="13" s="1"/>
  <c r="H6" i="13"/>
  <c r="G33" i="13"/>
  <c r="H33" i="13"/>
  <c r="G45" i="13"/>
  <c r="H45" i="13"/>
  <c r="G34" i="13"/>
  <c r="H34" i="13"/>
  <c r="G35" i="13"/>
  <c r="H35" i="13"/>
  <c r="G36" i="13"/>
  <c r="H36" i="13"/>
  <c r="G4" i="13"/>
  <c r="H4" i="13"/>
  <c r="G42" i="13"/>
  <c r="H42" i="13"/>
  <c r="G43" i="13"/>
  <c r="H43" i="13"/>
  <c r="G46" i="13"/>
  <c r="H46" i="13"/>
  <c r="G48" i="13"/>
  <c r="H48" i="13"/>
  <c r="G49" i="13"/>
  <c r="H49" i="13"/>
  <c r="G30" i="13"/>
  <c r="H30" i="13"/>
  <c r="G50" i="13"/>
  <c r="H50" i="13"/>
  <c r="H7" i="13"/>
  <c r="G7" i="13"/>
  <c r="F53" i="12"/>
  <c r="G52" i="12"/>
  <c r="M52" i="12"/>
  <c r="J52" i="12"/>
  <c r="K52" i="12" s="1"/>
  <c r="P52" i="12"/>
  <c r="J53" i="12"/>
  <c r="L53" i="12"/>
  <c r="P53" i="12"/>
  <c r="Q53" i="12"/>
  <c r="R53" i="12"/>
  <c r="F54" i="12"/>
  <c r="J54" i="12"/>
  <c r="L54" i="12"/>
  <c r="P54" i="12"/>
  <c r="Q54" i="12"/>
  <c r="R54" i="12"/>
  <c r="M18" i="12"/>
  <c r="N18" i="12"/>
  <c r="O18" i="12" s="1"/>
  <c r="M3" i="12"/>
  <c r="M54" i="12" s="1"/>
  <c r="N3" i="12"/>
  <c r="N53" i="12" s="1"/>
  <c r="O3" i="12"/>
  <c r="M23" i="12"/>
  <c r="N23" i="12"/>
  <c r="O23" i="12"/>
  <c r="M37" i="12"/>
  <c r="N37" i="12"/>
  <c r="O37" i="12" s="1"/>
  <c r="M9" i="12"/>
  <c r="N9" i="12"/>
  <c r="O9" i="12" s="1"/>
  <c r="M10" i="12"/>
  <c r="M53" i="12" s="1"/>
  <c r="N10" i="12"/>
  <c r="O10" i="12" s="1"/>
  <c r="M8" i="12"/>
  <c r="N8" i="12"/>
  <c r="O8" i="12" s="1"/>
  <c r="M11" i="12"/>
  <c r="N11" i="12"/>
  <c r="O11" i="12"/>
  <c r="M28" i="12"/>
  <c r="N28" i="12"/>
  <c r="O28" i="12" s="1"/>
  <c r="M12" i="12"/>
  <c r="N12" i="12"/>
  <c r="O12" i="12" s="1"/>
  <c r="M13" i="12"/>
  <c r="N13" i="12"/>
  <c r="O13" i="12"/>
  <c r="M40" i="12"/>
  <c r="N40" i="12"/>
  <c r="O40" i="12"/>
  <c r="M14" i="12"/>
  <c r="N14" i="12"/>
  <c r="O14" i="12" s="1"/>
  <c r="M44" i="12"/>
  <c r="N44" i="12"/>
  <c r="O44" i="12"/>
  <c r="M16" i="12"/>
  <c r="N16" i="12"/>
  <c r="O16" i="12"/>
  <c r="M41" i="12"/>
  <c r="N41" i="12"/>
  <c r="O41" i="12"/>
  <c r="M17" i="12"/>
  <c r="N17" i="12"/>
  <c r="O17" i="12" s="1"/>
  <c r="M38" i="12"/>
  <c r="N38" i="12"/>
  <c r="O38" i="12"/>
  <c r="M26" i="12"/>
  <c r="N26" i="12"/>
  <c r="O26" i="12"/>
  <c r="M20" i="12"/>
  <c r="N20" i="12"/>
  <c r="O20" i="12" s="1"/>
  <c r="M5" i="12"/>
  <c r="N5" i="12"/>
  <c r="O5" i="12" s="1"/>
  <c r="M19" i="12"/>
  <c r="N19" i="12"/>
  <c r="O19" i="12"/>
  <c r="M15" i="12"/>
  <c r="N15" i="12"/>
  <c r="O15" i="12" s="1"/>
  <c r="M22" i="12"/>
  <c r="N22" i="12"/>
  <c r="O22" i="12" s="1"/>
  <c r="M47" i="12"/>
  <c r="N47" i="12"/>
  <c r="O47" i="12" s="1"/>
  <c r="M21" i="12"/>
  <c r="N21" i="12"/>
  <c r="O21" i="12" s="1"/>
  <c r="M25" i="12"/>
  <c r="N25" i="12"/>
  <c r="O25" i="12" s="1"/>
  <c r="M31" i="12"/>
  <c r="N31" i="12"/>
  <c r="O31" i="12"/>
  <c r="M24" i="12"/>
  <c r="N24" i="12"/>
  <c r="O24" i="12" s="1"/>
  <c r="M27" i="12"/>
  <c r="N27" i="12"/>
  <c r="O27" i="12" s="1"/>
  <c r="M29" i="12"/>
  <c r="N29" i="12"/>
  <c r="O29" i="12"/>
  <c r="M39" i="12"/>
  <c r="N39" i="12"/>
  <c r="O39" i="12" s="1"/>
  <c r="M32" i="12"/>
  <c r="N32" i="12"/>
  <c r="O32" i="12" s="1"/>
  <c r="M6" i="12"/>
  <c r="N6" i="12"/>
  <c r="O6" i="12"/>
  <c r="M33" i="12"/>
  <c r="N33" i="12"/>
  <c r="O33" i="12" s="1"/>
  <c r="M45" i="12"/>
  <c r="N45" i="12"/>
  <c r="O45" i="12" s="1"/>
  <c r="M34" i="12"/>
  <c r="N34" i="12"/>
  <c r="O34" i="12" s="1"/>
  <c r="M35" i="12"/>
  <c r="N35" i="12"/>
  <c r="O35" i="12" s="1"/>
  <c r="M36" i="12"/>
  <c r="N36" i="12"/>
  <c r="O36" i="12" s="1"/>
  <c r="M4" i="12"/>
  <c r="N4" i="12"/>
  <c r="O4" i="12"/>
  <c r="M42" i="12"/>
  <c r="N42" i="12"/>
  <c r="O42" i="12" s="1"/>
  <c r="M43" i="12"/>
  <c r="N43" i="12"/>
  <c r="O43" i="12" s="1"/>
  <c r="M46" i="12"/>
  <c r="N46" i="12"/>
  <c r="O46" i="12"/>
  <c r="M48" i="12"/>
  <c r="N48" i="12"/>
  <c r="O48" i="12"/>
  <c r="M49" i="12"/>
  <c r="N49" i="12"/>
  <c r="O49" i="12" s="1"/>
  <c r="M30" i="12"/>
  <c r="N30" i="12"/>
  <c r="O30" i="12"/>
  <c r="M50" i="12"/>
  <c r="N50" i="12"/>
  <c r="O50" i="12"/>
  <c r="O7" i="12"/>
  <c r="N7" i="12"/>
  <c r="D54" i="12"/>
  <c r="D53" i="12"/>
  <c r="K18" i="12"/>
  <c r="K3" i="12"/>
  <c r="K23" i="12"/>
  <c r="K37" i="12"/>
  <c r="K9" i="12"/>
  <c r="K10" i="12"/>
  <c r="K8" i="12"/>
  <c r="K11" i="12"/>
  <c r="K28" i="12"/>
  <c r="K12" i="12"/>
  <c r="K13" i="12"/>
  <c r="K40" i="12"/>
  <c r="K14" i="12"/>
  <c r="K44" i="12"/>
  <c r="K16" i="12"/>
  <c r="K41" i="12"/>
  <c r="K17" i="12"/>
  <c r="K38" i="12"/>
  <c r="K26" i="12"/>
  <c r="K20" i="12"/>
  <c r="K5" i="12"/>
  <c r="K19" i="12"/>
  <c r="K15" i="12"/>
  <c r="K22" i="12"/>
  <c r="K47" i="12"/>
  <c r="K21" i="12"/>
  <c r="K25" i="12"/>
  <c r="K31" i="12"/>
  <c r="K24" i="12"/>
  <c r="K27" i="12"/>
  <c r="K29" i="12"/>
  <c r="K39" i="12"/>
  <c r="K32" i="12"/>
  <c r="K6" i="12"/>
  <c r="K33" i="12"/>
  <c r="K45" i="12"/>
  <c r="K34" i="12"/>
  <c r="K35" i="12"/>
  <c r="K36" i="12"/>
  <c r="K4" i="12"/>
  <c r="K54" i="12" s="1"/>
  <c r="K42" i="12"/>
  <c r="K43" i="12"/>
  <c r="K46" i="12"/>
  <c r="K48" i="12"/>
  <c r="K49" i="12"/>
  <c r="K30" i="12"/>
  <c r="K50" i="12"/>
  <c r="I25" i="12"/>
  <c r="I24" i="12"/>
  <c r="I39" i="12"/>
  <c r="I32" i="12"/>
  <c r="I6" i="12"/>
  <c r="I34" i="12"/>
  <c r="I4" i="12"/>
  <c r="I42" i="12"/>
  <c r="I43" i="12"/>
  <c r="I49" i="12"/>
  <c r="I7" i="12"/>
  <c r="H18" i="12"/>
  <c r="I18" i="12" s="1"/>
  <c r="H3" i="12"/>
  <c r="H53" i="12" s="1"/>
  <c r="H23" i="12"/>
  <c r="I23" i="12" s="1"/>
  <c r="H37" i="12"/>
  <c r="I37" i="12" s="1"/>
  <c r="H9" i="12"/>
  <c r="I9" i="12" s="1"/>
  <c r="H10" i="12"/>
  <c r="I10" i="12" s="1"/>
  <c r="H8" i="12"/>
  <c r="I8" i="12" s="1"/>
  <c r="H11" i="12"/>
  <c r="I11" i="12" s="1"/>
  <c r="H28" i="12"/>
  <c r="I28" i="12" s="1"/>
  <c r="H12" i="12"/>
  <c r="I12" i="12" s="1"/>
  <c r="H13" i="12"/>
  <c r="I13" i="12" s="1"/>
  <c r="H40" i="12"/>
  <c r="I40" i="12" s="1"/>
  <c r="H14" i="12"/>
  <c r="I14" i="12" s="1"/>
  <c r="H44" i="12"/>
  <c r="I44" i="12" s="1"/>
  <c r="H16" i="12"/>
  <c r="I16" i="12" s="1"/>
  <c r="H41" i="12"/>
  <c r="I41" i="12" s="1"/>
  <c r="H17" i="12"/>
  <c r="I17" i="12" s="1"/>
  <c r="H38" i="12"/>
  <c r="I38" i="12" s="1"/>
  <c r="H26" i="12"/>
  <c r="I26" i="12" s="1"/>
  <c r="H20" i="12"/>
  <c r="I20" i="12" s="1"/>
  <c r="H5" i="12"/>
  <c r="I5" i="12" s="1"/>
  <c r="H19" i="12"/>
  <c r="I19" i="12" s="1"/>
  <c r="H15" i="12"/>
  <c r="I15" i="12" s="1"/>
  <c r="H22" i="12"/>
  <c r="I22" i="12" s="1"/>
  <c r="H47" i="12"/>
  <c r="I47" i="12" s="1"/>
  <c r="H21" i="12"/>
  <c r="I21" i="12" s="1"/>
  <c r="H31" i="12"/>
  <c r="I31" i="12" s="1"/>
  <c r="H24" i="12"/>
  <c r="H27" i="12"/>
  <c r="I27" i="12" s="1"/>
  <c r="H29" i="12"/>
  <c r="I29" i="12" s="1"/>
  <c r="H39" i="12"/>
  <c r="H32" i="12"/>
  <c r="H6" i="12"/>
  <c r="H33" i="12"/>
  <c r="I33" i="12" s="1"/>
  <c r="H45" i="12"/>
  <c r="I45" i="12" s="1"/>
  <c r="H34" i="12"/>
  <c r="H35" i="12"/>
  <c r="I35" i="12" s="1"/>
  <c r="H36" i="12"/>
  <c r="I36" i="12" s="1"/>
  <c r="H4" i="12"/>
  <c r="H42" i="12"/>
  <c r="H43" i="12"/>
  <c r="H46" i="12"/>
  <c r="I46" i="12" s="1"/>
  <c r="H48" i="12"/>
  <c r="I48" i="12" s="1"/>
  <c r="H49" i="12"/>
  <c r="H30" i="12"/>
  <c r="I30" i="12" s="1"/>
  <c r="H50" i="12"/>
  <c r="I50" i="12" s="1"/>
  <c r="H7" i="12"/>
  <c r="G18" i="12"/>
  <c r="G3" i="12"/>
  <c r="G53" i="12" s="1"/>
  <c r="G23" i="12"/>
  <c r="G37" i="12"/>
  <c r="G9" i="12"/>
  <c r="G10" i="12"/>
  <c r="G8" i="12"/>
  <c r="G11" i="12"/>
  <c r="G28" i="12"/>
  <c r="G12" i="12"/>
  <c r="G13" i="12"/>
  <c r="G54" i="12" s="1"/>
  <c r="G40" i="12"/>
  <c r="G14" i="12"/>
  <c r="G44" i="12"/>
  <c r="G16" i="12"/>
  <c r="G41" i="12"/>
  <c r="G17" i="12"/>
  <c r="G38" i="12"/>
  <c r="G26" i="12"/>
  <c r="G20" i="12"/>
  <c r="G5" i="12"/>
  <c r="G19" i="12"/>
  <c r="G15" i="12"/>
  <c r="G22" i="12"/>
  <c r="G47" i="12"/>
  <c r="G21" i="12"/>
  <c r="G25" i="12"/>
  <c r="G31" i="12"/>
  <c r="G24" i="12"/>
  <c r="G27" i="12"/>
  <c r="G29" i="12"/>
  <c r="G39" i="12"/>
  <c r="G32" i="12"/>
  <c r="G6" i="12"/>
  <c r="G33" i="12"/>
  <c r="G45" i="12"/>
  <c r="G34" i="12"/>
  <c r="G35" i="12"/>
  <c r="G36" i="12"/>
  <c r="G4" i="12"/>
  <c r="G42" i="12"/>
  <c r="G43" i="12"/>
  <c r="G46" i="12"/>
  <c r="G48" i="12"/>
  <c r="G49" i="12"/>
  <c r="G30" i="12"/>
  <c r="G50" i="12"/>
  <c r="D52" i="12"/>
  <c r="E52" i="12" s="1"/>
  <c r="E18" i="12"/>
  <c r="E3" i="12"/>
  <c r="E53" i="12" s="1"/>
  <c r="E23" i="12"/>
  <c r="E37" i="12"/>
  <c r="E9" i="12"/>
  <c r="E10" i="12"/>
  <c r="E8" i="12"/>
  <c r="E11" i="12"/>
  <c r="E28" i="12"/>
  <c r="E12" i="12"/>
  <c r="E13" i="12"/>
  <c r="E40" i="12"/>
  <c r="E14" i="12"/>
  <c r="E44" i="12"/>
  <c r="E16" i="12"/>
  <c r="E41" i="12"/>
  <c r="E17" i="12"/>
  <c r="E38" i="12"/>
  <c r="E26" i="12"/>
  <c r="E20" i="12"/>
  <c r="E19" i="12"/>
  <c r="E15" i="12"/>
  <c r="E22" i="12"/>
  <c r="E47" i="12"/>
  <c r="E21" i="12"/>
  <c r="E25" i="12"/>
  <c r="E31" i="12"/>
  <c r="E24" i="12"/>
  <c r="E27" i="12"/>
  <c r="E29" i="12"/>
  <c r="E39" i="12"/>
  <c r="E32" i="12"/>
  <c r="E6" i="12"/>
  <c r="E33" i="12"/>
  <c r="E45" i="12"/>
  <c r="E34" i="12"/>
  <c r="E35" i="12"/>
  <c r="E36" i="12"/>
  <c r="E4" i="12"/>
  <c r="E42" i="12"/>
  <c r="E43" i="12"/>
  <c r="E46" i="12"/>
  <c r="E48" i="12"/>
  <c r="E49" i="12"/>
  <c r="E30" i="12"/>
  <c r="E50" i="12"/>
  <c r="E7" i="12"/>
  <c r="E51" i="10"/>
  <c r="E52" i="10"/>
  <c r="F52" i="10"/>
  <c r="G52" i="10"/>
  <c r="E53" i="10"/>
  <c r="F53" i="10"/>
  <c r="G53" i="10"/>
  <c r="D53" i="10"/>
  <c r="D52" i="10"/>
  <c r="D51" i="10"/>
  <c r="G51" i="10" s="1"/>
  <c r="H17" i="10"/>
  <c r="H2" i="10"/>
  <c r="H53" i="10" s="1"/>
  <c r="H22" i="10"/>
  <c r="H36" i="10"/>
  <c r="H8" i="10"/>
  <c r="H9" i="10"/>
  <c r="H7" i="10"/>
  <c r="H10" i="10"/>
  <c r="H27" i="10"/>
  <c r="H11" i="10"/>
  <c r="H12" i="10"/>
  <c r="H39" i="10"/>
  <c r="H13" i="10"/>
  <c r="H43" i="10"/>
  <c r="H15" i="10"/>
  <c r="H40" i="10"/>
  <c r="H16" i="10"/>
  <c r="H37" i="10"/>
  <c r="H25" i="10"/>
  <c r="H19" i="10"/>
  <c r="H4" i="10"/>
  <c r="H18" i="10"/>
  <c r="H14" i="10"/>
  <c r="H21" i="10"/>
  <c r="H46" i="10"/>
  <c r="H20" i="10"/>
  <c r="H24" i="10"/>
  <c r="H30" i="10"/>
  <c r="H23" i="10"/>
  <c r="H26" i="10"/>
  <c r="H28" i="10"/>
  <c r="H38" i="10"/>
  <c r="H31" i="10"/>
  <c r="H5" i="10"/>
  <c r="H32" i="10"/>
  <c r="H44" i="10"/>
  <c r="H33" i="10"/>
  <c r="H34" i="10"/>
  <c r="H35" i="10"/>
  <c r="H3" i="10"/>
  <c r="H52" i="10" s="1"/>
  <c r="H41" i="10"/>
  <c r="H42" i="10"/>
  <c r="H45" i="10"/>
  <c r="H47" i="10"/>
  <c r="H48" i="10"/>
  <c r="H29" i="10"/>
  <c r="H49" i="10"/>
  <c r="H6" i="10"/>
  <c r="O54" i="12" l="1"/>
  <c r="O53" i="12"/>
  <c r="H54" i="12"/>
  <c r="N54" i="12"/>
  <c r="E54" i="12"/>
  <c r="K53" i="12"/>
  <c r="I3" i="12"/>
  <c r="H52" i="12"/>
  <c r="I52" i="12" s="1"/>
  <c r="N52" i="12"/>
  <c r="O52" i="12" s="1"/>
  <c r="G51" i="8"/>
  <c r="G52" i="8"/>
  <c r="G53" i="8"/>
  <c r="E51" i="8"/>
  <c r="E52" i="8"/>
  <c r="E53" i="8"/>
  <c r="D51" i="8"/>
  <c r="D52" i="8"/>
  <c r="D53" i="8"/>
  <c r="C53" i="8"/>
  <c r="C52" i="8"/>
  <c r="C51" i="8"/>
  <c r="D51" i="9"/>
  <c r="F51" i="9"/>
  <c r="H51" i="9"/>
  <c r="D52" i="9"/>
  <c r="F52" i="9"/>
  <c r="H52" i="9"/>
  <c r="D53" i="9"/>
  <c r="F53" i="9"/>
  <c r="H53" i="9"/>
  <c r="C53" i="9"/>
  <c r="C52" i="9"/>
  <c r="C51" i="9"/>
  <c r="D51" i="1"/>
  <c r="F51" i="1"/>
  <c r="G51" i="1"/>
  <c r="I51" i="1"/>
  <c r="D52" i="1"/>
  <c r="F52" i="1"/>
  <c r="G52" i="1"/>
  <c r="I52" i="1"/>
  <c r="K52" i="1"/>
  <c r="D53" i="1"/>
  <c r="F53" i="1"/>
  <c r="G53" i="1"/>
  <c r="I53" i="1"/>
  <c r="K53" i="1"/>
  <c r="C53" i="1"/>
  <c r="C52" i="1"/>
  <c r="C51" i="1"/>
  <c r="G52" i="3"/>
  <c r="H52" i="3"/>
  <c r="G53" i="3"/>
  <c r="H53" i="3"/>
  <c r="F51" i="3"/>
  <c r="E52" i="3"/>
  <c r="F52" i="3"/>
  <c r="E53" i="3"/>
  <c r="F53" i="3"/>
  <c r="D53" i="3"/>
  <c r="D52" i="3"/>
  <c r="D51" i="3"/>
  <c r="C51" i="3"/>
  <c r="J51" i="3" s="1"/>
  <c r="Z17" i="4"/>
  <c r="Z2" i="4"/>
  <c r="Z22" i="4"/>
  <c r="Z36" i="4"/>
  <c r="Z8" i="4"/>
  <c r="Z9" i="4"/>
  <c r="Z7" i="4"/>
  <c r="Z10" i="4"/>
  <c r="Z27" i="4"/>
  <c r="Z11" i="4"/>
  <c r="Z12" i="4"/>
  <c r="Z39" i="4"/>
  <c r="Z13" i="4"/>
  <c r="Z43" i="4"/>
  <c r="Z15" i="4"/>
  <c r="Z40" i="4"/>
  <c r="Z16" i="4"/>
  <c r="Z37" i="4"/>
  <c r="Z25" i="4"/>
  <c r="Z19" i="4"/>
  <c r="Z4" i="4"/>
  <c r="Z18" i="4"/>
  <c r="Z14" i="4"/>
  <c r="Z21" i="4"/>
  <c r="Z46" i="4"/>
  <c r="Z20" i="4"/>
  <c r="Z24" i="4"/>
  <c r="Z30" i="4"/>
  <c r="Z23" i="4"/>
  <c r="Z26" i="4"/>
  <c r="Z28" i="4"/>
  <c r="Z38" i="4"/>
  <c r="Z31" i="4"/>
  <c r="Z5" i="4"/>
  <c r="Z32" i="4"/>
  <c r="Z44" i="4"/>
  <c r="Z33" i="4"/>
  <c r="Z34" i="4"/>
  <c r="Z35" i="4"/>
  <c r="Z3" i="4"/>
  <c r="Z41" i="4"/>
  <c r="Z42" i="4"/>
  <c r="Z45" i="4"/>
  <c r="Z47" i="4"/>
  <c r="Z48" i="4"/>
  <c r="Z29" i="4"/>
  <c r="Z49" i="4"/>
  <c r="Z6" i="4"/>
  <c r="I54" i="12" l="1"/>
  <c r="I53" i="12"/>
  <c r="J51" i="1"/>
  <c r="H51" i="1"/>
  <c r="E51" i="1"/>
</calcChain>
</file>

<file path=xl/sharedStrings.xml><?xml version="1.0" encoding="utf-8"?>
<sst xmlns="http://schemas.openxmlformats.org/spreadsheetml/2006/main" count="1306" uniqueCount="301">
  <si>
    <t>Location</t>
  </si>
  <si>
    <t>City</t>
  </si>
  <si>
    <t>Population</t>
  </si>
  <si>
    <t>Books</t>
  </si>
  <si>
    <t>Books per capita</t>
  </si>
  <si>
    <t>Serials</t>
  </si>
  <si>
    <t>Total Print Materials</t>
  </si>
  <si>
    <t>Print Materials per capita</t>
  </si>
  <si>
    <t>Print Materials % of Total Physical Collection</t>
  </si>
  <si>
    <t>Total Physical Collection</t>
  </si>
  <si>
    <t>Print Materials % of Total Library Collection</t>
  </si>
  <si>
    <t>Total Library Collection (all formats)</t>
  </si>
  <si>
    <t>Total Electronic Materials*</t>
  </si>
  <si>
    <t>Total Library Materials (Physical &amp; Electronic)</t>
  </si>
  <si>
    <t>Total Local Collection per capita</t>
  </si>
  <si>
    <t>4.1 Books</t>
  </si>
  <si>
    <t>4.2 Serials</t>
  </si>
  <si>
    <t>4.3 Total Print Materials</t>
  </si>
  <si>
    <t>4.4 Physical Audio Units</t>
  </si>
  <si>
    <t>4.5 Physical Video Units</t>
  </si>
  <si>
    <t>4.6 Other Physical Holdings</t>
  </si>
  <si>
    <t>4.7 Describe Other Physical Holdings</t>
  </si>
  <si>
    <t>4.8 Total Physical Collection</t>
  </si>
  <si>
    <t>4.9 eAudio Locally Purchased</t>
  </si>
  <si>
    <t>4.11 Total eAudio Units</t>
  </si>
  <si>
    <t>4.12 eVideo Locally Purchased</t>
  </si>
  <si>
    <t>4.14 Total eVideo Units</t>
  </si>
  <si>
    <t>4.15 eBooks Locally Purchased</t>
  </si>
  <si>
    <t>4.17 Total eBooks</t>
  </si>
  <si>
    <t>4.18 Total Local Electronic Materials</t>
  </si>
  <si>
    <t>4.19 Total Consortia Electronic Materials</t>
  </si>
  <si>
    <t>4.20 Total Electronic Materials</t>
  </si>
  <si>
    <t>4.21 Local Electronic Collections</t>
  </si>
  <si>
    <t>4.22 Other Cooperative Agreements - Electronic Collections</t>
  </si>
  <si>
    <t>Total Local &amp; Other Cooperative Agreements Electronic Collections - PLS</t>
  </si>
  <si>
    <t>4.23 State - Electronic Collections</t>
  </si>
  <si>
    <t>4.24 Total Electronic Collections</t>
  </si>
  <si>
    <t>4.25 Total Library Materials (Physical &amp; Electronic)</t>
  </si>
  <si>
    <t>4.26 Total Collection - all formats and collections</t>
  </si>
  <si>
    <t>4.27 Adult Physical Materials</t>
  </si>
  <si>
    <t>4.28 Adult Electronic Materials (Consortia)</t>
  </si>
  <si>
    <t>4.29 Adult Electronic Materials (Local)</t>
  </si>
  <si>
    <t>4.30 Total Adult Materials</t>
  </si>
  <si>
    <t>4.31 Children's Physical Materials</t>
  </si>
  <si>
    <t>4.32 Children's Electronic Materials (Consortia)</t>
  </si>
  <si>
    <t>4.33 Children's Electronic Materials (Local)</t>
  </si>
  <si>
    <t>4.34 Total Children's Materials</t>
  </si>
  <si>
    <t>4.35 Young Adult Physical Materials</t>
  </si>
  <si>
    <t>4.36 Young Adult Electronic Materials (Consortia)</t>
  </si>
  <si>
    <t>4.37 Young Adult Electronic Materials (Local)</t>
  </si>
  <si>
    <t>4.38 Total Young Adult Materials</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</si>
  <si>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</si>
  <si>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</si>
  <si>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</si>
  <si>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</si>
  <si>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</si>
  <si>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</si>
  <si>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</si>
  <si>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</si>
  <si>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</si>
  <si>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</si>
  <si>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</si>
  <si>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</si>
  <si>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</si>
  <si>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</si>
  <si>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</si>
  <si>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</si>
  <si>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</si>
  <si>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</si>
  <si>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</si>
  <si>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</si>
  <si>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</si>
  <si>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</si>
  <si>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</si>
  <si>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</si>
  <si>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</si>
  <si>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Library</t>
  </si>
  <si>
    <t>Marian J. Mohr Memorial Library</t>
  </si>
  <si>
    <t>Maury Loontjens Memorial Library (Narragansett)</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</si>
  <si>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</si>
  <si>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</si>
  <si>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</si>
  <si>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</si>
  <si>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</si>
  <si>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</si>
  <si>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</si>
  <si>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</si>
  <si>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</si>
  <si>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</si>
  <si>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</si>
  <si>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</si>
  <si>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</si>
  <si>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</si>
  <si>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</si>
  <si>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</si>
  <si>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</si>
  <si>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</si>
  <si>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</si>
  <si>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</si>
  <si>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</si>
  <si>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</si>
  <si>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</si>
  <si>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</si>
  <si>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</si>
  <si>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</si>
  <si>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</si>
  <si>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</si>
  <si>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</si>
  <si>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</si>
  <si>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</si>
  <si>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</si>
  <si>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</si>
  <si>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</si>
  <si>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</si>
  <si>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</si>
  <si>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</si>
  <si>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</si>
  <si>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</si>
  <si>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</si>
  <si>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</si>
  <si>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</si>
  <si>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</si>
  <si>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</si>
  <si>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</si>
  <si>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</si>
  <si>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</si>
  <si>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</si>
  <si>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</si>
  <si>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</si>
  <si>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</si>
  <si>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</si>
  <si>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</si>
  <si>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</si>
  <si>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</si>
  <si>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</si>
  <si>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</si>
  <si>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</si>
  <si>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</si>
  <si>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4.10 eAudio Consortially Purchased</t>
  </si>
  <si>
    <t xml:space="preserve"> 4.13 eVideo Consortially Purchased</t>
  </si>
  <si>
    <t xml:space="preserve"> 4.16 eBooks Consortially Purchased</t>
  </si>
  <si>
    <t>Board games</t>
  </si>
  <si>
    <t>Laptop</t>
  </si>
  <si>
    <t>Museum passes, magnifiers, toys, projector, screen, book club in a bag.</t>
  </si>
  <si>
    <t>We have an extensive collection of STEM/STEAM kits, escape rooms, tools, cake pans, fishing poles, lawn games, etc.</t>
  </si>
  <si>
    <t>museum passes</t>
  </si>
  <si>
    <t>cake pans, telescope, ukuleles, games, outdoor equipment</t>
  </si>
  <si>
    <t>tools, government publications, museum passes</t>
  </si>
  <si>
    <t>Telescope, binoculars, Citizen Science kits</t>
  </si>
  <si>
    <t xml:space="preserve">Literacy kits, stem kits, video games, museum passes, realia, </t>
  </si>
  <si>
    <t>cake pans</t>
  </si>
  <si>
    <t>telescope, museum passes, PowerPax phone chargers, Kindle Paperwhite e readers, census microfilm</t>
  </si>
  <si>
    <t>Museum passes, iPad minis, STEM kits, Hotspots, Library of Things</t>
  </si>
  <si>
    <t>Kits, Puppet/Toy/Game, Camera</t>
  </si>
  <si>
    <t>Board games, telescope, microscopes, molecular modeling set, flash card sets, fossil sets, slide sets, etc.</t>
  </si>
  <si>
    <t>Hot Spots and Phone Chargers</t>
  </si>
  <si>
    <t>Games, puzzles, Ukuleles, and trash grabbers</t>
  </si>
  <si>
    <t xml:space="preserve">American Girl Dolls and Accessories, Telescopes, Fishing Poles, Jewelry Repair Kits, Gardening Tools, Knitting Needles, etc. </t>
  </si>
  <si>
    <t>Games, Puzzles, Ukuleles, Cake Pans, and Toys</t>
  </si>
  <si>
    <t>Museum Passes</t>
  </si>
  <si>
    <t>museum passes, apple pickers, equipment, puzzles and games, hotspots</t>
  </si>
  <si>
    <t xml:space="preserve">Honor books &amp; DVDs in addition to museum passes, Kindles, and Launchpads that are barcoded and circulate. </t>
  </si>
  <si>
    <t>musuem passes, puzzles, electronic usage monitors, fishing supplies, games, metal detector, binoculars, hiking poles</t>
  </si>
  <si>
    <t/>
  </si>
  <si>
    <t>Backyard explorer kits, Beach explorer kits, fishing poles, cake pans</t>
  </si>
  <si>
    <t>museum pass STEM kits, craft punches garden tools</t>
  </si>
  <si>
    <t xml:space="preserve">Kindles, Museum Passes </t>
  </si>
  <si>
    <t>equipment</t>
  </si>
  <si>
    <t>equipment, devices, musuem passes</t>
  </si>
  <si>
    <t>mobile hotspots, Kindles, items in our Gadgets N Gear "Library of Things," puzzles, back pack kits, Any Place Office Space Kits</t>
  </si>
  <si>
    <t>Discount Passes, Rokus, Tablets, Laptops, Phone Chargers, Ipads. Fishing Poles, Stem Kits, Activity Kits and Literacy Kits Sue 08/24/22</t>
  </si>
  <si>
    <t>Telescope, laptops, Chromebooks, iPads, board games, puzzles, machine tools, lawn games, picnic supplies, kitchen tools, museum passes</t>
  </si>
  <si>
    <t>Mobile hot spots, telescope, Books in a bag book group materials, Museum passes, and Binge Boxes</t>
  </si>
  <si>
    <t>kits, cake pans, candy molds</t>
  </si>
  <si>
    <t>museum passes, portable DVD players</t>
  </si>
  <si>
    <t>phone chargers, bike locks</t>
  </si>
  <si>
    <t>Museum passes were not renewed.</t>
  </si>
  <si>
    <t>Fishing poles, Kindles, telescope, book club sets</t>
  </si>
  <si>
    <t>American Girl dolls, fishing poles, sports equipment, seeds, laptops, hotspots, games</t>
  </si>
  <si>
    <t>Logbooks, photographs, laptops, mobile hotspots.</t>
  </si>
  <si>
    <t>ipads, hotspots, library of things</t>
  </si>
  <si>
    <t>Newspapers &amp; microfilm reels</t>
  </si>
  <si>
    <t>PS4 controllers and games, laptops, computer mice, science kits, bike locks, museum passes, and library of things items</t>
  </si>
  <si>
    <t>iPads, laptops, hotspots, telescopes, binoculars, STEAM kits, Play &amp; Learn Kits</t>
  </si>
  <si>
    <t>Microfilm, "Library of Things" (variety of household, health-related and recreational items and kits)</t>
  </si>
  <si>
    <t>Special collections, local history, iPads, hotspots, mobile chargers</t>
  </si>
  <si>
    <t>museum passes, mobile hotspots</t>
  </si>
  <si>
    <t>Total</t>
  </si>
  <si>
    <t>Average</t>
  </si>
  <si>
    <t>Median</t>
  </si>
  <si>
    <t>Physical Audio Units</t>
  </si>
  <si>
    <t>Physical Video Units</t>
  </si>
  <si>
    <t>Other Physical Holdings</t>
  </si>
  <si>
    <t>Describe Other Physical Holdings</t>
  </si>
  <si>
    <t>Adult Physical Materials</t>
  </si>
  <si>
    <t>Adult % of Physical Collection</t>
  </si>
  <si>
    <t>Children's Physical Materials</t>
  </si>
  <si>
    <t>Children % of Physical Collection</t>
  </si>
  <si>
    <t>YA Physical Materials</t>
  </si>
  <si>
    <t>YA % of Physical Collection</t>
  </si>
  <si>
    <t>Local Electronic Collections</t>
  </si>
  <si>
    <t>Other Cooperative Agreements</t>
  </si>
  <si>
    <t>State Electronic Collections</t>
  </si>
  <si>
    <t>Total Electronic Collections</t>
  </si>
  <si>
    <t>Electronic Collections % of Total Library Collection</t>
  </si>
  <si>
    <t>Audio</t>
  </si>
  <si>
    <t>Video</t>
  </si>
  <si>
    <t>Totals</t>
  </si>
  <si>
    <t>Audio % of Physical Collection</t>
  </si>
  <si>
    <t>Total eAudio Units</t>
  </si>
  <si>
    <t>Audio % of Electronic Materials</t>
  </si>
  <si>
    <t>Total Audio (D+F)</t>
  </si>
  <si>
    <t>Audio % of Total Library Collection</t>
  </si>
  <si>
    <t>Video % of Physical Collection</t>
  </si>
  <si>
    <t>Total eVideo Units</t>
  </si>
  <si>
    <t>Video % of Electronic Materials</t>
  </si>
  <si>
    <t>Total Video (J+L)</t>
  </si>
  <si>
    <t>Video % of Total Library Collection</t>
  </si>
  <si>
    <t>Total Electronic Materials</t>
  </si>
  <si>
    <t>Total Local Electronic Materials</t>
  </si>
  <si>
    <t>Total Consortia Electronic Materials</t>
  </si>
  <si>
    <t>Electronic % of Total Library Collection</t>
  </si>
  <si>
    <t>Electronic Materials per capita</t>
  </si>
  <si>
    <t>eAudio</t>
  </si>
  <si>
    <t>eVideo</t>
  </si>
  <si>
    <t>eBooks</t>
  </si>
  <si>
    <t>Local eAudio</t>
  </si>
  <si>
    <t>Consortia eAudio</t>
  </si>
  <si>
    <t>Local eVideo</t>
  </si>
  <si>
    <t>Consortia eVideo</t>
  </si>
  <si>
    <t>Local eBooks</t>
  </si>
  <si>
    <t>Consortia eBooks</t>
  </si>
  <si>
    <t>Total eBooks</t>
  </si>
  <si>
    <t>Total Adult Materials</t>
  </si>
  <si>
    <t>Total Children's Materials</t>
  </si>
  <si>
    <t>Total YA Materials</t>
  </si>
  <si>
    <t>Local Adult Electronic Materials</t>
  </si>
  <si>
    <t>Consortia Adult Electronic Materials</t>
  </si>
  <si>
    <t>Total Adult Electronic Materials</t>
  </si>
  <si>
    <t>Adult % of Total Electronic Materials</t>
  </si>
  <si>
    <t>Electronic % of Total Adult Materials</t>
  </si>
  <si>
    <t>Local Children's Electronic Materials</t>
  </si>
  <si>
    <t>Consortia Children's Electronic Materials</t>
  </si>
  <si>
    <t>Total Children's Electronic Materials</t>
  </si>
  <si>
    <t>Children's % of Total Electronic Materials</t>
  </si>
  <si>
    <t>Electronic % of Total Children's Materials</t>
  </si>
  <si>
    <t>Local YA Electronic Materials</t>
  </si>
  <si>
    <t>Consortia YA Electronic Materials</t>
  </si>
  <si>
    <t>Total YA Electronic Materials</t>
  </si>
  <si>
    <t>YA % of Total Electronic Materials</t>
  </si>
  <si>
    <t>Electronic % of Total YA Materials</t>
  </si>
  <si>
    <t>Not available</t>
  </si>
  <si>
    <t>Total Electronic Collections†</t>
  </si>
  <si>
    <t>Total Local Collection (all formats)‡</t>
  </si>
  <si>
    <r>
      <t>* Total Electronic Materials</t>
    </r>
    <r>
      <rPr>
        <sz val="10"/>
        <rFont val="Arial Nova"/>
        <family val="2"/>
      </rPr>
      <t xml:space="preserve"> - This includes locally and consortially purchased electronic materials (ebooks, eVideo, and eAudio).</t>
    </r>
  </si>
  <si>
    <r>
      <t>† Total Electronic Collections</t>
    </r>
    <r>
      <rPr>
        <sz val="10"/>
        <rFont val="Arial Nova"/>
        <family val="2"/>
      </rPr>
      <t xml:space="preserve"> - This includes local, cooperatively purchased, and state electronic collections.</t>
    </r>
  </si>
  <si>
    <r>
      <t>‡ Total Local Collection</t>
    </r>
    <r>
      <rPr>
        <sz val="10"/>
        <rFont val="Arial Nova"/>
        <family val="2"/>
      </rPr>
      <t xml:space="preserve"> (all formats) - This includes Total Physical Collection, Total Local Electronic Materials, and Local Electronic Collections only.</t>
    </r>
  </si>
  <si>
    <t>50,000+</t>
  </si>
  <si>
    <t>20,000 - 49,999</t>
  </si>
  <si>
    <t>10,000 - 19,999</t>
  </si>
  <si>
    <t>5,000 - 9,999</t>
  </si>
  <si>
    <t>Under 5,000</t>
  </si>
  <si>
    <t>Maury Loontjens Memorial Library</t>
  </si>
  <si>
    <t xml:space="preserve">Chart is based on data from previous tab (Physical - audience). </t>
  </si>
  <si>
    <t>To change the chart, click on the tab Physical - audience, and filter one of these columns: Adult % Physical Collection, Children % Physical Collection, or YA % Physical Collection.</t>
  </si>
  <si>
    <t>Not Available</t>
  </si>
  <si>
    <t>Adult</t>
  </si>
  <si>
    <t>Children</t>
  </si>
  <si>
    <t>Young Adult</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</si>
  <si>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</si>
  <si>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</si>
  <si>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</si>
  <si>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</si>
  <si>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</si>
  <si>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Summary</t>
  </si>
  <si>
    <t>Summary of collection totals</t>
  </si>
  <si>
    <t>Print</t>
  </si>
  <si>
    <t>Print materials: books and serials</t>
  </si>
  <si>
    <t>Print by population</t>
  </si>
  <si>
    <t>Print materials by population</t>
  </si>
  <si>
    <t>Other Physical Materials</t>
  </si>
  <si>
    <t>Non-print materials in physical collection</t>
  </si>
  <si>
    <t>Physical - audience</t>
  </si>
  <si>
    <t>Physical materials totals by audience</t>
  </si>
  <si>
    <t>Phys-audience chart</t>
  </si>
  <si>
    <t>Chart of physical materials by audience</t>
  </si>
  <si>
    <t>E-Collections</t>
  </si>
  <si>
    <t>Databases and streaming collections</t>
  </si>
  <si>
    <t>AV</t>
  </si>
  <si>
    <t>Audio visual materials, both physical and electronic</t>
  </si>
  <si>
    <t>E-Materials</t>
  </si>
  <si>
    <t>Ebooks, downloadable audio, downloadable video</t>
  </si>
  <si>
    <t>Electronic - audience</t>
  </si>
  <si>
    <t>Electronic materials collection by audience</t>
  </si>
  <si>
    <t>All Data</t>
  </si>
  <si>
    <t>Raw data about library collections, as reported</t>
  </si>
  <si>
    <t>2022 Rhode Island Public Library Statistical Report:
Library Collections</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</si>
  <si>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</si>
  <si>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https://www.olis.ri.gov/stats/pls/index.php. </t>
  </si>
  <si>
    <t>Data collected through the Annual Survey covers FY2022 (July 1, 2021 - June 30, 2022). The deadline for the report submission was September 16, 2022.</t>
  </si>
  <si>
    <t>LSA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</si>
</sst>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1"/>
      <color theme="1"/>
      <name val="Calibri"/>
      <family val="2"/>
      <scheme val="minor"/>
    </font>
    <font>
      <sz val="10"/>
      <color theme="1"/>
      <name val="Arial Nova"/>
      <family val="2"/>
    </font>
    <font>
      <sz val="10"/>
      <name val="Arial"/>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1"/>
      <color theme="1"/>
      <name val="Arial Nova"/>
      <family val="2"/>
    </font>
    <font>
      <sz val="10"/>
      <name val="Arial Nova"/>
      <family val="2"/>
    </font>
    <font>
      <b/>
      <sz val="11"/>
      <name val="Calibri"/>
      <family val="2"/>
      <scheme val="minor"/>
    </font>
    <font>
      <b/>
      <sz val="10"/>
      <name val="Arial"/>
      <family val="2"/>
    </font>
    <font>
      <u/>
      <sz val="10"/>
      <color theme="10"/>
      <name val="Arial"/>
      <family val="2"/>
    </font>
    <font>
      <sz val="10"/>
      <color theme="10"/>
      <name val="Arial"/>
      <family val="2"/>
    </font>
  </fonts>
  <fills count="13">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rgb="FFBFBFBF"/>
        <bgColor rgb="FF000000"/>
      </patternFill>
    </fill>
    <fill>
      <patternFill patternType="solid">
        <fgColor rgb="FF13768E"/>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38C3E4"/>
        <bgColor indexed="64"/>
      </patternFill>
    </fill>
    <fill>
      <patternFill patternType="solid">
        <fgColor rgb="FFE84E4F"/>
        <bgColor indexed="64"/>
      </patternFill>
    </fill>
    <fill>
      <patternFill patternType="solid">
        <fgColor theme="0" tint="-0.249977111117893"/>
        <bgColor indexed="64"/>
      </patternFill>
    </fill>
    <fill>
      <patternFill patternType="solid">
        <fgColor rgb="FFFF7C8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s>
  <cellStyleXfs count="7">
    <xf numFmtId="0" fontId="0" fillId="0" borderId="0"/>
    <xf numFmtId="0" fontId="2" fillId="0" borderId="0" applyNumberFormat="0" applyFont="0" applyFill="0" applyBorder="0" applyProtection="0">
      <alignment horizontal="left" vertical="center"/>
    </xf>
    <xf numFmtId="43" fontId="3" fillId="0" borderId="0" applyFont="0" applyFill="0" applyBorder="0" applyAlignment="0" applyProtection="0"/>
    <xf numFmtId="9" fontId="3" fillId="0" borderId="0" applyFont="0" applyFill="0" applyBorder="0" applyAlignment="0" applyProtection="0"/>
    <xf numFmtId="0" fontId="2" fillId="0" borderId="0"/>
    <xf numFmtId="0" fontId="11" fillId="0" borderId="0" applyNumberFormat="0" applyFill="0" applyBorder="0" applyAlignment="0" applyProtection="0"/>
    <xf numFmtId="0" fontId="11" fillId="0" borderId="0" applyNumberFormat="0" applyFill="0" applyBorder="0" applyAlignment="0" applyProtection="0"/>
  </cellStyleXfs>
  <cellXfs count="124">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xf numFmtId="3" fontId="6" fillId="0" borderId="1" xfId="0" applyNumberFormat="1" applyFont="1" applyBorder="1" applyAlignment="1">
      <alignment horizontal="center"/>
    </xf>
    <xf numFmtId="0" fontId="6" fillId="0" borderId="1" xfId="0" applyFont="1" applyBorder="1" applyAlignment="1">
      <alignment horizontal="center"/>
    </xf>
    <xf numFmtId="0" fontId="8" fillId="0" borderId="0" xfId="0" applyFont="1"/>
    <xf numFmtId="0" fontId="8" fillId="0" borderId="0" xfId="0" applyFont="1" applyAlignment="1">
      <alignment horizontal="center"/>
    </xf>
    <xf numFmtId="0" fontId="1" fillId="0" borderId="0" xfId="0" applyFont="1"/>
    <xf numFmtId="3" fontId="1" fillId="0" borderId="0" xfId="0" applyNumberFormat="1" applyFont="1" applyAlignment="1">
      <alignment horizontal="center"/>
    </xf>
    <xf numFmtId="0" fontId="1" fillId="0" borderId="0" xfId="0" applyFont="1" applyAlignment="1">
      <alignment horizontal="center"/>
    </xf>
    <xf numFmtId="0" fontId="1" fillId="0" borderId="0" xfId="0" applyFont="1" applyFill="1"/>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0" xfId="0" applyFont="1" applyAlignment="1">
      <alignment horizontal="left"/>
    </xf>
    <xf numFmtId="0" fontId="4" fillId="2" borderId="10" xfId="0" applyFont="1" applyFill="1" applyBorder="1" applyAlignment="1">
      <alignment horizontal="center" vertical="center" wrapText="1"/>
    </xf>
    <xf numFmtId="0" fontId="1" fillId="0" borderId="5" xfId="0" applyFont="1" applyBorder="1"/>
    <xf numFmtId="0" fontId="1" fillId="0" borderId="0" xfId="0" applyFont="1" applyBorder="1"/>
    <xf numFmtId="3" fontId="1" fillId="0" borderId="0" xfId="0" applyNumberFormat="1" applyFont="1" applyBorder="1" applyAlignment="1">
      <alignment horizontal="center"/>
    </xf>
    <xf numFmtId="2" fontId="6" fillId="0" borderId="1" xfId="0" applyNumberFormat="1" applyFont="1" applyBorder="1" applyAlignment="1">
      <alignment horizontal="center"/>
    </xf>
    <xf numFmtId="0" fontId="1" fillId="10" borderId="5" xfId="0" applyFont="1" applyFill="1" applyBorder="1"/>
    <xf numFmtId="0" fontId="1" fillId="10" borderId="0" xfId="0" applyFont="1" applyFill="1" applyBorder="1"/>
    <xf numFmtId="0" fontId="1" fillId="10" borderId="6" xfId="0" applyFont="1" applyFill="1" applyBorder="1"/>
    <xf numFmtId="2" fontId="1" fillId="0" borderId="6" xfId="0" applyNumberFormat="1" applyFont="1" applyBorder="1" applyAlignment="1">
      <alignment horizontal="center"/>
    </xf>
    <xf numFmtId="0" fontId="1" fillId="10" borderId="0" xfId="0" applyFont="1" applyFill="1" applyBorder="1" applyAlignment="1">
      <alignment horizontal="center"/>
    </xf>
    <xf numFmtId="0" fontId="1" fillId="10" borderId="6" xfId="0" applyFont="1" applyFill="1" applyBorder="1" applyAlignment="1">
      <alignment horizontal="center"/>
    </xf>
    <xf numFmtId="4" fontId="6" fillId="0" borderId="1" xfId="0" applyNumberFormat="1" applyFont="1" applyBorder="1" applyAlignment="1">
      <alignment horizontal="center"/>
    </xf>
    <xf numFmtId="9" fontId="6" fillId="0" borderId="1" xfId="3" applyFont="1" applyBorder="1" applyAlignment="1">
      <alignment horizontal="center"/>
    </xf>
    <xf numFmtId="2" fontId="1" fillId="0" borderId="0" xfId="0" applyNumberFormat="1" applyFont="1" applyBorder="1" applyAlignment="1">
      <alignment horizontal="center"/>
    </xf>
    <xf numFmtId="9" fontId="1" fillId="0" borderId="0" xfId="3" applyFont="1" applyBorder="1" applyAlignment="1">
      <alignment horizontal="center"/>
    </xf>
    <xf numFmtId="9" fontId="1" fillId="0" borderId="6" xfId="3" applyFont="1" applyBorder="1" applyAlignment="1">
      <alignment horizont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3" fontId="6" fillId="0" borderId="0" xfId="0" applyNumberFormat="1" applyFont="1" applyBorder="1" applyAlignment="1">
      <alignment horizontal="center"/>
    </xf>
    <xf numFmtId="0" fontId="1" fillId="0" borderId="0" xfId="0" applyFont="1" applyFill="1" applyBorder="1"/>
    <xf numFmtId="0" fontId="5" fillId="0" borderId="8" xfId="0" applyFont="1" applyBorder="1"/>
    <xf numFmtId="0" fontId="1" fillId="0" borderId="8" xfId="0" applyFont="1" applyBorder="1"/>
    <xf numFmtId="3" fontId="1" fillId="0" borderId="8" xfId="0" applyNumberFormat="1" applyFont="1" applyBorder="1" applyAlignment="1">
      <alignment horizontal="center"/>
    </xf>
    <xf numFmtId="2" fontId="1" fillId="0" borderId="8" xfId="0" applyNumberFormat="1" applyFont="1" applyBorder="1" applyAlignment="1">
      <alignment horizontal="center"/>
    </xf>
    <xf numFmtId="9" fontId="1" fillId="0" borderId="8" xfId="3" applyFont="1" applyBorder="1" applyAlignment="1">
      <alignment horizontal="center"/>
    </xf>
    <xf numFmtId="0" fontId="1" fillId="0" borderId="0" xfId="0" applyFont="1" applyBorder="1" applyAlignment="1">
      <alignment horizontal="center"/>
    </xf>
    <xf numFmtId="3" fontId="6" fillId="10" borderId="1" xfId="0" applyNumberFormat="1" applyFont="1" applyFill="1" applyBorder="1" applyAlignment="1">
      <alignment horizontal="center"/>
    </xf>
    <xf numFmtId="0" fontId="1" fillId="0" borderId="0" xfId="0" applyFont="1" applyBorder="1" applyAlignment="1">
      <alignment wrapText="1"/>
    </xf>
    <xf numFmtId="3" fontId="1" fillId="0" borderId="6" xfId="0" applyNumberFormat="1" applyFont="1" applyBorder="1" applyAlignment="1">
      <alignment horizontal="center"/>
    </xf>
    <xf numFmtId="9" fontId="5" fillId="0" borderId="1" xfId="3" applyFont="1" applyBorder="1" applyAlignment="1">
      <alignment horizontal="center"/>
    </xf>
    <xf numFmtId="9" fontId="5" fillId="0" borderId="1" xfId="0" applyNumberFormat="1" applyFont="1" applyBorder="1" applyAlignment="1">
      <alignment horizontal="center"/>
    </xf>
    <xf numFmtId="0" fontId="7" fillId="0" borderId="0" xfId="4" applyFont="1"/>
    <xf numFmtId="3" fontId="6" fillId="4" borderId="1" xfId="0" applyNumberFormat="1" applyFont="1" applyFill="1" applyBorder="1" applyAlignment="1">
      <alignment horizontal="center"/>
    </xf>
    <xf numFmtId="0" fontId="6" fillId="0" borderId="10" xfId="0" applyFont="1" applyBorder="1" applyAlignment="1">
      <alignment horizontal="center"/>
    </xf>
    <xf numFmtId="10" fontId="6" fillId="0" borderId="1" xfId="3" applyNumberFormat="1" applyFont="1" applyBorder="1" applyAlignment="1">
      <alignment horizontal="center"/>
    </xf>
    <xf numFmtId="10" fontId="1" fillId="0" borderId="6" xfId="3" applyNumberFormat="1" applyFont="1" applyBorder="1" applyAlignment="1">
      <alignment horizontal="center"/>
    </xf>
    <xf numFmtId="0" fontId="6"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9" fontId="1" fillId="10" borderId="0" xfId="3" applyFont="1" applyFill="1" applyBorder="1" applyAlignment="1">
      <alignment horizontal="center"/>
    </xf>
    <xf numFmtId="3" fontId="1" fillId="10" borderId="0" xfId="0" applyNumberFormat="1" applyFont="1" applyFill="1" applyBorder="1" applyAlignment="1">
      <alignment horizontal="center"/>
    </xf>
    <xf numFmtId="0" fontId="6" fillId="7" borderId="11" xfId="0" applyFont="1" applyFill="1" applyBorder="1" applyAlignment="1">
      <alignment horizontal="center" vertical="center" wrapText="1"/>
    </xf>
    <xf numFmtId="3" fontId="1" fillId="0" borderId="5" xfId="0" applyNumberFormat="1" applyFont="1" applyBorder="1" applyAlignment="1">
      <alignment horizontal="center"/>
    </xf>
    <xf numFmtId="9" fontId="6" fillId="0" borderId="1" xfId="3" applyFont="1" applyFill="1" applyBorder="1" applyAlignment="1">
      <alignment horizontal="center"/>
    </xf>
    <xf numFmtId="37" fontId="6" fillId="0" borderId="1" xfId="2" applyNumberFormat="1" applyFont="1" applyFill="1" applyBorder="1" applyAlignment="1">
      <alignment horizontal="center"/>
    </xf>
    <xf numFmtId="0" fontId="4" fillId="9" borderId="1" xfId="0" applyFont="1" applyFill="1" applyBorder="1" applyAlignment="1">
      <alignment horizontal="center" vertical="center" wrapText="1"/>
    </xf>
    <xf numFmtId="9" fontId="6" fillId="0" borderId="1" xfId="0" applyNumberFormat="1" applyFont="1" applyBorder="1" applyAlignment="1">
      <alignment horizontal="center"/>
    </xf>
    <xf numFmtId="0" fontId="4" fillId="6" borderId="10"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3" fontId="5" fillId="0" borderId="0" xfId="0" applyNumberFormat="1" applyFont="1" applyAlignment="1">
      <alignment horizontal="center"/>
    </xf>
    <xf numFmtId="0" fontId="1" fillId="0" borderId="0" xfId="0" applyFont="1" applyFill="1" applyBorder="1" applyAlignment="1">
      <alignment horizontal="center"/>
    </xf>
    <xf numFmtId="0" fontId="2" fillId="12" borderId="15" xfId="4" applyFill="1" applyBorder="1"/>
    <xf numFmtId="0" fontId="9" fillId="0" borderId="0" xfId="4" applyFont="1" applyAlignment="1">
      <alignment vertical="center"/>
    </xf>
    <xf numFmtId="0" fontId="2" fillId="0" borderId="0" xfId="4"/>
    <xf numFmtId="0" fontId="2" fillId="12" borderId="18" xfId="4" applyFill="1" applyBorder="1"/>
    <xf numFmtId="0" fontId="2" fillId="12" borderId="0" xfId="4" applyFill="1"/>
    <xf numFmtId="0" fontId="2" fillId="12" borderId="19" xfId="4" applyFill="1" applyBorder="1"/>
    <xf numFmtId="0" fontId="2" fillId="12" borderId="18" xfId="4" applyFill="1" applyBorder="1" applyAlignment="1">
      <alignment vertical="center"/>
    </xf>
    <xf numFmtId="0" fontId="2" fillId="0" borderId="0" xfId="4" applyAlignment="1">
      <alignment vertical="center"/>
    </xf>
    <xf numFmtId="0" fontId="2" fillId="12" borderId="0" xfId="4" applyFill="1" applyAlignment="1">
      <alignment horizontal="left" vertical="center" wrapText="1"/>
    </xf>
    <xf numFmtId="0" fontId="2" fillId="12" borderId="19" xfId="4" applyFill="1" applyBorder="1" applyAlignment="1">
      <alignment horizontal="left" vertical="center" wrapText="1"/>
    </xf>
    <xf numFmtId="0" fontId="10" fillId="12" borderId="0" xfId="4" applyFont="1" applyFill="1"/>
    <xf numFmtId="0" fontId="11" fillId="0" borderId="0" xfId="5" applyFill="1"/>
    <xf numFmtId="0" fontId="2" fillId="0" borderId="7" xfId="4" applyBorder="1"/>
    <xf numFmtId="0" fontId="12" fillId="0" borderId="8" xfId="5" applyFont="1" applyFill="1" applyBorder="1"/>
    <xf numFmtId="0" fontId="2" fillId="0" borderId="8" xfId="4" applyBorder="1"/>
    <xf numFmtId="0" fontId="2" fillId="0" borderId="9" xfId="4" applyBorder="1"/>
    <xf numFmtId="0" fontId="11" fillId="0" borderId="0" xfId="6"/>
    <xf numFmtId="0" fontId="9" fillId="12" borderId="16" xfId="4" applyFont="1" applyFill="1" applyBorder="1" applyAlignment="1">
      <alignment horizontal="center" vertical="center" wrapText="1"/>
    </xf>
    <xf numFmtId="0" fontId="9" fillId="12" borderId="17" xfId="4" applyFont="1" applyFill="1" applyBorder="1" applyAlignment="1">
      <alignment horizontal="center" vertical="center" wrapText="1"/>
    </xf>
    <xf numFmtId="0" fontId="2" fillId="12" borderId="0" xfId="4" applyFill="1" applyAlignment="1">
      <alignment horizontal="left" vertical="center" wrapText="1"/>
    </xf>
    <xf numFmtId="0" fontId="2" fillId="12" borderId="19" xfId="4" applyFill="1" applyBorder="1" applyAlignment="1">
      <alignment horizontal="left" vertical="center" wrapText="1"/>
    </xf>
    <xf numFmtId="0" fontId="2" fillId="12" borderId="0" xfId="4" applyFill="1" applyAlignment="1">
      <alignment horizontal="left" wrapText="1"/>
    </xf>
    <xf numFmtId="0" fontId="2" fillId="12" borderId="19" xfId="4" applyFill="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6" borderId="1" xfId="0" applyFont="1" applyFill="1" applyBorder="1" applyAlignment="1">
      <alignment horizont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xf>
    <xf numFmtId="0" fontId="4" fillId="5" borderId="1" xfId="0" applyFont="1" applyFill="1" applyBorder="1" applyAlignment="1">
      <alignment horizont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9" borderId="1" xfId="0" applyFont="1" applyFill="1" applyBorder="1" applyAlignment="1">
      <alignment horizontal="center"/>
    </xf>
    <xf numFmtId="0" fontId="4" fillId="9" borderId="14" xfId="0" applyFont="1" applyFill="1" applyBorder="1" applyAlignment="1">
      <alignment horizontal="center"/>
    </xf>
    <xf numFmtId="0" fontId="4" fillId="9" borderId="10" xfId="0" applyFont="1" applyFill="1" applyBorder="1" applyAlignment="1">
      <alignment horizont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xf>
    <xf numFmtId="0" fontId="4" fillId="6" borderId="14" xfId="0" applyFont="1" applyFill="1" applyBorder="1" applyAlignment="1">
      <alignment horizontal="center"/>
    </xf>
    <xf numFmtId="0" fontId="4" fillId="5" borderId="14" xfId="0" applyFont="1" applyFill="1" applyBorder="1" applyAlignment="1">
      <alignment horizontal="center"/>
    </xf>
  </cellXfs>
  <cellStyles count="7">
    <cellStyle name="Comma" xfId="2" builtinId="3"/>
    <cellStyle name="Hyperlink 2" xfId="5" xr:uid="{5B8FAB8F-24DD-4654-8DE1-FAC08BADB697}"/>
    <cellStyle name="Hyperlink 2 2" xfId="6" xr:uid="{783945A3-885E-45CE-BCCB-35A2D405A939}"/>
    <cellStyle name="Normal" xfId="0" builtinId="0"/>
    <cellStyle name="Normal 2" xfId="4" xr:uid="{00B3613A-F334-4774-AFE6-6CA2A79FB0BF}"/>
    <cellStyle name="Percent" xfId="3" builtinId="5"/>
    <cellStyle name="sText" xfId="1" xr:uid="{43A057A9-A4A4-4712-A3C9-F46E1E360318}"/>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84E4F"/>
      <color rgb="FF137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latin typeface="Arial Nova" panose="020B0504020202020204" pitchFamily="34" charset="0"/>
              </a:rPr>
              <a:t>Physical collection breakdown by audience. Due to variations in cataloging, not all colllections add up to 100%.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2"/>
          <c:tx>
            <c:v>Adult</c:v>
          </c:tx>
          <c:spPr>
            <a:solidFill>
              <a:schemeClr val="accent5">
                <a:lumMod val="5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audience'!$E$2:$E$49</c:f>
              <c:numCache>
                <c:formatCode>0%</c:formatCode>
                <c:ptCount val="48"/>
                <c:pt idx="0">
                  <c:v>0.6953010965979266</c:v>
                </c:pt>
                <c:pt idx="1">
                  <c:v>0.65927386953027978</c:v>
                </c:pt>
                <c:pt idx="2">
                  <c:v>0.60837397262355108</c:v>
                </c:pt>
                <c:pt idx="3">
                  <c:v>0.57589126876823449</c:v>
                </c:pt>
                <c:pt idx="4">
                  <c:v>0.63302860281712248</c:v>
                </c:pt>
                <c:pt idx="5">
                  <c:v>0.6899466046450683</c:v>
                </c:pt>
                <c:pt idx="6">
                  <c:v>0.6038047273419811</c:v>
                </c:pt>
                <c:pt idx="7">
                  <c:v>0.64424729692265037</c:v>
                </c:pt>
                <c:pt idx="8">
                  <c:v>0.57876747413223062</c:v>
                </c:pt>
                <c:pt idx="9">
                  <c:v>0.6012634597290879</c:v>
                </c:pt>
                <c:pt idx="10">
                  <c:v>0.69239557300963939</c:v>
                </c:pt>
                <c:pt idx="11">
                  <c:v>0.57614678899082572</c:v>
                </c:pt>
                <c:pt idx="12">
                  <c:v>0.56235090648854957</c:v>
                </c:pt>
                <c:pt idx="13">
                  <c:v>0.61203912065085686</c:v>
                </c:pt>
                <c:pt idx="14">
                  <c:v>0.52914819695699056</c:v>
                </c:pt>
                <c:pt idx="15">
                  <c:v>0.65564126755091845</c:v>
                </c:pt>
                <c:pt idx="16">
                  <c:v>0.65361236540465439</c:v>
                </c:pt>
                <c:pt idx="17">
                  <c:v>0.60221192564399584</c:v>
                </c:pt>
                <c:pt idx="18">
                  <c:v>0.47807172008037951</c:v>
                </c:pt>
                <c:pt idx="19">
                  <c:v>0.62593049276156554</c:v>
                </c:pt>
                <c:pt idx="20">
                  <c:v>0.68836760149680121</c:v>
                </c:pt>
                <c:pt idx="21">
                  <c:v>0.6955786516123158</c:v>
                </c:pt>
                <c:pt idx="22">
                  <c:v>0.61601244260109611</c:v>
                </c:pt>
                <c:pt idx="23">
                  <c:v>0.69406280667320908</c:v>
                </c:pt>
                <c:pt idx="24">
                  <c:v>0.66046271556958946</c:v>
                </c:pt>
                <c:pt idx="25">
                  <c:v>0.57790030549139404</c:v>
                </c:pt>
                <c:pt idx="26">
                  <c:v>0.67559919951598646</c:v>
                </c:pt>
                <c:pt idx="27">
                  <c:v>0.56152457798067734</c:v>
                </c:pt>
                <c:pt idx="28">
                  <c:v>0.71588867836314873</c:v>
                </c:pt>
                <c:pt idx="29">
                  <c:v>0.68477376231623055</c:v>
                </c:pt>
                <c:pt idx="30">
                  <c:v>0.59057991167276647</c:v>
                </c:pt>
                <c:pt idx="31">
                  <c:v>0.56214844858377977</c:v>
                </c:pt>
                <c:pt idx="32">
                  <c:v>0.50367024280067763</c:v>
                </c:pt>
                <c:pt idx="33">
                  <c:v>0.87714315272696497</c:v>
                </c:pt>
                <c:pt idx="34">
                  <c:v>0.59045448790986199</c:v>
                </c:pt>
                <c:pt idx="35">
                  <c:v>0.62014077747560392</c:v>
                </c:pt>
                <c:pt idx="36">
                  <c:v>0.55345156319377331</c:v>
                </c:pt>
                <c:pt idx="37">
                  <c:v>0.63216330412833133</c:v>
                </c:pt>
                <c:pt idx="38">
                  <c:v>0.60190884960749991</c:v>
                </c:pt>
                <c:pt idx="39">
                  <c:v>0.59695272086561701</c:v>
                </c:pt>
                <c:pt idx="40">
                  <c:v>0.56202269645278713</c:v>
                </c:pt>
                <c:pt idx="41">
                  <c:v>0.67775058523090015</c:v>
                </c:pt>
                <c:pt idx="42">
                  <c:v>0.66475258401158432</c:v>
                </c:pt>
                <c:pt idx="43">
                  <c:v>0.62061597551303982</c:v>
                </c:pt>
                <c:pt idx="44">
                  <c:v>0.51260793284942718</c:v>
                </c:pt>
                <c:pt idx="45">
                  <c:v>0.67559791404423664</c:v>
                </c:pt>
                <c:pt idx="46">
                  <c:v>0.67981706755609217</c:v>
                </c:pt>
                <c:pt idx="47">
                  <c:v>0.72135730782537144</c:v>
                </c:pt>
              </c:numCache>
            </c:numRef>
          </c:val>
          <c:extLst>
            <c:ext xmlns:c16="http://schemas.microsoft.com/office/drawing/2014/chart" uri="{C3380CC4-5D6E-409C-BE32-E72D297353CC}">
              <c16:uniqueId val="{00000002-E737-4409-ACDF-6D7CB515A617}"/>
            </c:ext>
          </c:extLst>
        </c:ser>
        <c:ser>
          <c:idx val="4"/>
          <c:order val="4"/>
          <c:tx>
            <c:v>Children</c:v>
          </c:tx>
          <c:spPr>
            <a:solidFill>
              <a:schemeClr val="accent4">
                <a:lumMod val="60000"/>
                <a:lumOff val="4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audience'!$G$2:$G$49</c:f>
              <c:numCache>
                <c:formatCode>0%</c:formatCode>
                <c:ptCount val="48"/>
                <c:pt idx="0">
                  <c:v>0.21289157528350611</c:v>
                </c:pt>
                <c:pt idx="1">
                  <c:v>0.30165826576082988</c:v>
                </c:pt>
                <c:pt idx="2">
                  <c:v>0.34419579782143017</c:v>
                </c:pt>
                <c:pt idx="3">
                  <c:v>0.37009891126449868</c:v>
                </c:pt>
                <c:pt idx="4">
                  <c:v>0.30129085416094481</c:v>
                </c:pt>
                <c:pt idx="5">
                  <c:v>0.27867134012513511</c:v>
                </c:pt>
                <c:pt idx="6">
                  <c:v>0.34173773197621515</c:v>
                </c:pt>
                <c:pt idx="7">
                  <c:v>0.24665135252881301</c:v>
                </c:pt>
                <c:pt idx="8">
                  <c:v>0.34685628603093888</c:v>
                </c:pt>
                <c:pt idx="9">
                  <c:v>0.36901686106423331</c:v>
                </c:pt>
                <c:pt idx="10">
                  <c:v>0.26434436680777273</c:v>
                </c:pt>
                <c:pt idx="11">
                  <c:v>0.36839959225280328</c:v>
                </c:pt>
                <c:pt idx="12">
                  <c:v>0.38221612595419846</c:v>
                </c:pt>
                <c:pt idx="13">
                  <c:v>0.33551151116496453</c:v>
                </c:pt>
                <c:pt idx="14">
                  <c:v>0.41260333053791781</c:v>
                </c:pt>
                <c:pt idx="15">
                  <c:v>0.30861868028192463</c:v>
                </c:pt>
                <c:pt idx="16">
                  <c:v>0.30014762070163253</c:v>
                </c:pt>
                <c:pt idx="17">
                  <c:v>0.34414474047106847</c:v>
                </c:pt>
                <c:pt idx="18">
                  <c:v>0.4518862256841582</c:v>
                </c:pt>
                <c:pt idx="19">
                  <c:v>0.30297148772282351</c:v>
                </c:pt>
                <c:pt idx="20">
                  <c:v>0.26540055526495793</c:v>
                </c:pt>
                <c:pt idx="21">
                  <c:v>0.25865993730244419</c:v>
                </c:pt>
                <c:pt idx="22">
                  <c:v>0.35160716930825064</c:v>
                </c:pt>
                <c:pt idx="23">
                  <c:v>0.25841160801906632</c:v>
                </c:pt>
                <c:pt idx="24">
                  <c:v>0.3046742166626184</c:v>
                </c:pt>
                <c:pt idx="25">
                  <c:v>0.36957007674539899</c:v>
                </c:pt>
                <c:pt idx="26">
                  <c:v>0.2869642109182296</c:v>
                </c:pt>
                <c:pt idx="27">
                  <c:v>0.39452171143433484</c:v>
                </c:pt>
                <c:pt idx="28">
                  <c:v>0.24745523593920454</c:v>
                </c:pt>
                <c:pt idx="29">
                  <c:v>0.26656738644825018</c:v>
                </c:pt>
                <c:pt idx="30">
                  <c:v>0.32744485110075311</c:v>
                </c:pt>
                <c:pt idx="31">
                  <c:v>0.375177340477025</c:v>
                </c:pt>
                <c:pt idx="32">
                  <c:v>0.42668141037706253</c:v>
                </c:pt>
                <c:pt idx="33">
                  <c:v>0.11244556885833326</c:v>
                </c:pt>
                <c:pt idx="34">
                  <c:v>0.37511077351563488</c:v>
                </c:pt>
                <c:pt idx="35">
                  <c:v>0.31208339998933504</c:v>
                </c:pt>
                <c:pt idx="36">
                  <c:v>0.36921148170397261</c:v>
                </c:pt>
                <c:pt idx="37">
                  <c:v>0.33361379890618426</c:v>
                </c:pt>
                <c:pt idx="38">
                  <c:v>0.28019992093522333</c:v>
                </c:pt>
                <c:pt idx="39">
                  <c:v>0.33252388804806976</c:v>
                </c:pt>
                <c:pt idx="40">
                  <c:v>0.34977874527157232</c:v>
                </c:pt>
                <c:pt idx="41">
                  <c:v>0.29266865290487337</c:v>
                </c:pt>
                <c:pt idx="42">
                  <c:v>0.28940929744844462</c:v>
                </c:pt>
                <c:pt idx="43">
                  <c:v>0.32372469211055838</c:v>
                </c:pt>
                <c:pt idx="44">
                  <c:v>0.42805050053321408</c:v>
                </c:pt>
                <c:pt idx="45">
                  <c:v>0.28840736078642931</c:v>
                </c:pt>
                <c:pt idx="46">
                  <c:v>0.27403034550495697</c:v>
                </c:pt>
                <c:pt idx="47">
                  <c:v>0.20492393428520669</c:v>
                </c:pt>
              </c:numCache>
            </c:numRef>
          </c:val>
          <c:extLst>
            <c:ext xmlns:c16="http://schemas.microsoft.com/office/drawing/2014/chart" uri="{C3380CC4-5D6E-409C-BE32-E72D297353CC}">
              <c16:uniqueId val="{00000004-E737-4409-ACDF-6D7CB515A617}"/>
            </c:ext>
          </c:extLst>
        </c:ser>
        <c:ser>
          <c:idx val="6"/>
          <c:order val="6"/>
          <c:tx>
            <c:v>Young Adult</c:v>
          </c:tx>
          <c:spPr>
            <a:solidFill>
              <a:schemeClr val="accent5">
                <a:lumMod val="60000"/>
                <a:lumOff val="4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audience'!$I$2:$I$49</c:f>
              <c:numCache>
                <c:formatCode>0%</c:formatCode>
                <c:ptCount val="48"/>
                <c:pt idx="0">
                  <c:v>9.1816684756166028E-2</c:v>
                </c:pt>
                <c:pt idx="1">
                  <c:v>3.906786470889035E-2</c:v>
                </c:pt>
                <c:pt idx="2">
                  <c:v>4.7430229555018764E-2</c:v>
                </c:pt>
                <c:pt idx="3">
                  <c:v>5.4223297516544512E-2</c:v>
                </c:pt>
                <c:pt idx="4">
                  <c:v>6.5719778710715271E-2</c:v>
                </c:pt>
                <c:pt idx="5">
                  <c:v>3.1185507911029579E-2</c:v>
                </c:pt>
                <c:pt idx="6">
                  <c:v>5.4457540681803751E-2</c:v>
                </c:pt>
                <c:pt idx="7">
                  <c:v>3.8611430155649731E-2</c:v>
                </c:pt>
                <c:pt idx="8">
                  <c:v>7.4376239836830491E-2</c:v>
                </c:pt>
                <c:pt idx="9">
                  <c:v>2.9689810182350392E-2</c:v>
                </c:pt>
                <c:pt idx="10">
                  <c:v>4.3260060182587851E-2</c:v>
                </c:pt>
                <c:pt idx="11">
                  <c:v>5.5453618756371052E-2</c:v>
                </c:pt>
                <c:pt idx="12">
                  <c:v>5.5432967557251911E-2</c:v>
                </c:pt>
                <c:pt idx="13">
                  <c:v>5.2449368184178641E-2</c:v>
                </c:pt>
                <c:pt idx="14">
                  <c:v>5.8248472505091652E-2</c:v>
                </c:pt>
                <c:pt idx="15">
                  <c:v>3.5740052167156887E-2</c:v>
                </c:pt>
                <c:pt idx="16">
                  <c:v>4.6283431747134424E-2</c:v>
                </c:pt>
                <c:pt idx="17">
                  <c:v>4.5838159854376968E-2</c:v>
                </c:pt>
                <c:pt idx="18">
                  <c:v>7.0042054235462281E-2</c:v>
                </c:pt>
                <c:pt idx="19">
                  <c:v>7.1105630908343612E-2</c:v>
                </c:pt>
                <c:pt idx="20">
                  <c:v>4.6231843238240859E-2</c:v>
                </c:pt>
                <c:pt idx="21">
                  <c:v>4.4629733210192903E-2</c:v>
                </c:pt>
                <c:pt idx="22">
                  <c:v>3.2380388090653238E-2</c:v>
                </c:pt>
                <c:pt idx="23">
                  <c:v>4.7560633674470769E-2</c:v>
                </c:pt>
                <c:pt idx="24">
                  <c:v>3.4863067767792084E-2</c:v>
                </c:pt>
                <c:pt idx="25">
                  <c:v>5.2529617763206915E-2</c:v>
                </c:pt>
                <c:pt idx="26">
                  <c:v>3.7939219062689065E-2</c:v>
                </c:pt>
                <c:pt idx="27">
                  <c:v>4.3953710584987787E-2</c:v>
                </c:pt>
                <c:pt idx="28">
                  <c:v>3.6656085697646758E-2</c:v>
                </c:pt>
                <c:pt idx="29">
                  <c:v>4.8658851235519232E-2</c:v>
                </c:pt>
                <c:pt idx="30">
                  <c:v>8.1975237226480369E-2</c:v>
                </c:pt>
                <c:pt idx="31">
                  <c:v>6.3225009597249346E-2</c:v>
                </c:pt>
                <c:pt idx="32">
                  <c:v>7.0197314762532159E-2</c:v>
                </c:pt>
                <c:pt idx="33">
                  <c:v>1.0411278414701816E-2</c:v>
                </c:pt>
                <c:pt idx="34">
                  <c:v>3.4434738574503104E-2</c:v>
                </c:pt>
                <c:pt idx="35">
                  <c:v>6.7749160134378497E-2</c:v>
                </c:pt>
                <c:pt idx="36">
                  <c:v>7.7336955102254024E-2</c:v>
                </c:pt>
                <c:pt idx="37">
                  <c:v>3.4241188198496461E-2</c:v>
                </c:pt>
                <c:pt idx="38">
                  <c:v>0.11789122945727679</c:v>
                </c:pt>
                <c:pt idx="39">
                  <c:v>6.7078542546703104E-2</c:v>
                </c:pt>
                <c:pt idx="40">
                  <c:v>8.8234244522161165E-2</c:v>
                </c:pt>
                <c:pt idx="41">
                  <c:v>2.9846775909768034E-2</c:v>
                </c:pt>
                <c:pt idx="42">
                  <c:v>2.3468317771009137E-2</c:v>
                </c:pt>
                <c:pt idx="43">
                  <c:v>5.5659332376401804E-2</c:v>
                </c:pt>
                <c:pt idx="44">
                  <c:v>5.9341566617358697E-2</c:v>
                </c:pt>
                <c:pt idx="45">
                  <c:v>3.5994725169334052E-2</c:v>
                </c:pt>
                <c:pt idx="46">
                  <c:v>4.6152586938950899E-2</c:v>
                </c:pt>
                <c:pt idx="47">
                  <c:v>7.3718757889421865E-2</c:v>
                </c:pt>
              </c:numCache>
            </c:numRef>
          </c:val>
          <c:extLst>
            <c:ext xmlns:c16="http://schemas.microsoft.com/office/drawing/2014/chart" uri="{C3380CC4-5D6E-409C-BE32-E72D297353CC}">
              <c16:uniqueId val="{00000006-E737-4409-ACDF-6D7CB515A617}"/>
            </c:ext>
          </c:extLst>
        </c:ser>
        <c:dLbls>
          <c:showLegendKey val="0"/>
          <c:showVal val="0"/>
          <c:showCatName val="0"/>
          <c:showSerName val="0"/>
          <c:showPercent val="0"/>
          <c:showBubbleSize val="0"/>
        </c:dLbls>
        <c:gapWidth val="150"/>
        <c:overlap val="100"/>
        <c:axId val="684734856"/>
        <c:axId val="684737480"/>
        <c:extLst>
          <c:ext xmlns:c15="http://schemas.microsoft.com/office/drawing/2012/chart" uri="{02D57815-91ED-43cb-92C2-25804820EDAC}">
            <c15:filteredBarSeries>
              <c15:ser>
                <c:idx val="0"/>
                <c:order val="0"/>
                <c:tx>
                  <c:strRef>
                    <c:extLst>
                      <c:ext uri="{02D57815-91ED-43cb-92C2-25804820EDAC}">
                        <c15:formulaRef>
                          <c15:sqref>'Physical - audience'!$C$1</c15:sqref>
                        </c15:formulaRef>
                      </c:ext>
                    </c:extLst>
                    <c:strCache>
                      <c:ptCount val="1"/>
                      <c:pt idx="0">
                        <c:v>Total Physical Collection</c:v>
                      </c:pt>
                    </c:strCache>
                  </c:strRef>
                </c:tx>
                <c:spPr>
                  <a:solidFill>
                    <a:schemeClr val="accent1"/>
                  </a:solidFill>
                  <a:ln>
                    <a:noFill/>
                  </a:ln>
                  <a:effectLst/>
                </c:spPr>
                <c:invertIfNegative val="0"/>
                <c:cat>
                  <c:strRef>
                    <c:extLst>
                      <c:ex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'Physical - audience'!$C$2:$C$49</c15:sqref>
                        </c15:formulaRef>
                      </c:ext>
                    </c:extLst>
                    <c:numCache>
                      <c:formatCode>#,##0</c:formatCode>
                      <c:ptCount val="48"/>
                      <c:pt idx="0">
                        <c:v>106876</c:v>
                      </c:pt>
                      <c:pt idx="1">
                        <c:v>68445</c:v>
                      </c:pt>
                      <c:pt idx="2">
                        <c:v>65823</c:v>
                      </c:pt>
                      <c:pt idx="3">
                        <c:v>14053</c:v>
                      </c:pt>
                      <c:pt idx="4">
                        <c:v>25487</c:v>
                      </c:pt>
                      <c:pt idx="5">
                        <c:v>30527</c:v>
                      </c:pt>
                      <c:pt idx="6">
                        <c:v>94514</c:v>
                      </c:pt>
                      <c:pt idx="7">
                        <c:v>252490</c:v>
                      </c:pt>
                      <c:pt idx="8">
                        <c:v>107373</c:v>
                      </c:pt>
                      <c:pt idx="9">
                        <c:v>66959</c:v>
                      </c:pt>
                      <c:pt idx="10">
                        <c:v>98035</c:v>
                      </c:pt>
                      <c:pt idx="11">
                        <c:v>24525</c:v>
                      </c:pt>
                      <c:pt idx="12">
                        <c:v>33536</c:v>
                      </c:pt>
                      <c:pt idx="13">
                        <c:v>23108</c:v>
                      </c:pt>
                      <c:pt idx="14">
                        <c:v>41735</c:v>
                      </c:pt>
                      <c:pt idx="15">
                        <c:v>18019</c:v>
                      </c:pt>
                      <c:pt idx="16">
                        <c:v>23032</c:v>
                      </c:pt>
                      <c:pt idx="17">
                        <c:v>36258</c:v>
                      </c:pt>
                      <c:pt idx="18">
                        <c:v>48271</c:v>
                      </c:pt>
                      <c:pt idx="19">
                        <c:v>131382</c:v>
                      </c:pt>
                      <c:pt idx="20">
                        <c:v>24853</c:v>
                      </c:pt>
                      <c:pt idx="21">
                        <c:v>76877</c:v>
                      </c:pt>
                      <c:pt idx="22">
                        <c:v>67510</c:v>
                      </c:pt>
                      <c:pt idx="23">
                        <c:v>28532</c:v>
                      </c:pt>
                      <c:pt idx="24">
                        <c:v>131744</c:v>
                      </c:pt>
                      <c:pt idx="25">
                        <c:v>13421</c:v>
                      </c:pt>
                      <c:pt idx="26">
                        <c:v>107435</c:v>
                      </c:pt>
                      <c:pt idx="27">
                        <c:v>9419</c:v>
                      </c:pt>
                      <c:pt idx="28">
                        <c:v>121917</c:v>
                      </c:pt>
                      <c:pt idx="29">
                        <c:v>57749</c:v>
                      </c:pt>
                      <c:pt idx="30">
                        <c:v>89893</c:v>
                      </c:pt>
                      <c:pt idx="31">
                        <c:v>59913</c:v>
                      </c:pt>
                      <c:pt idx="32">
                        <c:v>255024</c:v>
                      </c:pt>
                      <c:pt idx="33">
                        <c:v>318981</c:v>
                      </c:pt>
                      <c:pt idx="34">
                        <c:v>23697</c:v>
                      </c:pt>
                      <c:pt idx="35">
                        <c:v>37506</c:v>
                      </c:pt>
                      <c:pt idx="36">
                        <c:v>38287</c:v>
                      </c:pt>
                      <c:pt idx="37">
                        <c:v>54671</c:v>
                      </c:pt>
                      <c:pt idx="38">
                        <c:v>70828</c:v>
                      </c:pt>
                      <c:pt idx="39">
                        <c:v>88538</c:v>
                      </c:pt>
                      <c:pt idx="40">
                        <c:v>56044</c:v>
                      </c:pt>
                      <c:pt idx="41">
                        <c:v>18796</c:v>
                      </c:pt>
                      <c:pt idx="42">
                        <c:v>20027</c:v>
                      </c:pt>
                      <c:pt idx="43">
                        <c:v>152571</c:v>
                      </c:pt>
                      <c:pt idx="44">
                        <c:v>29069</c:v>
                      </c:pt>
                      <c:pt idx="45">
                        <c:v>66732</c:v>
                      </c:pt>
                      <c:pt idx="46">
                        <c:v>97741</c:v>
                      </c:pt>
                      <c:pt idx="47">
                        <c:v>106947</c:v>
                      </c:pt>
                    </c:numCache>
                  </c:numRef>
                </c:val>
                <c:extLst>
                  <c:ext xmlns:c16="http://schemas.microsoft.com/office/drawing/2014/chart" uri="{C3380CC4-5D6E-409C-BE32-E72D297353CC}">
                    <c16:uniqueId val="{00000000-E737-4409-ACDF-6D7CB515A6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'Physical - audience'!$D$1</c15:sqref>
                        </c15:formulaRef>
                      </c:ext>
                    </c:extLst>
                    <c:strCache>
                      <c:ptCount val="1"/>
                      <c:pt idx="0">
                        <c:v>Adult Physical Materials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audience'!$D$2:$D$49</c15:sqref>
                        </c15:formulaRef>
                      </c:ext>
                    </c:extLst>
                    <c:numCache>
                      <c:formatCode>#,##0</c:formatCode>
                      <c:ptCount val="48"/>
                      <c:pt idx="0">
                        <c:v>74311</c:v>
                      </c:pt>
                      <c:pt idx="1">
                        <c:v>45124</c:v>
                      </c:pt>
                      <c:pt idx="2">
                        <c:v>40045</c:v>
                      </c:pt>
                      <c:pt idx="3">
                        <c:v>8093</c:v>
                      </c:pt>
                      <c:pt idx="4">
                        <c:v>16134</c:v>
                      </c:pt>
                      <c:pt idx="5">
                        <c:v>21062</c:v>
                      </c:pt>
                      <c:pt idx="6">
                        <c:v>57068</c:v>
                      </c:pt>
                      <c:pt idx="7">
                        <c:v>162666</c:v>
                      </c:pt>
                      <c:pt idx="8">
                        <c:v>62144</c:v>
                      </c:pt>
                      <c:pt idx="9">
                        <c:v>40260</c:v>
                      </c:pt>
                      <c:pt idx="10">
                        <c:v>67879</c:v>
                      </c:pt>
                      <c:pt idx="11">
                        <c:v>14130</c:v>
                      </c:pt>
                      <c:pt idx="12">
                        <c:v>18859</c:v>
                      </c:pt>
                      <c:pt idx="13">
                        <c:v>14143</c:v>
                      </c:pt>
                      <c:pt idx="14">
                        <c:v>22084</c:v>
                      </c:pt>
                      <c:pt idx="15">
                        <c:v>11814</c:v>
                      </c:pt>
                      <c:pt idx="16">
                        <c:v>15054</c:v>
                      </c:pt>
                      <c:pt idx="17">
                        <c:v>21835</c:v>
                      </c:pt>
                      <c:pt idx="18">
                        <c:v>23077</c:v>
                      </c:pt>
                      <c:pt idx="19">
                        <c:v>82236</c:v>
                      </c:pt>
                      <c:pt idx="20">
                        <c:v>17108</c:v>
                      </c:pt>
                      <c:pt idx="21">
                        <c:v>53474</c:v>
                      </c:pt>
                      <c:pt idx="22">
                        <c:v>41587</c:v>
                      </c:pt>
                      <c:pt idx="23">
                        <c:v>19803</c:v>
                      </c:pt>
                      <c:pt idx="24">
                        <c:v>87012</c:v>
                      </c:pt>
                      <c:pt idx="25">
                        <c:v>7756</c:v>
                      </c:pt>
                      <c:pt idx="26">
                        <c:v>72583</c:v>
                      </c:pt>
                      <c:pt idx="27">
                        <c:v>5289</c:v>
                      </c:pt>
                      <c:pt idx="28">
                        <c:v>87279</c:v>
                      </c:pt>
                      <c:pt idx="29">
                        <c:v>39545</c:v>
                      </c:pt>
                      <c:pt idx="30">
                        <c:v>53089</c:v>
                      </c:pt>
                      <c:pt idx="31">
                        <c:v>33680</c:v>
                      </c:pt>
                      <c:pt idx="32">
                        <c:v>128448</c:v>
                      </c:pt>
                      <c:pt idx="33">
                        <c:v>279792</c:v>
                      </c:pt>
                      <c:pt idx="34">
                        <c:v>13992</c:v>
                      </c:pt>
                      <c:pt idx="35">
                        <c:v>23259</c:v>
                      </c:pt>
                      <c:pt idx="36">
                        <c:v>21190</c:v>
                      </c:pt>
                      <c:pt idx="37">
                        <c:v>34561</c:v>
                      </c:pt>
                      <c:pt idx="38">
                        <c:v>42632</c:v>
                      </c:pt>
                      <c:pt idx="39">
                        <c:v>52853</c:v>
                      </c:pt>
                      <c:pt idx="40">
                        <c:v>31498</c:v>
                      </c:pt>
                      <c:pt idx="41">
                        <c:v>12739</c:v>
                      </c:pt>
                      <c:pt idx="42">
                        <c:v>13313</c:v>
                      </c:pt>
                      <c:pt idx="43">
                        <c:v>94688</c:v>
                      </c:pt>
                      <c:pt idx="44">
                        <c:v>14901</c:v>
                      </c:pt>
                      <c:pt idx="45">
                        <c:v>45084</c:v>
                      </c:pt>
                      <c:pt idx="46">
                        <c:v>66446</c:v>
                      </c:pt>
                      <c:pt idx="47">
                        <c:v>77147</c:v>
                      </c:pt>
                    </c:numCache>
                  </c:numRef>
                </c:val>
                <c:extLst xmlns:c15="http://schemas.microsoft.com/office/drawing/2012/chart">
                  <c:ext xmlns:c16="http://schemas.microsoft.com/office/drawing/2014/chart" uri="{C3380CC4-5D6E-409C-BE32-E72D297353CC}">
                    <c16:uniqueId val="{00000001-E737-4409-ACDF-6D7CB515A6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'Physical - audience'!$F$1</c15:sqref>
                        </c15:formulaRef>
                      </c:ext>
                    </c:extLst>
                    <c:strCache>
                      <c:ptCount val="1"/>
                      <c:pt idx="0">
                        <c:v>Children's Physical Materials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audience'!$F$2:$F$49</c15:sqref>
                        </c15:formulaRef>
                      </c:ext>
                    </c:extLst>
                    <c:numCache>
                      <c:formatCode>#,##0</c:formatCode>
                      <c:ptCount val="48"/>
                      <c:pt idx="0">
                        <c:v>22753</c:v>
                      </c:pt>
                      <c:pt idx="1">
                        <c:v>20647</c:v>
                      </c:pt>
                      <c:pt idx="2">
                        <c:v>22656</c:v>
                      </c:pt>
                      <c:pt idx="3">
                        <c:v>5201</c:v>
                      </c:pt>
                      <c:pt idx="4">
                        <c:v>7679</c:v>
                      </c:pt>
                      <c:pt idx="5">
                        <c:v>8507</c:v>
                      </c:pt>
                      <c:pt idx="6">
                        <c:v>32299</c:v>
                      </c:pt>
                      <c:pt idx="7">
                        <c:v>62277</c:v>
                      </c:pt>
                      <c:pt idx="8">
                        <c:v>37243</c:v>
                      </c:pt>
                      <c:pt idx="9">
                        <c:v>24709</c:v>
                      </c:pt>
                      <c:pt idx="10">
                        <c:v>25915</c:v>
                      </c:pt>
                      <c:pt idx="11">
                        <c:v>9035</c:v>
                      </c:pt>
                      <c:pt idx="12">
                        <c:v>12818</c:v>
                      </c:pt>
                      <c:pt idx="13">
                        <c:v>7753</c:v>
                      </c:pt>
                      <c:pt idx="14">
                        <c:v>17220</c:v>
                      </c:pt>
                      <c:pt idx="15">
                        <c:v>5561</c:v>
                      </c:pt>
                      <c:pt idx="16">
                        <c:v>6913</c:v>
                      </c:pt>
                      <c:pt idx="17">
                        <c:v>12478</c:v>
                      </c:pt>
                      <c:pt idx="18">
                        <c:v>21813</c:v>
                      </c:pt>
                      <c:pt idx="19">
                        <c:v>39805</c:v>
                      </c:pt>
                      <c:pt idx="20">
                        <c:v>6596</c:v>
                      </c:pt>
                      <c:pt idx="21">
                        <c:v>19885</c:v>
                      </c:pt>
                      <c:pt idx="22">
                        <c:v>23737</c:v>
                      </c:pt>
                      <c:pt idx="23">
                        <c:v>7373</c:v>
                      </c:pt>
                      <c:pt idx="24">
                        <c:v>40139</c:v>
                      </c:pt>
                      <c:pt idx="25">
                        <c:v>4960</c:v>
                      </c:pt>
                      <c:pt idx="26">
                        <c:v>30830</c:v>
                      </c:pt>
                      <c:pt idx="27">
                        <c:v>3716</c:v>
                      </c:pt>
                      <c:pt idx="28">
                        <c:v>30169</c:v>
                      </c:pt>
                      <c:pt idx="29">
                        <c:v>15394</c:v>
                      </c:pt>
                      <c:pt idx="30">
                        <c:v>29435</c:v>
                      </c:pt>
                      <c:pt idx="31">
                        <c:v>22478</c:v>
                      </c:pt>
                      <c:pt idx="32">
                        <c:v>108814</c:v>
                      </c:pt>
                      <c:pt idx="33">
                        <c:v>35868</c:v>
                      </c:pt>
                      <c:pt idx="34">
                        <c:v>8889</c:v>
                      </c:pt>
                      <c:pt idx="35">
                        <c:v>11705</c:v>
                      </c:pt>
                      <c:pt idx="36">
                        <c:v>14136</c:v>
                      </c:pt>
                      <c:pt idx="37">
                        <c:v>18239</c:v>
                      </c:pt>
                      <c:pt idx="38">
                        <c:v>19846</c:v>
                      </c:pt>
                      <c:pt idx="39">
                        <c:v>29441</c:v>
                      </c:pt>
                      <c:pt idx="40">
                        <c:v>19603</c:v>
                      </c:pt>
                      <c:pt idx="41">
                        <c:v>5501</c:v>
                      </c:pt>
                      <c:pt idx="42">
                        <c:v>5796</c:v>
                      </c:pt>
                      <c:pt idx="43">
                        <c:v>49391</c:v>
                      </c:pt>
                      <c:pt idx="44">
                        <c:v>12443</c:v>
                      </c:pt>
                      <c:pt idx="45">
                        <c:v>19246</c:v>
                      </c:pt>
                      <c:pt idx="46">
                        <c:v>26784</c:v>
                      </c:pt>
                      <c:pt idx="47">
                        <c:v>21916</c:v>
                      </c:pt>
                    </c:numCache>
                  </c:numRef>
                </c:val>
                <c:extLst xmlns:c15="http://schemas.microsoft.com/office/drawing/2012/chart">
                  <c:ext xmlns:c16="http://schemas.microsoft.com/office/drawing/2014/chart" uri="{C3380CC4-5D6E-409C-BE32-E72D297353CC}">
                    <c16:uniqueId val="{00000003-E737-4409-ACDF-6D7CB515A6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'Physical - audience'!$H$1</c15:sqref>
                        </c15:formulaRef>
                      </c:ext>
                    </c:extLst>
                    <c:strCache>
                      <c:ptCount val="1"/>
                      <c:pt idx="0">
                        <c:v>YA Physical Materials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audience'!$H$2:$H$49</c15:sqref>
                        </c15:formulaRef>
                      </c:ext>
                    </c:extLst>
                    <c:numCache>
                      <c:formatCode>#,##0</c:formatCode>
                      <c:ptCount val="48"/>
                      <c:pt idx="0">
                        <c:v>9813</c:v>
                      </c:pt>
                      <c:pt idx="1">
                        <c:v>2674</c:v>
                      </c:pt>
                      <c:pt idx="2">
                        <c:v>3122</c:v>
                      </c:pt>
                      <c:pt idx="3">
                        <c:v>762</c:v>
                      </c:pt>
                      <c:pt idx="4">
                        <c:v>1675</c:v>
                      </c:pt>
                      <c:pt idx="5">
                        <c:v>952</c:v>
                      </c:pt>
                      <c:pt idx="6">
                        <c:v>5147</c:v>
                      </c:pt>
                      <c:pt idx="7">
                        <c:v>9749</c:v>
                      </c:pt>
                      <c:pt idx="8">
                        <c:v>7986</c:v>
                      </c:pt>
                      <c:pt idx="9">
                        <c:v>1988</c:v>
                      </c:pt>
                      <c:pt idx="10">
                        <c:v>4241</c:v>
                      </c:pt>
                      <c:pt idx="11">
                        <c:v>1360</c:v>
                      </c:pt>
                      <c:pt idx="12">
                        <c:v>1859</c:v>
                      </c:pt>
                      <c:pt idx="13">
                        <c:v>1212</c:v>
                      </c:pt>
                      <c:pt idx="14">
                        <c:v>2431</c:v>
                      </c:pt>
                      <c:pt idx="15">
                        <c:v>644</c:v>
                      </c:pt>
                      <c:pt idx="16">
                        <c:v>1066</c:v>
                      </c:pt>
                      <c:pt idx="17">
                        <c:v>1662</c:v>
                      </c:pt>
                      <c:pt idx="18">
                        <c:v>3381</c:v>
                      </c:pt>
                      <c:pt idx="19">
                        <c:v>9342</c:v>
                      </c:pt>
                      <c:pt idx="20">
                        <c:v>1149</c:v>
                      </c:pt>
                      <c:pt idx="21">
                        <c:v>3431</c:v>
                      </c:pt>
                      <c:pt idx="22">
                        <c:v>2186</c:v>
                      </c:pt>
                      <c:pt idx="23">
                        <c:v>1357</c:v>
                      </c:pt>
                      <c:pt idx="24">
                        <c:v>4593</c:v>
                      </c:pt>
                      <c:pt idx="25">
                        <c:v>705</c:v>
                      </c:pt>
                      <c:pt idx="26">
                        <c:v>4076</c:v>
                      </c:pt>
                      <c:pt idx="27">
                        <c:v>414</c:v>
                      </c:pt>
                      <c:pt idx="28">
                        <c:v>4469</c:v>
                      </c:pt>
                      <c:pt idx="29">
                        <c:v>2810</c:v>
                      </c:pt>
                      <c:pt idx="30">
                        <c:v>7369</c:v>
                      </c:pt>
                      <c:pt idx="31">
                        <c:v>3788</c:v>
                      </c:pt>
                      <c:pt idx="32">
                        <c:v>17902</c:v>
                      </c:pt>
                      <c:pt idx="33">
                        <c:v>3321</c:v>
                      </c:pt>
                      <c:pt idx="34">
                        <c:v>816</c:v>
                      </c:pt>
                      <c:pt idx="35">
                        <c:v>2541</c:v>
                      </c:pt>
                      <c:pt idx="36">
                        <c:v>2961</c:v>
                      </c:pt>
                      <c:pt idx="37">
                        <c:v>1872</c:v>
                      </c:pt>
                      <c:pt idx="38">
                        <c:v>8350</c:v>
                      </c:pt>
                      <c:pt idx="39">
                        <c:v>5939</c:v>
                      </c:pt>
                      <c:pt idx="40">
                        <c:v>4945</c:v>
                      </c:pt>
                      <c:pt idx="41">
                        <c:v>561</c:v>
                      </c:pt>
                      <c:pt idx="42">
                        <c:v>470</c:v>
                      </c:pt>
                      <c:pt idx="43">
                        <c:v>8492</c:v>
                      </c:pt>
                      <c:pt idx="44">
                        <c:v>1725</c:v>
                      </c:pt>
                      <c:pt idx="45">
                        <c:v>2402</c:v>
                      </c:pt>
                      <c:pt idx="46">
                        <c:v>4511</c:v>
                      </c:pt>
                      <c:pt idx="47">
                        <c:v>7884</c:v>
                      </c:pt>
                    </c:numCache>
                  </c:numRef>
                </c:val>
                <c:extLst xmlns:c15="http://schemas.microsoft.com/office/drawing/2012/chart">
                  <c:ext xmlns:c16="http://schemas.microsoft.com/office/drawing/2014/chart" uri="{C3380CC4-5D6E-409C-BE32-E72D297353CC}">
                    <c16:uniqueId val="{00000005-E737-4409-ACDF-6D7CB515A617}"/>
                  </c:ext>
                </c:extLst>
              </c15:ser>
            </c15:filteredBarSeries>
          </c:ext>
        </c:extLst>
      </c:barChart>
      <c:catAx>
        <c:axId val="684734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84737480"/>
        <c:crosses val="autoZero"/>
        <c:auto val="1"/>
        <c:lblAlgn val="ctr"/>
        <c:lblOffset val="100"/>
        <c:noMultiLvlLbl val="0"/>
      </c:catAx>
      <c:valAx>
        <c:axId val="684737480"/>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84734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493569</xdr:colOff>
      <xdr:row>11</xdr:row>
      <xdr:rowOff>154132</xdr:rowOff>
    </xdr:from>
    <xdr:to>
      <xdr:col>9</xdr:col>
      <xdr:colOff>631872</xdr:colOff>
      <xdr:row>17</xdr:row>
      <xdr:rowOff>14686</xdr:rowOff>
    </xdr:to>
    <xdr:pic>
      <xdr:nvPicPr>
        <xdr:cNvPr id="2" name="Picture 1">
          <a:extLst>
            <a:ext uri="{FF2B5EF4-FFF2-40B4-BE49-F238E27FC236}">
              <a16:creationId xmlns:a16="http://schemas.microsoft.com/office/drawing/2014/main" id="{4E584416-8DAF-40CD-801E-1B99F20F8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7444" y="454515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5</xdr:rowOff>
    </xdr:from>
    <xdr:to>
      <xdr:col>21</xdr:col>
      <xdr:colOff>561975</xdr:colOff>
      <xdr:row>91</xdr:row>
      <xdr:rowOff>0</xdr:rowOff>
    </xdr:to>
    <xdr:graphicFrame macro="">
      <xdr:nvGraphicFramePr>
        <xdr:cNvPr id="2" name="Chart 1">
          <a:extLst>
            <a:ext uri="{FF2B5EF4-FFF2-40B4-BE49-F238E27FC236}">
              <a16:creationId xmlns:a16="http://schemas.microsoft.com/office/drawing/2014/main" id="{6359D661-6C7E-768B-F63D-3624A9279B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513C-2425-4BC7-956E-0C5152145226}">
  <sheetPr>
    <tabColor theme="7" tint="0.39997558519241921"/>
    <pageSetUpPr fitToPage="1"/>
  </sheetPr>
  <dimension ref="A1:EK37"/>
  <sheetViews>
    <sheetView showGridLines="0" showRowColHeaders="0" tabSelected="1" showRuler="0" zoomScaleNormal="100" zoomScaleSheetLayoutView="110" workbookViewId="0"/>
  </sheetViews>
  <sheetFormatPr defaultRowHeight="12.75"/>
  <cols>
    <col min="1" max="1" width="3.28515625" style="75" customWidth="1"/>
    <col min="2" max="4" width="9.140625" style="75"/>
    <col min="5" max="5" width="6.85546875" style="75" customWidth="1"/>
    <col min="6" max="9" width="9.140625" style="75"/>
    <col min="10" max="10" width="9.85546875" style="75" customWidth="1"/>
    <col min="11" max="11" width="0.7109375" style="75" customWidth="1"/>
    <col min="12" max="16384" width="9.140625" style="75"/>
  </cols>
  <sheetData>
    <row r="1" spans="1:141" ht="30" customHeight="1">
      <c r="A1" s="73"/>
      <c r="B1" s="90" t="s">
        <v>296</v>
      </c>
      <c r="C1" s="90"/>
      <c r="D1" s="90"/>
      <c r="E1" s="90"/>
      <c r="F1" s="90"/>
      <c r="G1" s="90"/>
      <c r="H1" s="90"/>
      <c r="I1" s="90"/>
      <c r="J1" s="91"/>
      <c r="K1" s="74"/>
    </row>
    <row r="2" spans="1:141">
      <c r="A2" s="76"/>
      <c r="B2" s="77"/>
      <c r="C2" s="77"/>
      <c r="D2" s="77"/>
      <c r="E2" s="77"/>
      <c r="F2" s="77"/>
      <c r="G2" s="77"/>
      <c r="H2" s="77"/>
      <c r="I2" s="77"/>
      <c r="J2" s="78"/>
    </row>
    <row r="3" spans="1:141">
      <c r="A3" s="76"/>
      <c r="B3" s="77" t="s">
        <v>297</v>
      </c>
      <c r="C3" s="77"/>
      <c r="D3" s="77"/>
      <c r="E3" s="77"/>
      <c r="F3" s="77"/>
      <c r="G3" s="77"/>
      <c r="H3" s="77"/>
      <c r="I3" s="77"/>
      <c r="J3" s="78"/>
    </row>
    <row r="4" spans="1:141">
      <c r="A4" s="76"/>
      <c r="B4" s="77"/>
      <c r="C4" s="77"/>
      <c r="D4" s="77"/>
      <c r="E4" s="77"/>
      <c r="F4" s="77"/>
      <c r="G4" s="77"/>
      <c r="H4" s="77"/>
      <c r="I4" s="77"/>
      <c r="J4" s="78"/>
    </row>
    <row r="5" spans="1:141" ht="39.75" customHeight="1">
      <c r="A5" s="76"/>
      <c r="B5" s="92" t="s">
        <v>298</v>
      </c>
      <c r="C5" s="92"/>
      <c r="D5" s="92"/>
      <c r="E5" s="92"/>
      <c r="F5" s="92"/>
      <c r="G5" s="92"/>
      <c r="H5" s="92"/>
      <c r="I5" s="92"/>
      <c r="J5" s="93"/>
    </row>
    <row r="6" spans="1:141">
      <c r="A6" s="76"/>
      <c r="B6" s="77"/>
      <c r="C6" s="77"/>
      <c r="D6" s="77"/>
      <c r="E6" s="77"/>
      <c r="F6" s="77"/>
      <c r="G6" s="77"/>
      <c r="H6" s="77"/>
      <c r="I6" s="77"/>
      <c r="J6" s="78"/>
    </row>
    <row r="7" spans="1:141" ht="27" customHeight="1">
      <c r="A7" s="76"/>
      <c r="B7" s="94" t="s">
        <v>299</v>
      </c>
      <c r="C7" s="94"/>
      <c r="D7" s="94"/>
      <c r="E7" s="94"/>
      <c r="F7" s="94"/>
      <c r="G7" s="94"/>
      <c r="H7" s="94"/>
      <c r="I7" s="94"/>
      <c r="J7" s="95"/>
    </row>
    <row r="8" spans="1:141">
      <c r="A8" s="76"/>
      <c r="B8" s="77"/>
      <c r="C8" s="77"/>
      <c r="D8" s="77"/>
      <c r="E8" s="77"/>
      <c r="F8" s="77"/>
      <c r="G8" s="77"/>
      <c r="H8" s="77"/>
      <c r="I8" s="77"/>
      <c r="J8" s="78"/>
    </row>
    <row r="9" spans="1:141" s="80" customFormat="1" ht="79.5" customHeight="1">
      <c r="A9" s="79"/>
      <c r="B9" s="92" t="s">
        <v>269</v>
      </c>
      <c r="C9" s="92"/>
      <c r="D9" s="92"/>
      <c r="E9" s="92"/>
      <c r="F9" s="92"/>
      <c r="G9" s="92"/>
      <c r="H9" s="92"/>
      <c r="I9" s="92"/>
      <c r="J9" s="93"/>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row>
    <row r="10" spans="1:141" s="80" customFormat="1">
      <c r="A10" s="79"/>
      <c r="B10" s="81"/>
      <c r="C10" s="81"/>
      <c r="D10" s="81"/>
      <c r="E10" s="81"/>
      <c r="F10" s="81"/>
      <c r="G10" s="81"/>
      <c r="H10" s="81"/>
      <c r="I10" s="81"/>
      <c r="J10" s="82"/>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row>
    <row r="11" spans="1:141" s="80" customFormat="1" ht="93" customHeight="1">
      <c r="A11" s="79"/>
      <c r="B11" s="92" t="s">
        <v>270</v>
      </c>
      <c r="C11" s="92"/>
      <c r="D11" s="92"/>
      <c r="E11" s="92"/>
      <c r="F11" s="92"/>
      <c r="G11" s="92"/>
      <c r="H11" s="92"/>
      <c r="I11" s="92"/>
      <c r="J11" s="93"/>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row>
    <row r="12" spans="1:141">
      <c r="A12" s="76"/>
      <c r="B12" s="77"/>
      <c r="C12" s="77"/>
      <c r="D12" s="77"/>
      <c r="E12" s="77"/>
      <c r="F12" s="77"/>
      <c r="G12" s="77"/>
      <c r="H12" s="77"/>
      <c r="I12" s="77"/>
      <c r="J12" s="78"/>
    </row>
    <row r="13" spans="1:141">
      <c r="A13" s="76"/>
      <c r="B13" s="77" t="s">
        <v>271</v>
      </c>
      <c r="C13" s="77"/>
      <c r="D13" s="77"/>
      <c r="E13" s="77"/>
      <c r="F13" s="77"/>
      <c r="G13" s="77"/>
      <c r="H13" s="77"/>
      <c r="I13" s="77"/>
      <c r="J13" s="78"/>
    </row>
    <row r="14" spans="1:141">
      <c r="A14" s="76"/>
      <c r="B14" s="77"/>
      <c r="C14" s="77"/>
      <c r="D14" s="77"/>
      <c r="E14" s="77"/>
      <c r="F14" s="77"/>
      <c r="G14" s="77"/>
      <c r="H14" s="77"/>
      <c r="I14" s="77"/>
      <c r="J14" s="78"/>
    </row>
    <row r="15" spans="1:141">
      <c r="A15" s="76"/>
      <c r="B15" s="83" t="s">
        <v>272</v>
      </c>
      <c r="C15" s="77"/>
      <c r="D15" s="77"/>
      <c r="E15" s="77"/>
      <c r="F15" s="83" t="s">
        <v>273</v>
      </c>
      <c r="G15" s="77"/>
      <c r="H15" s="77"/>
      <c r="I15" s="77"/>
      <c r="J15" s="78"/>
    </row>
    <row r="16" spans="1:141">
      <c r="A16" s="76"/>
      <c r="B16" s="84" t="s">
        <v>274</v>
      </c>
      <c r="C16" s="77"/>
      <c r="D16" s="77"/>
      <c r="E16" s="77"/>
      <c r="F16" s="77" t="s">
        <v>275</v>
      </c>
      <c r="G16" s="77"/>
      <c r="H16" s="77"/>
      <c r="I16" s="77"/>
      <c r="J16" s="78"/>
    </row>
    <row r="17" spans="1:10">
      <c r="A17" s="76"/>
      <c r="B17" s="84" t="s">
        <v>276</v>
      </c>
      <c r="C17" s="77"/>
      <c r="D17" s="77"/>
      <c r="E17" s="77"/>
      <c r="F17" s="77" t="s">
        <v>277</v>
      </c>
      <c r="G17" s="77"/>
      <c r="H17" s="77"/>
      <c r="I17" s="77"/>
      <c r="J17" s="78"/>
    </row>
    <row r="18" spans="1:10">
      <c r="A18" s="76"/>
      <c r="B18" s="84" t="s">
        <v>278</v>
      </c>
      <c r="C18" s="77"/>
      <c r="D18" s="77"/>
      <c r="E18" s="77"/>
      <c r="F18" s="77" t="s">
        <v>279</v>
      </c>
      <c r="G18" s="77"/>
      <c r="H18" s="77"/>
      <c r="I18" s="77"/>
      <c r="J18" s="78"/>
    </row>
    <row r="19" spans="1:10">
      <c r="A19" s="76"/>
      <c r="B19" s="84" t="s">
        <v>280</v>
      </c>
      <c r="C19" s="77"/>
      <c r="D19" s="77"/>
      <c r="E19" s="77"/>
      <c r="F19" s="77" t="s">
        <v>281</v>
      </c>
      <c r="G19" s="77"/>
      <c r="H19" s="77"/>
      <c r="I19" s="77"/>
      <c r="J19" s="78"/>
    </row>
    <row r="20" spans="1:10">
      <c r="A20" s="76"/>
      <c r="B20" s="84" t="s">
        <v>282</v>
      </c>
      <c r="C20" s="77"/>
      <c r="D20" s="77"/>
      <c r="E20" s="77"/>
      <c r="F20" s="77" t="s">
        <v>283</v>
      </c>
      <c r="G20" s="77"/>
      <c r="H20" s="77"/>
      <c r="I20" s="77"/>
      <c r="J20" s="78"/>
    </row>
    <row r="21" spans="1:10">
      <c r="A21" s="76"/>
      <c r="B21" s="84" t="s">
        <v>284</v>
      </c>
      <c r="C21" s="77"/>
      <c r="D21" s="77"/>
      <c r="E21" s="77"/>
      <c r="F21" s="77" t="s">
        <v>285</v>
      </c>
      <c r="G21" s="77"/>
      <c r="H21" s="77"/>
      <c r="I21" s="77"/>
      <c r="J21" s="78"/>
    </row>
    <row r="22" spans="1:10">
      <c r="A22" s="76"/>
      <c r="B22" s="84" t="s">
        <v>286</v>
      </c>
      <c r="C22" s="77"/>
      <c r="D22" s="77"/>
      <c r="E22" s="77"/>
      <c r="F22" s="77" t="s">
        <v>287</v>
      </c>
      <c r="G22" s="77"/>
      <c r="H22" s="77"/>
      <c r="I22" s="77"/>
      <c r="J22" s="78"/>
    </row>
    <row r="23" spans="1:10">
      <c r="A23" s="76"/>
      <c r="B23" s="84" t="s">
        <v>288</v>
      </c>
      <c r="C23" s="77"/>
      <c r="D23" s="77"/>
      <c r="E23" s="77"/>
      <c r="F23" s="77" t="s">
        <v>289</v>
      </c>
      <c r="G23" s="77"/>
      <c r="H23" s="77"/>
      <c r="I23" s="77"/>
      <c r="J23" s="78"/>
    </row>
    <row r="24" spans="1:10">
      <c r="A24" s="76"/>
      <c r="B24" s="84" t="s">
        <v>290</v>
      </c>
      <c r="C24" s="77"/>
      <c r="D24" s="77"/>
      <c r="E24" s="77"/>
      <c r="F24" s="77" t="s">
        <v>291</v>
      </c>
      <c r="G24" s="77"/>
      <c r="H24" s="77"/>
      <c r="I24" s="77"/>
      <c r="J24" s="78"/>
    </row>
    <row r="25" spans="1:10">
      <c r="A25" s="76"/>
      <c r="B25" s="84" t="s">
        <v>292</v>
      </c>
      <c r="C25" s="77"/>
      <c r="D25" s="77"/>
      <c r="E25" s="77"/>
      <c r="F25" s="77" t="s">
        <v>293</v>
      </c>
      <c r="G25" s="77"/>
      <c r="H25" s="77"/>
      <c r="I25" s="77"/>
      <c r="J25" s="78"/>
    </row>
    <row r="26" spans="1:10">
      <c r="A26" s="85"/>
      <c r="B26" s="86" t="s">
        <v>294</v>
      </c>
      <c r="C26" s="87"/>
      <c r="D26" s="87"/>
      <c r="E26" s="87"/>
      <c r="F26" s="87" t="s">
        <v>295</v>
      </c>
      <c r="G26" s="87"/>
      <c r="H26" s="87"/>
      <c r="I26" s="87"/>
      <c r="J26" s="88"/>
    </row>
    <row r="37" spans="3:3">
      <c r="C37" s="89"/>
    </row>
  </sheetData>
  <mergeCells count="5">
    <mergeCell ref="B1:J1"/>
    <mergeCell ref="B5:J5"/>
    <mergeCell ref="B7:J7"/>
    <mergeCell ref="B9:J9"/>
    <mergeCell ref="B11:J11"/>
  </mergeCells>
  <hyperlinks>
    <hyperlink ref="B16" location="Summary!A1" display="Summary" xr:uid="{BF92D9D4-0D11-4BB0-A0F4-82D719C20E84}"/>
    <hyperlink ref="B17" location="Print!A1" display="Print" xr:uid="{3DFBDFD0-1829-4444-BDA8-6DABD60979A9}"/>
    <hyperlink ref="B19" location="'Other Physical Materials'!A1" display="Other Physical Materials" xr:uid="{AA9935F8-4AA5-454B-988B-ABD365737228}"/>
    <hyperlink ref="B20" location="'Physical - audience'!A1" display="Physical - audience" xr:uid="{A1F9D994-BB09-4D85-ACA2-9B060C065D60}"/>
    <hyperlink ref="B22" location="'E-Collections'!A1" display="E-Collections" xr:uid="{1C1A5AB4-2036-42CD-99B2-660B21AAD748}"/>
    <hyperlink ref="B23" location="AV!A1" display="AV" xr:uid="{DFFEDBB3-A2EC-497E-A682-F973E0993B85}"/>
    <hyperlink ref="B24" location="'E-Materials'!A1" display="E-Materials" xr:uid="{7511F9FA-EFCE-49B7-AB0E-3CE5DDCB104D}"/>
    <hyperlink ref="B25" location="'Electronic - audience'!A1" display="Electronic - audience" xr:uid="{7DC19F0F-1D3B-46C6-8889-C29C2DE16031}"/>
    <hyperlink ref="B26" location="'All Data'!A1" display="All Data" xr:uid="{46FB7F2A-BC26-4999-8D90-064A285A72FB}"/>
    <hyperlink ref="B21" location="'Phys-audience chart'!A1" display="Phys-audience chart" xr:uid="{24E584ED-62C8-4435-B1D7-167795D522CF}"/>
    <hyperlink ref="B18" location="'Print by pop'!A1" display="Print by population" xr:uid="{80558C30-43E3-40FC-A45B-EB53500D13A7}"/>
  </hyperlinks>
  <printOptions horizontalCentered="1"/>
  <pageMargins left="0.7" right="0.7" top="0.75" bottom="0.75" header="0.3" footer="0.3"/>
  <pageSetup fitToHeight="0" orientation="portrait" r:id="rId1"/>
  <headerFooter>
    <oddHeader>&amp;CLibrary Collections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42D2-4F23-4031-8F38-655F76CF2DED}">
  <sheetPr codeName="Sheet10">
    <tabColor theme="7" tint="0.39997558519241921"/>
  </sheetPr>
  <dimension ref="A1:R54"/>
  <sheetViews>
    <sheetView showGridLines="0" showRowColHeaders="0" workbookViewId="0">
      <pane xSplit="1" ySplit="2" topLeftCell="B3" activePane="bottomRight" state="frozen"/>
      <selection activeCell="D8" sqref="D8"/>
      <selection pane="topRight" activeCell="D8" sqref="D8"/>
      <selection pane="bottomLeft" activeCell="D8" sqref="D8"/>
      <selection pane="bottomRight" sqref="A1:A2"/>
    </sheetView>
  </sheetViews>
  <sheetFormatPr defaultRowHeight="12.75"/>
  <cols>
    <col min="1" max="1" width="38.7109375" style="9" bestFit="1" customWidth="1"/>
    <col min="2" max="3" width="15.28515625" style="9" hidden="1" customWidth="1"/>
    <col min="4" max="4" width="13" style="9" customWidth="1"/>
    <col min="5" max="5" width="15.140625" style="9" customWidth="1"/>
    <col min="6" max="6" width="13.140625" style="9" customWidth="1"/>
    <col min="7" max="7" width="14.140625" style="9" customWidth="1"/>
    <col min="8" max="8" width="13.140625" style="9" customWidth="1"/>
    <col min="9" max="9" width="11.42578125" style="9" bestFit="1" customWidth="1"/>
    <col min="10" max="10" width="15.85546875" style="9" customWidth="1"/>
    <col min="11" max="11" width="15.7109375" style="9" customWidth="1"/>
    <col min="12" max="12" width="11.42578125" style="9" bestFit="1" customWidth="1"/>
    <col min="13" max="13" width="16" style="9" customWidth="1"/>
    <col min="14" max="15" width="11.42578125" style="9" bestFit="1" customWidth="1"/>
    <col min="16" max="16" width="15.7109375" style="9" customWidth="1"/>
    <col min="17" max="17" width="13" style="9" customWidth="1"/>
    <col min="18" max="18" width="17.42578125" style="9" hidden="1" customWidth="1"/>
    <col min="19" max="16384" width="9.140625" style="9"/>
  </cols>
  <sheetData>
    <row r="1" spans="1:18" ht="14.45" customHeight="1">
      <c r="A1" s="106" t="s">
        <v>0</v>
      </c>
      <c r="B1" s="108" t="s">
        <v>1</v>
      </c>
      <c r="C1" s="106" t="s">
        <v>2</v>
      </c>
      <c r="D1" s="106" t="s">
        <v>219</v>
      </c>
      <c r="E1" s="106" t="s">
        <v>220</v>
      </c>
      <c r="F1" s="106" t="s">
        <v>218</v>
      </c>
      <c r="G1" s="112" t="s">
        <v>221</v>
      </c>
      <c r="H1" s="112" t="s">
        <v>222</v>
      </c>
      <c r="I1" s="105" t="s">
        <v>223</v>
      </c>
      <c r="J1" s="105"/>
      <c r="K1" s="105"/>
      <c r="L1" s="111" t="s">
        <v>224</v>
      </c>
      <c r="M1" s="111"/>
      <c r="N1" s="111"/>
      <c r="O1" s="114" t="s">
        <v>225</v>
      </c>
      <c r="P1" s="114"/>
      <c r="Q1" s="114"/>
      <c r="R1" s="106" t="s">
        <v>11</v>
      </c>
    </row>
    <row r="2" spans="1:18" ht="51.75" customHeight="1">
      <c r="A2" s="107"/>
      <c r="B2" s="109"/>
      <c r="C2" s="107"/>
      <c r="D2" s="107"/>
      <c r="E2" s="107"/>
      <c r="F2" s="107"/>
      <c r="G2" s="113"/>
      <c r="H2" s="113"/>
      <c r="I2" s="57" t="s">
        <v>226</v>
      </c>
      <c r="J2" s="57" t="s">
        <v>227</v>
      </c>
      <c r="K2" s="57" t="s">
        <v>209</v>
      </c>
      <c r="L2" s="54" t="s">
        <v>228</v>
      </c>
      <c r="M2" s="54" t="s">
        <v>229</v>
      </c>
      <c r="N2" s="54" t="s">
        <v>214</v>
      </c>
      <c r="O2" s="64" t="s">
        <v>230</v>
      </c>
      <c r="P2" s="64" t="s">
        <v>231</v>
      </c>
      <c r="Q2" s="64" t="s">
        <v>232</v>
      </c>
      <c r="R2" s="107"/>
    </row>
    <row r="3" spans="1:18">
      <c r="A3" s="17" t="s">
        <v>53</v>
      </c>
      <c r="B3" s="18" t="s">
        <v>101</v>
      </c>
      <c r="C3" s="19">
        <v>17153</v>
      </c>
      <c r="D3" s="19">
        <v>72</v>
      </c>
      <c r="E3" s="19">
        <v>176880</v>
      </c>
      <c r="F3" s="19">
        <v>176952</v>
      </c>
      <c r="G3" s="30">
        <f t="shared" ref="G3:G50" si="0">F3/R3</f>
        <v>0.62333380301535857</v>
      </c>
      <c r="H3" s="29">
        <f t="shared" ref="H3:H50" si="1">F3/C3</f>
        <v>10.316096309683438</v>
      </c>
      <c r="I3" s="19">
        <v>17</v>
      </c>
      <c r="J3" s="19">
        <v>53610</v>
      </c>
      <c r="K3" s="19">
        <v>53627</v>
      </c>
      <c r="L3" s="19">
        <v>0</v>
      </c>
      <c r="M3" s="19">
        <v>1870</v>
      </c>
      <c r="N3" s="19">
        <v>1870</v>
      </c>
      <c r="O3" s="19">
        <v>55</v>
      </c>
      <c r="P3" s="19">
        <v>121400</v>
      </c>
      <c r="Q3" s="19">
        <v>121455</v>
      </c>
      <c r="R3" s="45">
        <v>283880</v>
      </c>
    </row>
    <row r="4" spans="1:18">
      <c r="A4" s="17" t="s">
        <v>91</v>
      </c>
      <c r="B4" s="18" t="s">
        <v>132</v>
      </c>
      <c r="C4" s="19">
        <v>22493</v>
      </c>
      <c r="D4" s="19">
        <v>0</v>
      </c>
      <c r="E4" s="19">
        <v>176880</v>
      </c>
      <c r="F4" s="19">
        <v>176880</v>
      </c>
      <c r="G4" s="30">
        <f t="shared" si="0"/>
        <v>0.72086758418884056</v>
      </c>
      <c r="H4" s="29">
        <f t="shared" si="1"/>
        <v>7.8637798426177037</v>
      </c>
      <c r="I4" s="19">
        <v>0</v>
      </c>
      <c r="J4" s="19">
        <v>53610</v>
      </c>
      <c r="K4" s="19">
        <v>53610</v>
      </c>
      <c r="L4" s="19">
        <v>0</v>
      </c>
      <c r="M4" s="19">
        <v>1870</v>
      </c>
      <c r="N4" s="19">
        <v>1870</v>
      </c>
      <c r="O4" s="19">
        <v>0</v>
      </c>
      <c r="P4" s="19">
        <v>121400</v>
      </c>
      <c r="Q4" s="19">
        <v>121400</v>
      </c>
      <c r="R4" s="45">
        <v>245371</v>
      </c>
    </row>
    <row r="5" spans="1:18">
      <c r="A5" s="17" t="s">
        <v>72</v>
      </c>
      <c r="B5" s="18" t="s">
        <v>118</v>
      </c>
      <c r="C5" s="19">
        <v>12330</v>
      </c>
      <c r="D5" s="19">
        <v>0</v>
      </c>
      <c r="E5" s="19">
        <v>176880</v>
      </c>
      <c r="F5" s="19">
        <v>176880</v>
      </c>
      <c r="G5" s="30">
        <f t="shared" si="0"/>
        <v>0.72866588395229559</v>
      </c>
      <c r="H5" s="29">
        <f t="shared" si="1"/>
        <v>14.345498783454987</v>
      </c>
      <c r="I5" s="19">
        <v>0</v>
      </c>
      <c r="J5" s="19">
        <v>53610</v>
      </c>
      <c r="K5" s="19">
        <v>53610</v>
      </c>
      <c r="L5" s="19">
        <v>0</v>
      </c>
      <c r="M5" s="19">
        <v>1870</v>
      </c>
      <c r="N5" s="19">
        <v>1870</v>
      </c>
      <c r="O5" s="19">
        <v>0</v>
      </c>
      <c r="P5" s="19">
        <v>121400</v>
      </c>
      <c r="Q5" s="19">
        <v>121400</v>
      </c>
      <c r="R5" s="45">
        <v>242745</v>
      </c>
    </row>
    <row r="6" spans="1:18">
      <c r="A6" s="17" t="s">
        <v>85</v>
      </c>
      <c r="B6" s="18" t="s">
        <v>118</v>
      </c>
      <c r="C6" s="19">
        <v>3828</v>
      </c>
      <c r="D6" s="19">
        <v>0</v>
      </c>
      <c r="E6" s="19">
        <v>176880</v>
      </c>
      <c r="F6" s="19">
        <v>176880</v>
      </c>
      <c r="G6" s="30">
        <f t="shared" si="0"/>
        <v>0.92620422782278122</v>
      </c>
      <c r="H6" s="29">
        <f t="shared" si="1"/>
        <v>46.206896551724135</v>
      </c>
      <c r="I6" s="19">
        <v>0</v>
      </c>
      <c r="J6" s="19">
        <v>53610</v>
      </c>
      <c r="K6" s="19">
        <v>53610</v>
      </c>
      <c r="L6" s="19">
        <v>0</v>
      </c>
      <c r="M6" s="19">
        <v>1870</v>
      </c>
      <c r="N6" s="19">
        <v>1870</v>
      </c>
      <c r="O6" s="19">
        <v>0</v>
      </c>
      <c r="P6" s="19">
        <v>121400</v>
      </c>
      <c r="Q6" s="19">
        <v>121400</v>
      </c>
      <c r="R6" s="45">
        <v>190973</v>
      </c>
    </row>
    <row r="7" spans="1:18">
      <c r="A7" s="17" t="s">
        <v>51</v>
      </c>
      <c r="B7" s="18" t="s">
        <v>99</v>
      </c>
      <c r="C7" s="19">
        <v>22583</v>
      </c>
      <c r="D7" s="19">
        <v>0</v>
      </c>
      <c r="E7" s="19">
        <v>176880</v>
      </c>
      <c r="F7" s="19">
        <v>176880</v>
      </c>
      <c r="G7" s="30">
        <f t="shared" si="0"/>
        <v>0.87388282025819264</v>
      </c>
      <c r="H7" s="29">
        <f t="shared" si="1"/>
        <v>7.8324403312226014</v>
      </c>
      <c r="I7" s="19">
        <v>0</v>
      </c>
      <c r="J7" s="19">
        <v>53610</v>
      </c>
      <c r="K7" s="19">
        <v>53610</v>
      </c>
      <c r="L7" s="19">
        <v>0</v>
      </c>
      <c r="M7" s="19">
        <v>1870</v>
      </c>
      <c r="N7" s="19">
        <v>1870</v>
      </c>
      <c r="O7" s="19">
        <v>0</v>
      </c>
      <c r="P7" s="19">
        <v>121400</v>
      </c>
      <c r="Q7" s="19">
        <v>121400</v>
      </c>
      <c r="R7" s="45">
        <v>202407</v>
      </c>
    </row>
    <row r="8" spans="1:18">
      <c r="A8" s="17" t="s">
        <v>58</v>
      </c>
      <c r="B8" s="18" t="s">
        <v>106</v>
      </c>
      <c r="C8" s="19">
        <v>7997</v>
      </c>
      <c r="D8" s="19">
        <v>0</v>
      </c>
      <c r="E8" s="19">
        <v>176880</v>
      </c>
      <c r="F8" s="19">
        <v>176880</v>
      </c>
      <c r="G8" s="30">
        <f t="shared" si="0"/>
        <v>0.85263919016630518</v>
      </c>
      <c r="H8" s="29">
        <f t="shared" si="1"/>
        <v>22.118294360385143</v>
      </c>
      <c r="I8" s="19">
        <v>0</v>
      </c>
      <c r="J8" s="19">
        <v>53610</v>
      </c>
      <c r="K8" s="19">
        <v>53610</v>
      </c>
      <c r="L8" s="19">
        <v>0</v>
      </c>
      <c r="M8" s="19">
        <v>1870</v>
      </c>
      <c r="N8" s="19">
        <v>1870</v>
      </c>
      <c r="O8" s="19">
        <v>0</v>
      </c>
      <c r="P8" s="19">
        <v>121400</v>
      </c>
      <c r="Q8" s="19">
        <v>121400</v>
      </c>
      <c r="R8" s="45">
        <v>207450</v>
      </c>
    </row>
    <row r="9" spans="1:18">
      <c r="A9" s="17" t="s">
        <v>56</v>
      </c>
      <c r="B9" s="18" t="s">
        <v>104</v>
      </c>
      <c r="C9" s="19">
        <v>35688</v>
      </c>
      <c r="D9" s="19">
        <v>0</v>
      </c>
      <c r="E9" s="19">
        <v>176880</v>
      </c>
      <c r="F9" s="19">
        <v>176880</v>
      </c>
      <c r="G9" s="30">
        <f t="shared" si="0"/>
        <v>0.65162371751183479</v>
      </c>
      <c r="H9" s="29">
        <f t="shared" si="1"/>
        <v>4.9562878278412912</v>
      </c>
      <c r="I9" s="19">
        <v>0</v>
      </c>
      <c r="J9" s="19">
        <v>53610</v>
      </c>
      <c r="K9" s="19">
        <v>53610</v>
      </c>
      <c r="L9" s="19">
        <v>0</v>
      </c>
      <c r="M9" s="19">
        <v>1870</v>
      </c>
      <c r="N9" s="19">
        <v>1870</v>
      </c>
      <c r="O9" s="19">
        <v>0</v>
      </c>
      <c r="P9" s="19">
        <v>121400</v>
      </c>
      <c r="Q9" s="19">
        <v>121400</v>
      </c>
      <c r="R9" s="45">
        <v>271445</v>
      </c>
    </row>
    <row r="10" spans="1:18">
      <c r="A10" s="17" t="s">
        <v>57</v>
      </c>
      <c r="B10" s="18" t="s">
        <v>105</v>
      </c>
      <c r="C10" s="19">
        <v>82934</v>
      </c>
      <c r="D10" s="19">
        <v>0</v>
      </c>
      <c r="E10" s="19">
        <v>176880</v>
      </c>
      <c r="F10" s="19">
        <v>176880</v>
      </c>
      <c r="G10" s="30">
        <f t="shared" si="0"/>
        <v>0.41190826611025205</v>
      </c>
      <c r="H10" s="29">
        <f t="shared" si="1"/>
        <v>2.1327802831166953</v>
      </c>
      <c r="I10" s="19">
        <v>0</v>
      </c>
      <c r="J10" s="19">
        <v>53610</v>
      </c>
      <c r="K10" s="19">
        <v>53610</v>
      </c>
      <c r="L10" s="19">
        <v>0</v>
      </c>
      <c r="M10" s="19">
        <v>1870</v>
      </c>
      <c r="N10" s="19">
        <v>1870</v>
      </c>
      <c r="O10" s="19">
        <v>0</v>
      </c>
      <c r="P10" s="19">
        <v>121400</v>
      </c>
      <c r="Q10" s="19">
        <v>121400</v>
      </c>
      <c r="R10" s="45">
        <v>429416</v>
      </c>
    </row>
    <row r="11" spans="1:18">
      <c r="A11" s="17" t="s">
        <v>59</v>
      </c>
      <c r="B11" s="18" t="s">
        <v>107</v>
      </c>
      <c r="C11" s="19">
        <v>36405</v>
      </c>
      <c r="D11" s="19">
        <v>0</v>
      </c>
      <c r="E11" s="19">
        <v>176880</v>
      </c>
      <c r="F11" s="19">
        <v>176880</v>
      </c>
      <c r="G11" s="30">
        <f t="shared" si="0"/>
        <v>0.62216844415679429</v>
      </c>
      <c r="H11" s="29">
        <f t="shared" si="1"/>
        <v>4.8586732591676967</v>
      </c>
      <c r="I11" s="19">
        <v>0</v>
      </c>
      <c r="J11" s="19">
        <v>53610</v>
      </c>
      <c r="K11" s="19">
        <v>53610</v>
      </c>
      <c r="L11" s="19">
        <v>0</v>
      </c>
      <c r="M11" s="19">
        <v>1870</v>
      </c>
      <c r="N11" s="19">
        <v>1870</v>
      </c>
      <c r="O11" s="19">
        <v>0</v>
      </c>
      <c r="P11" s="19">
        <v>121400</v>
      </c>
      <c r="Q11" s="19">
        <v>121400</v>
      </c>
      <c r="R11" s="45">
        <v>284296</v>
      </c>
    </row>
    <row r="12" spans="1:18">
      <c r="A12" s="17" t="s">
        <v>61</v>
      </c>
      <c r="B12" s="18" t="s">
        <v>109</v>
      </c>
      <c r="C12" s="19">
        <v>14312</v>
      </c>
      <c r="D12" s="19">
        <v>145</v>
      </c>
      <c r="E12" s="19">
        <v>176880</v>
      </c>
      <c r="F12" s="19">
        <v>177025</v>
      </c>
      <c r="G12" s="30">
        <f t="shared" si="0"/>
        <v>0.72542904912551021</v>
      </c>
      <c r="H12" s="29">
        <f t="shared" si="1"/>
        <v>12.368991056456121</v>
      </c>
      <c r="I12" s="19">
        <v>0</v>
      </c>
      <c r="J12" s="19">
        <v>53610</v>
      </c>
      <c r="K12" s="19">
        <v>53610</v>
      </c>
      <c r="L12" s="19">
        <v>0</v>
      </c>
      <c r="M12" s="19">
        <v>1870</v>
      </c>
      <c r="N12" s="19">
        <v>1870</v>
      </c>
      <c r="O12" s="19">
        <v>145</v>
      </c>
      <c r="P12" s="19">
        <v>121400</v>
      </c>
      <c r="Q12" s="19">
        <v>121545</v>
      </c>
      <c r="R12" s="45">
        <v>244028</v>
      </c>
    </row>
    <row r="13" spans="1:18">
      <c r="A13" s="17" t="s">
        <v>62</v>
      </c>
      <c r="B13" s="18" t="s">
        <v>110</v>
      </c>
      <c r="C13" s="19">
        <v>47139</v>
      </c>
      <c r="D13" s="19">
        <v>119</v>
      </c>
      <c r="E13" s="19">
        <v>176880</v>
      </c>
      <c r="F13" s="19">
        <v>176999</v>
      </c>
      <c r="G13" s="30">
        <f t="shared" si="0"/>
        <v>0.64344554311473023</v>
      </c>
      <c r="H13" s="29">
        <f t="shared" si="1"/>
        <v>3.7548314559069986</v>
      </c>
      <c r="I13" s="19">
        <v>15</v>
      </c>
      <c r="J13" s="19">
        <v>53610</v>
      </c>
      <c r="K13" s="19">
        <v>53625</v>
      </c>
      <c r="L13" s="19">
        <v>0</v>
      </c>
      <c r="M13" s="19">
        <v>1870</v>
      </c>
      <c r="N13" s="19">
        <v>1870</v>
      </c>
      <c r="O13" s="19">
        <v>104</v>
      </c>
      <c r="P13" s="19">
        <v>121400</v>
      </c>
      <c r="Q13" s="19">
        <v>121504</v>
      </c>
      <c r="R13" s="45">
        <v>275080</v>
      </c>
    </row>
    <row r="14" spans="1:18">
      <c r="A14" s="17" t="s">
        <v>64</v>
      </c>
      <c r="B14" s="18" t="s">
        <v>112</v>
      </c>
      <c r="C14" s="19">
        <v>6460</v>
      </c>
      <c r="D14" s="19">
        <v>0</v>
      </c>
      <c r="E14" s="19">
        <v>176880</v>
      </c>
      <c r="F14" s="19">
        <v>176880</v>
      </c>
      <c r="G14" s="30">
        <f t="shared" si="0"/>
        <v>0.87805604507433788</v>
      </c>
      <c r="H14" s="29">
        <f t="shared" si="1"/>
        <v>27.380804953560371</v>
      </c>
      <c r="I14" s="19">
        <v>0</v>
      </c>
      <c r="J14" s="19">
        <v>53610</v>
      </c>
      <c r="K14" s="19">
        <v>53610</v>
      </c>
      <c r="L14" s="19">
        <v>0</v>
      </c>
      <c r="M14" s="19">
        <v>1870</v>
      </c>
      <c r="N14" s="19">
        <v>1870</v>
      </c>
      <c r="O14" s="19">
        <v>0</v>
      </c>
      <c r="P14" s="19">
        <v>121400</v>
      </c>
      <c r="Q14" s="19">
        <v>121400</v>
      </c>
      <c r="R14" s="45">
        <v>201445</v>
      </c>
    </row>
    <row r="15" spans="1:18">
      <c r="A15" s="17" t="s">
        <v>74</v>
      </c>
      <c r="B15" s="18" t="s">
        <v>119</v>
      </c>
      <c r="C15" s="19">
        <v>4469</v>
      </c>
      <c r="D15" s="19">
        <v>0</v>
      </c>
      <c r="E15" s="19">
        <v>176880</v>
      </c>
      <c r="F15" s="19">
        <v>176880</v>
      </c>
      <c r="G15" s="30">
        <f t="shared" si="0"/>
        <v>0.84046071387843535</v>
      </c>
      <c r="H15" s="29">
        <f t="shared" si="1"/>
        <v>39.579324233609306</v>
      </c>
      <c r="I15" s="19">
        <v>0</v>
      </c>
      <c r="J15" s="19">
        <v>53610</v>
      </c>
      <c r="K15" s="19">
        <v>53610</v>
      </c>
      <c r="L15" s="19">
        <v>0</v>
      </c>
      <c r="M15" s="19">
        <v>1870</v>
      </c>
      <c r="N15" s="19">
        <v>1870</v>
      </c>
      <c r="O15" s="19">
        <v>0</v>
      </c>
      <c r="P15" s="19">
        <v>121400</v>
      </c>
      <c r="Q15" s="19">
        <v>121400</v>
      </c>
      <c r="R15" s="45">
        <v>210456</v>
      </c>
    </row>
    <row r="16" spans="1:18">
      <c r="A16" s="17" t="s">
        <v>66</v>
      </c>
      <c r="B16" s="18" t="s">
        <v>114</v>
      </c>
      <c r="C16" s="19">
        <v>4489</v>
      </c>
      <c r="D16" s="19">
        <v>0</v>
      </c>
      <c r="E16" s="19">
        <v>176880</v>
      </c>
      <c r="F16" s="19">
        <v>176880</v>
      </c>
      <c r="G16" s="30">
        <f t="shared" si="0"/>
        <v>0.88427620133181351</v>
      </c>
      <c r="H16" s="29">
        <f t="shared" si="1"/>
        <v>39.402985074626862</v>
      </c>
      <c r="I16" s="19">
        <v>0</v>
      </c>
      <c r="J16" s="19">
        <v>53610</v>
      </c>
      <c r="K16" s="19">
        <v>53610</v>
      </c>
      <c r="L16" s="19">
        <v>0</v>
      </c>
      <c r="M16" s="19">
        <v>1870</v>
      </c>
      <c r="N16" s="19">
        <v>1870</v>
      </c>
      <c r="O16" s="19">
        <v>0</v>
      </c>
      <c r="P16" s="19">
        <v>121400</v>
      </c>
      <c r="Q16" s="19">
        <v>121400</v>
      </c>
      <c r="R16" s="45">
        <v>200028</v>
      </c>
    </row>
    <row r="17" spans="1:18">
      <c r="A17" s="17" t="s">
        <v>68</v>
      </c>
      <c r="B17" s="18" t="s">
        <v>114</v>
      </c>
      <c r="C17" s="19">
        <v>5485</v>
      </c>
      <c r="D17" s="19">
        <v>0</v>
      </c>
      <c r="E17" s="19">
        <v>176880</v>
      </c>
      <c r="F17" s="19">
        <v>176880</v>
      </c>
      <c r="G17" s="30">
        <f t="shared" si="0"/>
        <v>0.80893820001189076</v>
      </c>
      <c r="H17" s="29">
        <f t="shared" si="1"/>
        <v>32.247948951686418</v>
      </c>
      <c r="I17" s="19">
        <v>0</v>
      </c>
      <c r="J17" s="19">
        <v>53610</v>
      </c>
      <c r="K17" s="19">
        <v>53610</v>
      </c>
      <c r="L17" s="19">
        <v>0</v>
      </c>
      <c r="M17" s="19">
        <v>1870</v>
      </c>
      <c r="N17" s="19">
        <v>1870</v>
      </c>
      <c r="O17" s="19">
        <v>0</v>
      </c>
      <c r="P17" s="19">
        <v>121400</v>
      </c>
      <c r="Q17" s="19">
        <v>121400</v>
      </c>
      <c r="R17" s="45">
        <v>218657</v>
      </c>
    </row>
    <row r="18" spans="1:18">
      <c r="A18" s="17" t="s">
        <v>52</v>
      </c>
      <c r="B18" s="18" t="s">
        <v>100</v>
      </c>
      <c r="C18" s="19">
        <v>3778</v>
      </c>
      <c r="D18" s="19">
        <v>0</v>
      </c>
      <c r="E18" s="19">
        <v>176880</v>
      </c>
      <c r="F18" s="19">
        <v>176880</v>
      </c>
      <c r="G18" s="30">
        <f t="shared" si="0"/>
        <v>0.90736076413647349</v>
      </c>
      <c r="H18" s="29">
        <f t="shared" si="1"/>
        <v>46.818422445738484</v>
      </c>
      <c r="I18" s="19">
        <v>0</v>
      </c>
      <c r="J18" s="19">
        <v>53610</v>
      </c>
      <c r="K18" s="19">
        <v>53610</v>
      </c>
      <c r="L18" s="19">
        <v>0</v>
      </c>
      <c r="M18" s="19">
        <v>1870</v>
      </c>
      <c r="N18" s="19">
        <v>1870</v>
      </c>
      <c r="O18" s="19">
        <v>0</v>
      </c>
      <c r="P18" s="19">
        <v>121400</v>
      </c>
      <c r="Q18" s="19">
        <v>121400</v>
      </c>
      <c r="R18" s="45">
        <v>194939</v>
      </c>
    </row>
    <row r="19" spans="1:18">
      <c r="A19" s="17" t="s">
        <v>73</v>
      </c>
      <c r="B19" s="18" t="s">
        <v>100</v>
      </c>
      <c r="C19" s="19">
        <v>4620</v>
      </c>
      <c r="D19" s="19">
        <v>0</v>
      </c>
      <c r="E19" s="19">
        <v>176880</v>
      </c>
      <c r="F19" s="19">
        <v>176880</v>
      </c>
      <c r="G19" s="30">
        <f t="shared" si="0"/>
        <v>0.88461230695366888</v>
      </c>
      <c r="H19" s="29">
        <f t="shared" si="1"/>
        <v>38.285714285714285</v>
      </c>
      <c r="I19" s="19">
        <v>0</v>
      </c>
      <c r="J19" s="19">
        <v>53610</v>
      </c>
      <c r="K19" s="19">
        <v>53610</v>
      </c>
      <c r="L19" s="19">
        <v>0</v>
      </c>
      <c r="M19" s="19">
        <v>1870</v>
      </c>
      <c r="N19" s="19">
        <v>1870</v>
      </c>
      <c r="O19" s="19">
        <v>0</v>
      </c>
      <c r="P19" s="19">
        <v>121400</v>
      </c>
      <c r="Q19" s="19">
        <v>121400</v>
      </c>
      <c r="R19" s="45">
        <v>199952</v>
      </c>
    </row>
    <row r="20" spans="1:18">
      <c r="A20" s="17" t="s">
        <v>71</v>
      </c>
      <c r="B20" s="18" t="s">
        <v>117</v>
      </c>
      <c r="C20" s="19">
        <v>5559</v>
      </c>
      <c r="D20" s="19">
        <v>33</v>
      </c>
      <c r="E20" s="19">
        <v>176880</v>
      </c>
      <c r="F20" s="19">
        <v>176913</v>
      </c>
      <c r="G20" s="30">
        <f t="shared" si="0"/>
        <v>0.82972436790342319</v>
      </c>
      <c r="H20" s="29">
        <f t="shared" si="1"/>
        <v>31.824608742579599</v>
      </c>
      <c r="I20" s="19">
        <v>0</v>
      </c>
      <c r="J20" s="19">
        <v>53610</v>
      </c>
      <c r="K20" s="19">
        <v>53610</v>
      </c>
      <c r="L20" s="19">
        <v>0</v>
      </c>
      <c r="M20" s="19">
        <v>1870</v>
      </c>
      <c r="N20" s="19">
        <v>1870</v>
      </c>
      <c r="O20" s="19">
        <v>33</v>
      </c>
      <c r="P20" s="19">
        <v>121400</v>
      </c>
      <c r="Q20" s="19">
        <v>121433</v>
      </c>
      <c r="R20" s="45">
        <v>213219</v>
      </c>
    </row>
    <row r="21" spans="1:18">
      <c r="A21" s="17" t="s">
        <v>77</v>
      </c>
      <c r="B21" s="18" t="s">
        <v>122</v>
      </c>
      <c r="C21" s="19">
        <v>29568</v>
      </c>
      <c r="D21" s="19">
        <v>0</v>
      </c>
      <c r="E21" s="19">
        <v>176880</v>
      </c>
      <c r="F21" s="19">
        <v>176880</v>
      </c>
      <c r="G21" s="30">
        <f t="shared" si="0"/>
        <v>0.7854665594983814</v>
      </c>
      <c r="H21" s="29">
        <f t="shared" si="1"/>
        <v>5.9821428571428568</v>
      </c>
      <c r="I21" s="19">
        <v>0</v>
      </c>
      <c r="J21" s="19">
        <v>53610</v>
      </c>
      <c r="K21" s="19">
        <v>53610</v>
      </c>
      <c r="L21" s="19">
        <v>0</v>
      </c>
      <c r="M21" s="19">
        <v>1870</v>
      </c>
      <c r="N21" s="19">
        <v>1870</v>
      </c>
      <c r="O21" s="19">
        <v>0</v>
      </c>
      <c r="P21" s="19">
        <v>121400</v>
      </c>
      <c r="Q21" s="19">
        <v>121400</v>
      </c>
      <c r="R21" s="45">
        <v>225191</v>
      </c>
    </row>
    <row r="22" spans="1:18">
      <c r="A22" s="17" t="s">
        <v>75</v>
      </c>
      <c r="B22" s="18" t="s">
        <v>120</v>
      </c>
      <c r="C22" s="19">
        <v>22529</v>
      </c>
      <c r="D22" s="19">
        <v>5265</v>
      </c>
      <c r="E22" s="19">
        <v>176880</v>
      </c>
      <c r="F22" s="19">
        <v>182145</v>
      </c>
      <c r="G22" s="30">
        <f t="shared" si="0"/>
        <v>0.58085655972957462</v>
      </c>
      <c r="H22" s="29">
        <f t="shared" si="1"/>
        <v>8.0849127790847355</v>
      </c>
      <c r="I22" s="19">
        <v>11</v>
      </c>
      <c r="J22" s="19">
        <v>53610</v>
      </c>
      <c r="K22" s="19">
        <v>53621</v>
      </c>
      <c r="L22" s="19">
        <v>0</v>
      </c>
      <c r="M22" s="19">
        <v>1870</v>
      </c>
      <c r="N22" s="19">
        <v>1870</v>
      </c>
      <c r="O22" s="19">
        <v>5254</v>
      </c>
      <c r="P22" s="19">
        <v>121400</v>
      </c>
      <c r="Q22" s="19">
        <v>126654</v>
      </c>
      <c r="R22" s="45">
        <v>313580</v>
      </c>
    </row>
    <row r="23" spans="1:18">
      <c r="A23" s="17" t="s">
        <v>54</v>
      </c>
      <c r="B23" s="18" t="s">
        <v>102</v>
      </c>
      <c r="C23" s="19">
        <v>3616</v>
      </c>
      <c r="D23" s="19">
        <v>0</v>
      </c>
      <c r="E23" s="19">
        <v>176880</v>
      </c>
      <c r="F23" s="19">
        <v>176880</v>
      </c>
      <c r="G23" s="30">
        <f t="shared" si="0"/>
        <v>0.87662868669247129</v>
      </c>
      <c r="H23" s="29">
        <f t="shared" si="1"/>
        <v>48.915929203539825</v>
      </c>
      <c r="I23" s="19">
        <v>0</v>
      </c>
      <c r="J23" s="19">
        <v>53610</v>
      </c>
      <c r="K23" s="19">
        <v>53610</v>
      </c>
      <c r="L23" s="19">
        <v>0</v>
      </c>
      <c r="M23" s="19">
        <v>1870</v>
      </c>
      <c r="N23" s="19">
        <v>1870</v>
      </c>
      <c r="O23" s="19">
        <v>0</v>
      </c>
      <c r="P23" s="19">
        <v>121400</v>
      </c>
      <c r="Q23" s="19">
        <v>121400</v>
      </c>
      <c r="R23" s="45">
        <v>201773</v>
      </c>
    </row>
    <row r="24" spans="1:18">
      <c r="A24" s="17" t="s">
        <v>80</v>
      </c>
      <c r="B24" s="18" t="s">
        <v>125</v>
      </c>
      <c r="C24" s="19">
        <v>17075</v>
      </c>
      <c r="D24" s="19">
        <v>154</v>
      </c>
      <c r="E24" s="19">
        <v>176880</v>
      </c>
      <c r="F24" s="19">
        <v>177034</v>
      </c>
      <c r="G24" s="30">
        <f t="shared" si="0"/>
        <v>0.69710226534413311</v>
      </c>
      <c r="H24" s="29">
        <f t="shared" si="1"/>
        <v>10.368023426061493</v>
      </c>
      <c r="I24" s="19">
        <v>0</v>
      </c>
      <c r="J24" s="19">
        <v>53610</v>
      </c>
      <c r="K24" s="19">
        <v>53610</v>
      </c>
      <c r="L24" s="19">
        <v>0</v>
      </c>
      <c r="M24" s="19">
        <v>1870</v>
      </c>
      <c r="N24" s="19">
        <v>1870</v>
      </c>
      <c r="O24" s="19">
        <v>154</v>
      </c>
      <c r="P24" s="19">
        <v>121400</v>
      </c>
      <c r="Q24" s="19">
        <v>121554</v>
      </c>
      <c r="R24" s="45">
        <v>253957</v>
      </c>
    </row>
    <row r="25" spans="1:18">
      <c r="A25" s="17" t="s">
        <v>262</v>
      </c>
      <c r="B25" s="18" t="s">
        <v>123</v>
      </c>
      <c r="C25" s="19">
        <v>14532</v>
      </c>
      <c r="D25" s="19">
        <v>0</v>
      </c>
      <c r="E25" s="19">
        <v>176880</v>
      </c>
      <c r="F25" s="19">
        <v>176880</v>
      </c>
      <c r="G25" s="30">
        <f t="shared" si="0"/>
        <v>0.7236190772302179</v>
      </c>
      <c r="H25" s="29">
        <f t="shared" si="1"/>
        <v>12.171758876961189</v>
      </c>
      <c r="I25" s="19">
        <v>0</v>
      </c>
      <c r="J25" s="19">
        <v>53610</v>
      </c>
      <c r="K25" s="19">
        <v>53610</v>
      </c>
      <c r="L25" s="19">
        <v>0</v>
      </c>
      <c r="M25" s="19">
        <v>1870</v>
      </c>
      <c r="N25" s="19">
        <v>1870</v>
      </c>
      <c r="O25" s="19">
        <v>0</v>
      </c>
      <c r="P25" s="19">
        <v>121400</v>
      </c>
      <c r="Q25" s="19">
        <v>121400</v>
      </c>
      <c r="R25" s="45">
        <v>244438</v>
      </c>
    </row>
    <row r="26" spans="1:18">
      <c r="A26" s="17" t="s">
        <v>70</v>
      </c>
      <c r="B26" s="18" t="s">
        <v>116</v>
      </c>
      <c r="C26" s="19">
        <v>1410</v>
      </c>
      <c r="D26" s="19">
        <v>163</v>
      </c>
      <c r="E26" s="19">
        <v>176880</v>
      </c>
      <c r="F26" s="19">
        <v>177043</v>
      </c>
      <c r="G26" s="30">
        <f t="shared" si="0"/>
        <v>0.86102870371271001</v>
      </c>
      <c r="H26" s="29">
        <f t="shared" si="1"/>
        <v>125.56241134751772</v>
      </c>
      <c r="I26" s="19">
        <v>28</v>
      </c>
      <c r="J26" s="19">
        <v>53610</v>
      </c>
      <c r="K26" s="19">
        <v>53638</v>
      </c>
      <c r="L26" s="19">
        <v>47</v>
      </c>
      <c r="M26" s="19">
        <v>1870</v>
      </c>
      <c r="N26" s="19">
        <v>1917</v>
      </c>
      <c r="O26" s="19">
        <v>88</v>
      </c>
      <c r="P26" s="19">
        <v>121400</v>
      </c>
      <c r="Q26" s="19">
        <v>121488</v>
      </c>
      <c r="R26" s="45">
        <v>205618</v>
      </c>
    </row>
    <row r="27" spans="1:18">
      <c r="A27" s="17" t="s">
        <v>81</v>
      </c>
      <c r="B27" s="18" t="s">
        <v>126</v>
      </c>
      <c r="C27" s="19">
        <v>25163</v>
      </c>
      <c r="D27" s="19">
        <v>565</v>
      </c>
      <c r="E27" s="19">
        <v>176880</v>
      </c>
      <c r="F27" s="19">
        <v>177445</v>
      </c>
      <c r="G27" s="30">
        <f t="shared" si="0"/>
        <v>0.57380070817636497</v>
      </c>
      <c r="H27" s="29">
        <f t="shared" si="1"/>
        <v>7.0518221197790405</v>
      </c>
      <c r="I27" s="19">
        <v>169</v>
      </c>
      <c r="J27" s="19">
        <v>53610</v>
      </c>
      <c r="K27" s="19">
        <v>53779</v>
      </c>
      <c r="L27" s="19">
        <v>0</v>
      </c>
      <c r="M27" s="19">
        <v>1870</v>
      </c>
      <c r="N27" s="19">
        <v>1870</v>
      </c>
      <c r="O27" s="19">
        <v>396</v>
      </c>
      <c r="P27" s="19">
        <v>121400</v>
      </c>
      <c r="Q27" s="19">
        <v>121796</v>
      </c>
      <c r="R27" s="45">
        <v>309245</v>
      </c>
    </row>
    <row r="28" spans="1:18">
      <c r="A28" s="17" t="s">
        <v>60</v>
      </c>
      <c r="B28" s="18" t="s">
        <v>108</v>
      </c>
      <c r="C28" s="19">
        <v>5991</v>
      </c>
      <c r="D28" s="19">
        <v>0</v>
      </c>
      <c r="E28" s="19">
        <v>176880</v>
      </c>
      <c r="F28" s="19">
        <v>176880</v>
      </c>
      <c r="G28" s="30">
        <f t="shared" si="0"/>
        <v>0.92927955616498814</v>
      </c>
      <c r="H28" s="29">
        <f t="shared" si="1"/>
        <v>29.524286429644466</v>
      </c>
      <c r="I28" s="19">
        <v>0</v>
      </c>
      <c r="J28" s="19">
        <v>53610</v>
      </c>
      <c r="K28" s="19">
        <v>53610</v>
      </c>
      <c r="L28" s="19">
        <v>0</v>
      </c>
      <c r="M28" s="19">
        <v>1870</v>
      </c>
      <c r="N28" s="19">
        <v>1870</v>
      </c>
      <c r="O28" s="19">
        <v>0</v>
      </c>
      <c r="P28" s="19">
        <v>121400</v>
      </c>
      <c r="Q28" s="19">
        <v>121400</v>
      </c>
      <c r="R28" s="45">
        <v>190341</v>
      </c>
    </row>
    <row r="29" spans="1:18">
      <c r="A29" s="17" t="s">
        <v>82</v>
      </c>
      <c r="B29" s="18" t="s">
        <v>108</v>
      </c>
      <c r="C29" s="19">
        <v>19821</v>
      </c>
      <c r="D29" s="19">
        <v>0</v>
      </c>
      <c r="E29" s="19">
        <v>176880</v>
      </c>
      <c r="F29" s="19">
        <v>176880</v>
      </c>
      <c r="G29" s="30">
        <f t="shared" si="0"/>
        <v>0.62200654077434325</v>
      </c>
      <c r="H29" s="29">
        <f t="shared" si="1"/>
        <v>8.9238686241864684</v>
      </c>
      <c r="I29" s="19">
        <v>0</v>
      </c>
      <c r="J29" s="19">
        <v>53610</v>
      </c>
      <c r="K29" s="19">
        <v>53610</v>
      </c>
      <c r="L29" s="19">
        <v>0</v>
      </c>
      <c r="M29" s="19">
        <v>1870</v>
      </c>
      <c r="N29" s="19">
        <v>1870</v>
      </c>
      <c r="O29" s="19">
        <v>0</v>
      </c>
      <c r="P29" s="19">
        <v>121400</v>
      </c>
      <c r="Q29" s="19">
        <v>121400</v>
      </c>
      <c r="R29" s="45">
        <v>284370</v>
      </c>
    </row>
    <row r="30" spans="1:18">
      <c r="A30" s="17" t="s">
        <v>97</v>
      </c>
      <c r="B30" s="18" t="s">
        <v>108</v>
      </c>
      <c r="C30" s="19">
        <v>1920</v>
      </c>
      <c r="D30" s="19">
        <v>0</v>
      </c>
      <c r="E30" s="19">
        <v>176880</v>
      </c>
      <c r="F30" s="19">
        <v>176880</v>
      </c>
      <c r="G30" s="30">
        <f t="shared" si="0"/>
        <v>0.9492376797127815</v>
      </c>
      <c r="H30" s="29">
        <f t="shared" si="1"/>
        <v>92.125</v>
      </c>
      <c r="I30" s="19">
        <v>0</v>
      </c>
      <c r="J30" s="19">
        <v>53610</v>
      </c>
      <c r="K30" s="19">
        <v>53610</v>
      </c>
      <c r="L30" s="19">
        <v>0</v>
      </c>
      <c r="M30" s="19">
        <v>1870</v>
      </c>
      <c r="N30" s="19">
        <v>1870</v>
      </c>
      <c r="O30" s="19">
        <v>0</v>
      </c>
      <c r="P30" s="19">
        <v>121400</v>
      </c>
      <c r="Q30" s="19">
        <v>121400</v>
      </c>
      <c r="R30" s="45">
        <v>186339</v>
      </c>
    </row>
    <row r="31" spans="1:18">
      <c r="A31" s="17" t="s">
        <v>79</v>
      </c>
      <c r="B31" s="18" t="s">
        <v>124</v>
      </c>
      <c r="C31" s="19">
        <v>34114</v>
      </c>
      <c r="D31" s="19">
        <v>714</v>
      </c>
      <c r="E31" s="19">
        <v>176880</v>
      </c>
      <c r="F31" s="19">
        <v>177594</v>
      </c>
      <c r="G31" s="30">
        <f t="shared" si="0"/>
        <v>0.59286138726239679</v>
      </c>
      <c r="H31" s="29">
        <f t="shared" si="1"/>
        <v>5.205897871841473</v>
      </c>
      <c r="I31" s="19">
        <v>213</v>
      </c>
      <c r="J31" s="19">
        <v>53610</v>
      </c>
      <c r="K31" s="19">
        <v>53823</v>
      </c>
      <c r="L31" s="19">
        <v>82</v>
      </c>
      <c r="M31" s="19">
        <v>1870</v>
      </c>
      <c r="N31" s="19">
        <v>1952</v>
      </c>
      <c r="O31" s="19">
        <v>419</v>
      </c>
      <c r="P31" s="19">
        <v>121400</v>
      </c>
      <c r="Q31" s="19">
        <v>121819</v>
      </c>
      <c r="R31" s="45">
        <v>299554</v>
      </c>
    </row>
    <row r="32" spans="1:18">
      <c r="A32" s="17" t="s">
        <v>84</v>
      </c>
      <c r="B32" s="18" t="s">
        <v>127</v>
      </c>
      <c r="C32" s="19">
        <v>12588</v>
      </c>
      <c r="D32" s="19">
        <v>0</v>
      </c>
      <c r="E32" s="19">
        <v>176880</v>
      </c>
      <c r="F32" s="19">
        <v>176880</v>
      </c>
      <c r="G32" s="30">
        <f t="shared" si="0"/>
        <v>0.75373608157803906</v>
      </c>
      <c r="H32" s="29">
        <f t="shared" si="1"/>
        <v>14.051477597712108</v>
      </c>
      <c r="I32" s="19">
        <v>0</v>
      </c>
      <c r="J32" s="19">
        <v>53610</v>
      </c>
      <c r="K32" s="19">
        <v>53610</v>
      </c>
      <c r="L32" s="19">
        <v>0</v>
      </c>
      <c r="M32" s="19">
        <v>1870</v>
      </c>
      <c r="N32" s="19">
        <v>1870</v>
      </c>
      <c r="O32" s="19">
        <v>0</v>
      </c>
      <c r="P32" s="19">
        <v>121400</v>
      </c>
      <c r="Q32" s="19">
        <v>121400</v>
      </c>
      <c r="R32" s="45">
        <v>234671</v>
      </c>
    </row>
    <row r="33" spans="1:18">
      <c r="A33" s="17" t="s">
        <v>86</v>
      </c>
      <c r="B33" s="18" t="s">
        <v>128</v>
      </c>
      <c r="C33" s="19">
        <v>75604</v>
      </c>
      <c r="D33" s="19">
        <v>0</v>
      </c>
      <c r="E33" s="19">
        <v>176880</v>
      </c>
      <c r="F33" s="19">
        <v>176880</v>
      </c>
      <c r="G33" s="30">
        <f t="shared" si="0"/>
        <v>0.66292130620383105</v>
      </c>
      <c r="H33" s="29">
        <f t="shared" si="1"/>
        <v>2.3395587535051057</v>
      </c>
      <c r="I33" s="19">
        <v>0</v>
      </c>
      <c r="J33" s="19">
        <v>53610</v>
      </c>
      <c r="K33" s="19">
        <v>53610</v>
      </c>
      <c r="L33" s="19">
        <v>0</v>
      </c>
      <c r="M33" s="19">
        <v>1870</v>
      </c>
      <c r="N33" s="19">
        <v>1870</v>
      </c>
      <c r="O33" s="19">
        <v>0</v>
      </c>
      <c r="P33" s="19">
        <v>121400</v>
      </c>
      <c r="Q33" s="19">
        <v>121400</v>
      </c>
      <c r="R33" s="45">
        <v>266819</v>
      </c>
    </row>
    <row r="34" spans="1:18">
      <c r="A34" s="17" t="s">
        <v>88</v>
      </c>
      <c r="B34" s="18" t="s">
        <v>130</v>
      </c>
      <c r="C34" s="19">
        <v>17871</v>
      </c>
      <c r="D34" s="19">
        <v>61</v>
      </c>
      <c r="E34" s="19">
        <v>176880</v>
      </c>
      <c r="F34" s="19">
        <v>176941</v>
      </c>
      <c r="G34" s="30">
        <f t="shared" si="0"/>
        <v>0.74690479909159602</v>
      </c>
      <c r="H34" s="29">
        <f t="shared" si="1"/>
        <v>9.9010128140562923</v>
      </c>
      <c r="I34" s="19">
        <v>0</v>
      </c>
      <c r="J34" s="19">
        <v>53610</v>
      </c>
      <c r="K34" s="19">
        <v>53610</v>
      </c>
      <c r="L34" s="19">
        <v>0</v>
      </c>
      <c r="M34" s="19">
        <v>1870</v>
      </c>
      <c r="N34" s="19">
        <v>1870</v>
      </c>
      <c r="O34" s="19">
        <v>61</v>
      </c>
      <c r="P34" s="19">
        <v>121400</v>
      </c>
      <c r="Q34" s="19">
        <v>121461</v>
      </c>
      <c r="R34" s="45">
        <v>236899</v>
      </c>
    </row>
    <row r="35" spans="1:18">
      <c r="A35" s="17" t="s">
        <v>89</v>
      </c>
      <c r="B35" s="18" t="s">
        <v>131</v>
      </c>
      <c r="C35" s="19">
        <v>131744</v>
      </c>
      <c r="D35" s="19">
        <v>0</v>
      </c>
      <c r="E35" s="19">
        <v>176880</v>
      </c>
      <c r="F35" s="19">
        <v>176880</v>
      </c>
      <c r="G35" s="30">
        <f t="shared" si="0"/>
        <v>0.40949563139836925</v>
      </c>
      <c r="H35" s="29">
        <f t="shared" si="1"/>
        <v>1.3426038377459315</v>
      </c>
      <c r="I35" s="19">
        <v>0</v>
      </c>
      <c r="J35" s="19">
        <v>53610</v>
      </c>
      <c r="K35" s="19">
        <v>53610</v>
      </c>
      <c r="L35" s="19">
        <v>0</v>
      </c>
      <c r="M35" s="19">
        <v>1870</v>
      </c>
      <c r="N35" s="19">
        <v>1870</v>
      </c>
      <c r="O35" s="19">
        <v>0</v>
      </c>
      <c r="P35" s="19">
        <v>121400</v>
      </c>
      <c r="Q35" s="19">
        <v>121400</v>
      </c>
      <c r="R35" s="45">
        <v>431946</v>
      </c>
    </row>
    <row r="36" spans="1:18">
      <c r="A36" s="17" t="s">
        <v>90</v>
      </c>
      <c r="B36" s="18" t="s">
        <v>131</v>
      </c>
      <c r="C36" s="19">
        <v>59190</v>
      </c>
      <c r="D36" s="19">
        <v>0</v>
      </c>
      <c r="E36" s="19">
        <v>176880</v>
      </c>
      <c r="F36" s="19">
        <v>176880</v>
      </c>
      <c r="G36" s="30">
        <f t="shared" si="0"/>
        <v>0.35667762295577826</v>
      </c>
      <c r="H36" s="29">
        <f t="shared" si="1"/>
        <v>2.9883426254434871</v>
      </c>
      <c r="I36" s="19">
        <v>0</v>
      </c>
      <c r="J36" s="19">
        <v>53610</v>
      </c>
      <c r="K36" s="19">
        <v>53610</v>
      </c>
      <c r="L36" s="19">
        <v>0</v>
      </c>
      <c r="M36" s="19">
        <v>1870</v>
      </c>
      <c r="N36" s="19">
        <v>1870</v>
      </c>
      <c r="O36" s="19">
        <v>0</v>
      </c>
      <c r="P36" s="19">
        <v>121400</v>
      </c>
      <c r="Q36" s="19">
        <v>121400</v>
      </c>
      <c r="R36" s="45">
        <v>495910</v>
      </c>
    </row>
    <row r="37" spans="1:18">
      <c r="A37" s="17" t="s">
        <v>55</v>
      </c>
      <c r="B37" s="18" t="s">
        <v>103</v>
      </c>
      <c r="C37" s="19">
        <v>8020</v>
      </c>
      <c r="D37" s="19">
        <v>0</v>
      </c>
      <c r="E37" s="19">
        <v>176880</v>
      </c>
      <c r="F37" s="19">
        <v>176880</v>
      </c>
      <c r="G37" s="30">
        <f t="shared" si="0"/>
        <v>0.8816800171471012</v>
      </c>
      <c r="H37" s="29">
        <f t="shared" si="1"/>
        <v>22.054862842892767</v>
      </c>
      <c r="I37" s="19">
        <v>0</v>
      </c>
      <c r="J37" s="19">
        <v>53610</v>
      </c>
      <c r="K37" s="19">
        <v>53610</v>
      </c>
      <c r="L37" s="19">
        <v>0</v>
      </c>
      <c r="M37" s="19">
        <v>1870</v>
      </c>
      <c r="N37" s="19">
        <v>1870</v>
      </c>
      <c r="O37" s="19">
        <v>0</v>
      </c>
      <c r="P37" s="19">
        <v>121400</v>
      </c>
      <c r="Q37" s="19">
        <v>121400</v>
      </c>
      <c r="R37" s="45">
        <v>200617</v>
      </c>
    </row>
    <row r="38" spans="1:18">
      <c r="A38" s="17" t="s">
        <v>69</v>
      </c>
      <c r="B38" s="18" t="s">
        <v>115</v>
      </c>
      <c r="C38" s="19">
        <v>4230</v>
      </c>
      <c r="D38" s="19">
        <v>0</v>
      </c>
      <c r="E38" s="19">
        <v>176880</v>
      </c>
      <c r="F38" s="19">
        <v>176880</v>
      </c>
      <c r="G38" s="30">
        <f t="shared" si="0"/>
        <v>0.82489227153170297</v>
      </c>
      <c r="H38" s="29">
        <f t="shared" si="1"/>
        <v>41.815602836879435</v>
      </c>
      <c r="I38" s="19">
        <v>0</v>
      </c>
      <c r="J38" s="19">
        <v>53610</v>
      </c>
      <c r="K38" s="19">
        <v>53610</v>
      </c>
      <c r="L38" s="19">
        <v>0</v>
      </c>
      <c r="M38" s="19">
        <v>1870</v>
      </c>
      <c r="N38" s="19">
        <v>1870</v>
      </c>
      <c r="O38" s="19">
        <v>0</v>
      </c>
      <c r="P38" s="19">
        <v>121400</v>
      </c>
      <c r="Q38" s="19">
        <v>121400</v>
      </c>
      <c r="R38" s="45">
        <v>214428</v>
      </c>
    </row>
    <row r="39" spans="1:18">
      <c r="A39" s="17" t="s">
        <v>83</v>
      </c>
      <c r="B39" s="18" t="s">
        <v>115</v>
      </c>
      <c r="C39" s="19">
        <v>6154</v>
      </c>
      <c r="D39" s="19">
        <v>0</v>
      </c>
      <c r="E39" s="19">
        <v>176880</v>
      </c>
      <c r="F39" s="19">
        <v>176880</v>
      </c>
      <c r="G39" s="30">
        <f t="shared" si="0"/>
        <v>0.82190253150440507</v>
      </c>
      <c r="H39" s="29">
        <f t="shared" si="1"/>
        <v>28.742281442963925</v>
      </c>
      <c r="I39" s="19">
        <v>0</v>
      </c>
      <c r="J39" s="19">
        <v>53610</v>
      </c>
      <c r="K39" s="19">
        <v>53610</v>
      </c>
      <c r="L39" s="19">
        <v>0</v>
      </c>
      <c r="M39" s="19">
        <v>1870</v>
      </c>
      <c r="N39" s="19">
        <v>1870</v>
      </c>
      <c r="O39" s="19">
        <v>0</v>
      </c>
      <c r="P39" s="19">
        <v>121400</v>
      </c>
      <c r="Q39" s="19">
        <v>121400</v>
      </c>
      <c r="R39" s="45">
        <v>215208</v>
      </c>
    </row>
    <row r="40" spans="1:18">
      <c r="A40" s="17" t="s">
        <v>63</v>
      </c>
      <c r="B40" s="18" t="s">
        <v>111</v>
      </c>
      <c r="C40" s="19">
        <v>9476</v>
      </c>
      <c r="D40" s="19">
        <v>0</v>
      </c>
      <c r="E40" s="19">
        <v>176880</v>
      </c>
      <c r="F40" s="19">
        <v>176880</v>
      </c>
      <c r="G40" s="30">
        <f t="shared" si="0"/>
        <v>0.76373386759010187</v>
      </c>
      <c r="H40" s="29">
        <f t="shared" si="1"/>
        <v>18.666103841283242</v>
      </c>
      <c r="I40" s="19">
        <v>0</v>
      </c>
      <c r="J40" s="19">
        <v>53610</v>
      </c>
      <c r="K40" s="19">
        <v>53610</v>
      </c>
      <c r="L40" s="19">
        <v>0</v>
      </c>
      <c r="M40" s="19">
        <v>1870</v>
      </c>
      <c r="N40" s="19">
        <v>1870</v>
      </c>
      <c r="O40" s="19">
        <v>0</v>
      </c>
      <c r="P40" s="19">
        <v>121400</v>
      </c>
      <c r="Q40" s="19">
        <v>121400</v>
      </c>
      <c r="R40" s="45">
        <v>231599</v>
      </c>
    </row>
    <row r="41" spans="1:18">
      <c r="A41" s="17" t="s">
        <v>67</v>
      </c>
      <c r="B41" s="18" t="s">
        <v>111</v>
      </c>
      <c r="C41" s="19">
        <v>12642</v>
      </c>
      <c r="D41" s="19">
        <v>4396</v>
      </c>
      <c r="E41" s="19">
        <v>176880</v>
      </c>
      <c r="F41" s="19">
        <v>181276</v>
      </c>
      <c r="G41" s="30">
        <f t="shared" si="0"/>
        <v>0.71890987253821081</v>
      </c>
      <c r="H41" s="29">
        <f t="shared" si="1"/>
        <v>14.339186837525707</v>
      </c>
      <c r="I41" s="19">
        <v>2287</v>
      </c>
      <c r="J41" s="19">
        <v>53610</v>
      </c>
      <c r="K41" s="19">
        <v>55897</v>
      </c>
      <c r="L41" s="19">
        <v>953</v>
      </c>
      <c r="M41" s="19">
        <v>1870</v>
      </c>
      <c r="N41" s="19">
        <v>2823</v>
      </c>
      <c r="O41" s="19">
        <v>1156</v>
      </c>
      <c r="P41" s="19">
        <v>121400</v>
      </c>
      <c r="Q41" s="19">
        <v>122556</v>
      </c>
      <c r="R41" s="45">
        <v>252154</v>
      </c>
    </row>
    <row r="42" spans="1:18">
      <c r="A42" s="17" t="s">
        <v>92</v>
      </c>
      <c r="B42" s="18" t="s">
        <v>133</v>
      </c>
      <c r="C42" s="19">
        <v>31931</v>
      </c>
      <c r="D42" s="19">
        <v>131</v>
      </c>
      <c r="E42" s="19">
        <v>176880</v>
      </c>
      <c r="F42" s="19">
        <v>177011</v>
      </c>
      <c r="G42" s="30">
        <f t="shared" si="0"/>
        <v>0.66647464353352681</v>
      </c>
      <c r="H42" s="29">
        <f t="shared" si="1"/>
        <v>5.5435470232689239</v>
      </c>
      <c r="I42" s="19">
        <v>19</v>
      </c>
      <c r="J42" s="19">
        <v>53610</v>
      </c>
      <c r="K42" s="19">
        <v>53629</v>
      </c>
      <c r="L42" s="19">
        <v>0</v>
      </c>
      <c r="M42" s="19">
        <v>1870</v>
      </c>
      <c r="N42" s="19">
        <v>1870</v>
      </c>
      <c r="O42" s="19">
        <v>112</v>
      </c>
      <c r="P42" s="19">
        <v>121400</v>
      </c>
      <c r="Q42" s="19">
        <v>121512</v>
      </c>
      <c r="R42" s="45">
        <v>265593</v>
      </c>
    </row>
    <row r="43" spans="1:18">
      <c r="A43" s="17" t="s">
        <v>93</v>
      </c>
      <c r="B43" s="18" t="s">
        <v>134</v>
      </c>
      <c r="C43" s="19">
        <v>16359</v>
      </c>
      <c r="D43" s="19">
        <v>0</v>
      </c>
      <c r="E43" s="19">
        <v>176880</v>
      </c>
      <c r="F43" s="19">
        <v>176880</v>
      </c>
      <c r="G43" s="30">
        <f t="shared" si="0"/>
        <v>0.75925894129565086</v>
      </c>
      <c r="H43" s="29">
        <f t="shared" si="1"/>
        <v>10.81239684577297</v>
      </c>
      <c r="I43" s="19">
        <v>0</v>
      </c>
      <c r="J43" s="19">
        <v>53610</v>
      </c>
      <c r="K43" s="19">
        <v>53610</v>
      </c>
      <c r="L43" s="19">
        <v>0</v>
      </c>
      <c r="M43" s="19">
        <v>1870</v>
      </c>
      <c r="N43" s="19">
        <v>1870</v>
      </c>
      <c r="O43" s="19">
        <v>0</v>
      </c>
      <c r="P43" s="19">
        <v>121400</v>
      </c>
      <c r="Q43" s="19">
        <v>121400</v>
      </c>
      <c r="R43" s="45">
        <v>232964</v>
      </c>
    </row>
    <row r="44" spans="1:18">
      <c r="A44" s="17" t="s">
        <v>65</v>
      </c>
      <c r="B44" s="18" t="s">
        <v>113</v>
      </c>
      <c r="C44" s="19">
        <v>11147</v>
      </c>
      <c r="D44" s="19">
        <v>0</v>
      </c>
      <c r="E44" s="19">
        <v>176880</v>
      </c>
      <c r="F44" s="19">
        <v>176880</v>
      </c>
      <c r="G44" s="30">
        <f t="shared" si="0"/>
        <v>0.90374465432584472</v>
      </c>
      <c r="H44" s="29">
        <f t="shared" si="1"/>
        <v>15.867946532699381</v>
      </c>
      <c r="I44" s="19">
        <v>0</v>
      </c>
      <c r="J44" s="19">
        <v>53610</v>
      </c>
      <c r="K44" s="19">
        <v>53610</v>
      </c>
      <c r="L44" s="19">
        <v>0</v>
      </c>
      <c r="M44" s="19">
        <v>1870</v>
      </c>
      <c r="N44" s="19">
        <v>1870</v>
      </c>
      <c r="O44" s="19">
        <v>0</v>
      </c>
      <c r="P44" s="19">
        <v>121400</v>
      </c>
      <c r="Q44" s="19">
        <v>121400</v>
      </c>
      <c r="R44" s="45">
        <v>195719</v>
      </c>
    </row>
    <row r="45" spans="1:18">
      <c r="A45" s="17" t="s">
        <v>87</v>
      </c>
      <c r="B45" s="18" t="s">
        <v>129</v>
      </c>
      <c r="C45" s="19">
        <v>9631</v>
      </c>
      <c r="D45" s="19">
        <v>0</v>
      </c>
      <c r="E45" s="19">
        <v>176880</v>
      </c>
      <c r="F45" s="19">
        <v>176880</v>
      </c>
      <c r="G45" s="30">
        <f t="shared" si="0"/>
        <v>0.89810964371125224</v>
      </c>
      <c r="H45" s="29">
        <f t="shared" si="1"/>
        <v>18.365694112760877</v>
      </c>
      <c r="I45" s="19">
        <v>0</v>
      </c>
      <c r="J45" s="19">
        <v>53610</v>
      </c>
      <c r="K45" s="19">
        <v>53610</v>
      </c>
      <c r="L45" s="19">
        <v>0</v>
      </c>
      <c r="M45" s="19">
        <v>1870</v>
      </c>
      <c r="N45" s="19">
        <v>1870</v>
      </c>
      <c r="O45" s="19">
        <v>0</v>
      </c>
      <c r="P45" s="19">
        <v>121400</v>
      </c>
      <c r="Q45" s="19">
        <v>121400</v>
      </c>
      <c r="R45" s="45">
        <v>196947</v>
      </c>
    </row>
    <row r="46" spans="1:18">
      <c r="A46" s="17" t="s">
        <v>94</v>
      </c>
      <c r="B46" s="18" t="s">
        <v>129</v>
      </c>
      <c r="C46" s="19">
        <v>73192</v>
      </c>
      <c r="D46" s="19">
        <v>4859</v>
      </c>
      <c r="E46" s="19">
        <v>176880</v>
      </c>
      <c r="F46" s="19">
        <v>181739</v>
      </c>
      <c r="G46" s="30">
        <f t="shared" si="0"/>
        <v>0.54353963668120187</v>
      </c>
      <c r="H46" s="29">
        <f t="shared" si="1"/>
        <v>2.4830445950377089</v>
      </c>
      <c r="I46" s="19">
        <v>1479</v>
      </c>
      <c r="J46" s="19">
        <v>53610</v>
      </c>
      <c r="K46" s="19">
        <v>55089</v>
      </c>
      <c r="L46" s="19">
        <v>0</v>
      </c>
      <c r="M46" s="19">
        <v>1870</v>
      </c>
      <c r="N46" s="19">
        <v>1870</v>
      </c>
      <c r="O46" s="19">
        <v>3380</v>
      </c>
      <c r="P46" s="19">
        <v>121400</v>
      </c>
      <c r="Q46" s="19">
        <v>124780</v>
      </c>
      <c r="R46" s="45">
        <v>334362</v>
      </c>
    </row>
    <row r="47" spans="1:18">
      <c r="A47" s="17" t="s">
        <v>76</v>
      </c>
      <c r="B47" s="18" t="s">
        <v>121</v>
      </c>
      <c r="C47" s="19">
        <v>6528</v>
      </c>
      <c r="D47" s="19">
        <v>15</v>
      </c>
      <c r="E47" s="19">
        <v>176880</v>
      </c>
      <c r="F47" s="19">
        <v>176895</v>
      </c>
      <c r="G47" s="30">
        <f t="shared" si="0"/>
        <v>0.8586802454273621</v>
      </c>
      <c r="H47" s="29">
        <f t="shared" si="1"/>
        <v>27.097886029411764</v>
      </c>
      <c r="I47" s="19">
        <v>1</v>
      </c>
      <c r="J47" s="19">
        <v>53610</v>
      </c>
      <c r="K47" s="19">
        <v>53611</v>
      </c>
      <c r="L47" s="19">
        <v>0</v>
      </c>
      <c r="M47" s="19">
        <v>1870</v>
      </c>
      <c r="N47" s="19">
        <v>1870</v>
      </c>
      <c r="O47" s="19">
        <v>14</v>
      </c>
      <c r="P47" s="19">
        <v>121400</v>
      </c>
      <c r="Q47" s="19">
        <v>121414</v>
      </c>
      <c r="R47" s="45">
        <v>206008</v>
      </c>
    </row>
    <row r="48" spans="1:18">
      <c r="A48" s="17" t="s">
        <v>95</v>
      </c>
      <c r="B48" s="18" t="s">
        <v>135</v>
      </c>
      <c r="C48" s="19">
        <v>31012</v>
      </c>
      <c r="D48" s="19">
        <v>0</v>
      </c>
      <c r="E48" s="19">
        <v>176880</v>
      </c>
      <c r="F48" s="19">
        <v>176880</v>
      </c>
      <c r="G48" s="30">
        <f t="shared" si="0"/>
        <v>0.72594745007264394</v>
      </c>
      <c r="H48" s="29">
        <f t="shared" si="1"/>
        <v>5.703598606990842</v>
      </c>
      <c r="I48" s="19">
        <v>0</v>
      </c>
      <c r="J48" s="19">
        <v>53610</v>
      </c>
      <c r="K48" s="19">
        <v>53610</v>
      </c>
      <c r="L48" s="19">
        <v>0</v>
      </c>
      <c r="M48" s="19">
        <v>1870</v>
      </c>
      <c r="N48" s="19">
        <v>1870</v>
      </c>
      <c r="O48" s="19">
        <v>0</v>
      </c>
      <c r="P48" s="19">
        <v>121400</v>
      </c>
      <c r="Q48" s="19">
        <v>121400</v>
      </c>
      <c r="R48" s="45">
        <v>243654</v>
      </c>
    </row>
    <row r="49" spans="1:18">
      <c r="A49" s="17" t="s">
        <v>96</v>
      </c>
      <c r="B49" s="18" t="s">
        <v>136</v>
      </c>
      <c r="C49" s="19">
        <v>23359</v>
      </c>
      <c r="D49" s="19">
        <v>2200</v>
      </c>
      <c r="E49" s="19">
        <v>176880</v>
      </c>
      <c r="F49" s="19">
        <v>179080</v>
      </c>
      <c r="G49" s="30">
        <f t="shared" si="0"/>
        <v>0.64681109273077952</v>
      </c>
      <c r="H49" s="29">
        <f t="shared" si="1"/>
        <v>7.6664240763731328</v>
      </c>
      <c r="I49" s="19">
        <v>1092</v>
      </c>
      <c r="J49" s="19">
        <v>53610</v>
      </c>
      <c r="K49" s="19">
        <v>54702</v>
      </c>
      <c r="L49" s="19">
        <v>469</v>
      </c>
      <c r="M49" s="19">
        <v>1870</v>
      </c>
      <c r="N49" s="19">
        <v>2339</v>
      </c>
      <c r="O49" s="19">
        <v>639</v>
      </c>
      <c r="P49" s="19">
        <v>121400</v>
      </c>
      <c r="Q49" s="19">
        <v>122039</v>
      </c>
      <c r="R49" s="45">
        <v>276866</v>
      </c>
    </row>
    <row r="50" spans="1:18">
      <c r="A50" s="17" t="s">
        <v>98</v>
      </c>
      <c r="B50" s="18" t="s">
        <v>137</v>
      </c>
      <c r="C50" s="19">
        <v>43240</v>
      </c>
      <c r="D50" s="19">
        <v>0</v>
      </c>
      <c r="E50" s="19">
        <v>176880</v>
      </c>
      <c r="F50" s="19">
        <v>176880</v>
      </c>
      <c r="G50" s="30">
        <f t="shared" si="0"/>
        <v>0.62309992919318991</v>
      </c>
      <c r="H50" s="29">
        <f t="shared" si="1"/>
        <v>4.0906567992599445</v>
      </c>
      <c r="I50" s="19">
        <v>0</v>
      </c>
      <c r="J50" s="19">
        <v>53610</v>
      </c>
      <c r="K50" s="19">
        <v>53610</v>
      </c>
      <c r="L50" s="19">
        <v>0</v>
      </c>
      <c r="M50" s="19">
        <v>1870</v>
      </c>
      <c r="N50" s="19">
        <v>1870</v>
      </c>
      <c r="O50" s="19">
        <v>0</v>
      </c>
      <c r="P50" s="19">
        <v>121400</v>
      </c>
      <c r="Q50" s="19">
        <v>121400</v>
      </c>
      <c r="R50" s="45">
        <v>283871</v>
      </c>
    </row>
    <row r="51" spans="1:18">
      <c r="A51" s="21"/>
      <c r="B51" s="22"/>
      <c r="C51" s="22"/>
      <c r="D51" s="22"/>
      <c r="E51" s="22"/>
      <c r="F51" s="22"/>
      <c r="G51" s="22"/>
      <c r="H51" s="22"/>
      <c r="I51" s="22"/>
      <c r="J51" s="22"/>
      <c r="K51" s="22"/>
      <c r="L51" s="22"/>
      <c r="M51" s="22"/>
      <c r="N51" s="22"/>
      <c r="O51" s="22"/>
      <c r="P51" s="22"/>
      <c r="Q51" s="22"/>
      <c r="R51" s="23"/>
    </row>
    <row r="52" spans="1:18">
      <c r="A52" s="4" t="s">
        <v>187</v>
      </c>
      <c r="B52" s="4"/>
      <c r="C52" s="5">
        <v>1097379</v>
      </c>
      <c r="D52" s="5">
        <f>SUM(D3:D50)</f>
        <v>18892</v>
      </c>
      <c r="E52" s="5">
        <v>176880</v>
      </c>
      <c r="F52" s="5">
        <f>D52+E52</f>
        <v>195772</v>
      </c>
      <c r="G52" s="62">
        <f>F52/R52</f>
        <v>5.2469079553214684E-2</v>
      </c>
      <c r="H52" s="27">
        <f>F52/C52</f>
        <v>0.17839962310195476</v>
      </c>
      <c r="I52" s="5">
        <f>SUM(I3:I50)</f>
        <v>5331</v>
      </c>
      <c r="J52" s="5">
        <v>53610</v>
      </c>
      <c r="K52" s="5">
        <f>I52+J52</f>
        <v>58941</v>
      </c>
      <c r="L52" s="5">
        <f t="shared" ref="L52:O52" si="2">SUM(L3:L50)</f>
        <v>1551</v>
      </c>
      <c r="M52" s="5">
        <v>1870</v>
      </c>
      <c r="N52" s="5">
        <f>L52+M53</f>
        <v>3421</v>
      </c>
      <c r="O52" s="5">
        <f t="shared" si="2"/>
        <v>12010</v>
      </c>
      <c r="P52" s="5">
        <v>121400</v>
      </c>
      <c r="Q52" s="5">
        <f>O52+P52</f>
        <v>133410</v>
      </c>
      <c r="R52" s="63">
        <v>3731188</v>
      </c>
    </row>
    <row r="53" spans="1:18">
      <c r="A53" s="4" t="s">
        <v>188</v>
      </c>
      <c r="B53" s="4"/>
      <c r="C53" s="6"/>
      <c r="D53" s="5">
        <f>AVERAGE(D3:D50)</f>
        <v>393.58333333333331</v>
      </c>
      <c r="E53" s="5">
        <f t="shared" ref="E53:F53" si="3">AVERAGE(E3:E50)</f>
        <v>176880</v>
      </c>
      <c r="F53" s="5">
        <f t="shared" si="3"/>
        <v>177273.58333333334</v>
      </c>
      <c r="G53" s="28">
        <f t="shared" ref="G53:H53" si="4">AVERAGE(G3:G50)</f>
        <v>0.74108343940670596</v>
      </c>
      <c r="H53" s="27">
        <f t="shared" si="4"/>
        <v>20.835055423675723</v>
      </c>
      <c r="I53" s="5">
        <f>AVERAGE(I3:I50)</f>
        <v>111.0625</v>
      </c>
      <c r="J53" s="5">
        <f t="shared" ref="J53:O53" si="5">AVERAGE(J3:J50)</f>
        <v>53610</v>
      </c>
      <c r="K53" s="5">
        <f t="shared" si="5"/>
        <v>53721.0625</v>
      </c>
      <c r="L53" s="5">
        <f t="shared" si="5"/>
        <v>32.3125</v>
      </c>
      <c r="M53" s="5">
        <f t="shared" si="5"/>
        <v>1870</v>
      </c>
      <c r="N53" s="5">
        <f t="shared" si="5"/>
        <v>1902.3125</v>
      </c>
      <c r="O53" s="5">
        <f t="shared" si="5"/>
        <v>250.20833333333334</v>
      </c>
      <c r="P53" s="5">
        <f t="shared" ref="P53:R53" si="6">AVERAGE(P3:P50)</f>
        <v>121400</v>
      </c>
      <c r="Q53" s="5">
        <f t="shared" si="6"/>
        <v>121650.20833333333</v>
      </c>
      <c r="R53" s="5">
        <f t="shared" si="6"/>
        <v>250967.25</v>
      </c>
    </row>
    <row r="54" spans="1:18">
      <c r="A54" s="4" t="s">
        <v>189</v>
      </c>
      <c r="B54" s="4"/>
      <c r="C54" s="6"/>
      <c r="D54" s="5">
        <f>MEDIAN(D3:D50)</f>
        <v>0</v>
      </c>
      <c r="E54" s="5">
        <f t="shared" ref="E54:F54" si="7">MEDIAN(E3:E50)</f>
        <v>176880</v>
      </c>
      <c r="F54" s="5">
        <f t="shared" si="7"/>
        <v>176880</v>
      </c>
      <c r="G54" s="28">
        <f t="shared" ref="G54:H54" si="8">MEDIAN(G3:G50)</f>
        <v>0.7503204403348176</v>
      </c>
      <c r="H54" s="27">
        <f t="shared" si="8"/>
        <v>12.270374966708655</v>
      </c>
      <c r="I54" s="5">
        <f>MEDIAN(I3:I50)</f>
        <v>0</v>
      </c>
      <c r="J54" s="5">
        <f t="shared" ref="J54:O54" si="9">MEDIAN(J3:J50)</f>
        <v>53610</v>
      </c>
      <c r="K54" s="5">
        <f t="shared" si="9"/>
        <v>53610</v>
      </c>
      <c r="L54" s="5">
        <f t="shared" si="9"/>
        <v>0</v>
      </c>
      <c r="M54" s="5">
        <f t="shared" si="9"/>
        <v>1870</v>
      </c>
      <c r="N54" s="5">
        <f t="shared" si="9"/>
        <v>1870</v>
      </c>
      <c r="O54" s="5">
        <f t="shared" si="9"/>
        <v>0</v>
      </c>
      <c r="P54" s="5">
        <f t="shared" ref="P54:R54" si="10">MEDIAN(P3:P50)</f>
        <v>121400</v>
      </c>
      <c r="Q54" s="5">
        <f t="shared" si="10"/>
        <v>121400</v>
      </c>
      <c r="R54" s="5">
        <f t="shared" si="10"/>
        <v>235785</v>
      </c>
    </row>
  </sheetData>
  <autoFilter ref="A2:R2" xr:uid="{9D1C42D2-4F23-4031-8F38-655F76CF2DED}"/>
  <sortState xmlns:xlrd2="http://schemas.microsoft.com/office/spreadsheetml/2017/richdata2" ref="A4:R50">
    <sortCondition ref="B3:B50"/>
  </sortState>
  <mergeCells count="12">
    <mergeCell ref="R1:R2"/>
    <mergeCell ref="A1:A2"/>
    <mergeCell ref="B1:B2"/>
    <mergeCell ref="C1:C2"/>
    <mergeCell ref="D1:D2"/>
    <mergeCell ref="E1:E2"/>
    <mergeCell ref="F1:F2"/>
    <mergeCell ref="G1:G2"/>
    <mergeCell ref="H1:H2"/>
    <mergeCell ref="I1:K1"/>
    <mergeCell ref="L1:N1"/>
    <mergeCell ref="O1:Q1"/>
  </mergeCells>
  <conditionalFormatting sqref="A3:R50">
    <cfRule type="expression" dxfId="1" priority="1">
      <formula>MOD(ROW(),2)=0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37F4-1031-46DC-9080-17C0814BA693}">
  <sheetPr codeName="Sheet11">
    <tabColor theme="7" tint="0.39997558519241921"/>
  </sheetPr>
  <dimension ref="A1:U54"/>
  <sheetViews>
    <sheetView showGridLines="0" showRowColHeaders="0" workbookViewId="0">
      <pane xSplit="1" ySplit="2" topLeftCell="C3" activePane="bottomRight" state="frozen"/>
      <selection activeCell="D8" sqref="D8"/>
      <selection pane="topRight" activeCell="D8" sqref="D8"/>
      <selection pane="bottomLeft" activeCell="D8" sqref="D8"/>
      <selection pane="bottomRight" sqref="A1:A2"/>
    </sheetView>
  </sheetViews>
  <sheetFormatPr defaultRowHeight="12.75"/>
  <cols>
    <col min="1" max="1" width="38.7109375" style="9" bestFit="1" customWidth="1"/>
    <col min="2" max="2" width="15.42578125" style="9" hidden="1" customWidth="1"/>
    <col min="3" max="3" width="13.140625" style="9" customWidth="1"/>
    <col min="4" max="4" width="11.42578125" style="9" customWidth="1"/>
    <col min="5" max="5" width="11.42578125" style="9" bestFit="1" customWidth="1"/>
    <col min="6" max="6" width="12.28515625" style="9" customWidth="1"/>
    <col min="7" max="7" width="13" style="9" customWidth="1"/>
    <col min="8" max="11" width="13.42578125" style="9" customWidth="1"/>
    <col min="12" max="16" width="14.140625" style="9" customWidth="1"/>
    <col min="17" max="17" width="15.85546875" style="9" customWidth="1"/>
    <col min="18" max="21" width="16.42578125" style="9" customWidth="1"/>
    <col min="22" max="16384" width="9.140625" style="9"/>
  </cols>
  <sheetData>
    <row r="1" spans="1:21" ht="15" customHeight="1">
      <c r="A1" s="117" t="s">
        <v>0</v>
      </c>
      <c r="B1" s="119" t="s">
        <v>1</v>
      </c>
      <c r="C1" s="121" t="s">
        <v>207</v>
      </c>
      <c r="D1" s="121"/>
      <c r="E1" s="121"/>
      <c r="F1" s="121"/>
      <c r="G1" s="122" t="s">
        <v>266</v>
      </c>
      <c r="H1" s="122"/>
      <c r="I1" s="122"/>
      <c r="J1" s="122"/>
      <c r="K1" s="122"/>
      <c r="L1" s="123" t="s">
        <v>267</v>
      </c>
      <c r="M1" s="123"/>
      <c r="N1" s="123"/>
      <c r="O1" s="123"/>
      <c r="P1" s="123"/>
      <c r="Q1" s="115" t="s">
        <v>268</v>
      </c>
      <c r="R1" s="115"/>
      <c r="S1" s="115"/>
      <c r="T1" s="115"/>
      <c r="U1" s="116"/>
    </row>
    <row r="2" spans="1:21" ht="72" customHeight="1">
      <c r="A2" s="118"/>
      <c r="B2" s="120"/>
      <c r="C2" s="1" t="s">
        <v>218</v>
      </c>
      <c r="D2" s="1" t="s">
        <v>233</v>
      </c>
      <c r="E2" s="1" t="s">
        <v>234</v>
      </c>
      <c r="F2" s="1" t="s">
        <v>235</v>
      </c>
      <c r="G2" s="66" t="s">
        <v>236</v>
      </c>
      <c r="H2" s="57" t="s">
        <v>237</v>
      </c>
      <c r="I2" s="67" t="s">
        <v>238</v>
      </c>
      <c r="J2" s="67" t="s">
        <v>239</v>
      </c>
      <c r="K2" s="67" t="s">
        <v>240</v>
      </c>
      <c r="L2" s="68" t="s">
        <v>241</v>
      </c>
      <c r="M2" s="54" t="s">
        <v>242</v>
      </c>
      <c r="N2" s="55" t="s">
        <v>243</v>
      </c>
      <c r="O2" s="55" t="s">
        <v>244</v>
      </c>
      <c r="P2" s="55" t="s">
        <v>245</v>
      </c>
      <c r="Q2" s="69" t="s">
        <v>246</v>
      </c>
      <c r="R2" s="64" t="s">
        <v>247</v>
      </c>
      <c r="S2" s="70" t="s">
        <v>248</v>
      </c>
      <c r="T2" s="70" t="s">
        <v>249</v>
      </c>
      <c r="U2" s="70" t="s">
        <v>250</v>
      </c>
    </row>
    <row r="3" spans="1:21">
      <c r="A3" s="17" t="s">
        <v>53</v>
      </c>
      <c r="B3" s="18" t="s">
        <v>101</v>
      </c>
      <c r="C3" s="19">
        <v>176952</v>
      </c>
      <c r="D3" s="19">
        <v>209661</v>
      </c>
      <c r="E3" s="19">
        <v>48737</v>
      </c>
      <c r="F3" s="45">
        <v>25431</v>
      </c>
      <c r="G3" s="19">
        <v>72</v>
      </c>
      <c r="H3" s="19">
        <v>135278</v>
      </c>
      <c r="I3" s="19">
        <f>G3+H3</f>
        <v>135350</v>
      </c>
      <c r="J3" s="30">
        <f>I3/C3</f>
        <v>0.76489669514896697</v>
      </c>
      <c r="K3" s="31">
        <f>I3/D3</f>
        <v>0.64556593739417445</v>
      </c>
      <c r="L3" s="19">
        <v>0</v>
      </c>
      <c r="M3" s="19">
        <v>25984</v>
      </c>
      <c r="N3" s="19">
        <f>L3+M3</f>
        <v>25984</v>
      </c>
      <c r="O3" s="30">
        <f>N3/C3</f>
        <v>0.14684208146842082</v>
      </c>
      <c r="P3" s="31">
        <f>N3/E3</f>
        <v>0.53314730081867989</v>
      </c>
      <c r="Q3" s="19">
        <v>0</v>
      </c>
      <c r="R3" s="19">
        <v>15618</v>
      </c>
      <c r="S3" s="19">
        <f>Q3+R3</f>
        <v>15618</v>
      </c>
      <c r="T3" s="30">
        <f>S3/C3</f>
        <v>8.8261223382612233E-2</v>
      </c>
      <c r="U3" s="31">
        <f>S3/F3</f>
        <v>0.61413235814557032</v>
      </c>
    </row>
    <row r="4" spans="1:21">
      <c r="A4" s="17" t="s">
        <v>91</v>
      </c>
      <c r="B4" s="18" t="s">
        <v>132</v>
      </c>
      <c r="C4" s="19">
        <v>176880</v>
      </c>
      <c r="D4" s="19">
        <v>180402</v>
      </c>
      <c r="E4" s="19">
        <v>46631</v>
      </c>
      <c r="F4" s="45">
        <v>18292</v>
      </c>
      <c r="G4" s="19">
        <v>0</v>
      </c>
      <c r="H4" s="19">
        <v>135278</v>
      </c>
      <c r="I4" s="19">
        <f t="shared" ref="I4:I50" si="0">G4+H4</f>
        <v>135278</v>
      </c>
      <c r="J4" s="30">
        <f t="shared" ref="J4:J50" si="1">I4/C4</f>
        <v>0.76480099502487564</v>
      </c>
      <c r="K4" s="31">
        <f t="shared" ref="K4:K50" si="2">I4/D4</f>
        <v>0.74986973536878754</v>
      </c>
      <c r="L4" s="19">
        <v>0</v>
      </c>
      <c r="M4" s="19">
        <v>25984</v>
      </c>
      <c r="N4" s="19">
        <f t="shared" ref="N4:N50" si="3">L4+M4</f>
        <v>25984</v>
      </c>
      <c r="O4" s="30">
        <f t="shared" ref="O4:O50" si="4">N4/C4</f>
        <v>0.14690185436454092</v>
      </c>
      <c r="P4" s="31">
        <f t="shared" ref="P4:P50" si="5">N4/E4</f>
        <v>0.55722587977954574</v>
      </c>
      <c r="Q4" s="19">
        <v>0</v>
      </c>
      <c r="R4" s="19">
        <v>15618</v>
      </c>
      <c r="S4" s="19">
        <f t="shared" ref="S4:S50" si="6">Q4+R4</f>
        <v>15618</v>
      </c>
      <c r="T4" s="30">
        <f t="shared" ref="T4:T50" si="7">S4/C4</f>
        <v>8.829715061058345E-2</v>
      </c>
      <c r="U4" s="31">
        <f t="shared" ref="U4:U50" si="8">S4/F4</f>
        <v>0.85381587579269624</v>
      </c>
    </row>
    <row r="5" spans="1:21">
      <c r="A5" s="17" t="s">
        <v>72</v>
      </c>
      <c r="B5" s="18" t="s">
        <v>118</v>
      </c>
      <c r="C5" s="19">
        <v>176880</v>
      </c>
      <c r="D5" s="19">
        <v>175323</v>
      </c>
      <c r="E5" s="19">
        <v>48640</v>
      </c>
      <c r="F5" s="45">
        <v>18740</v>
      </c>
      <c r="G5" s="19">
        <v>0</v>
      </c>
      <c r="H5" s="19">
        <v>135278</v>
      </c>
      <c r="I5" s="19">
        <f t="shared" si="0"/>
        <v>135278</v>
      </c>
      <c r="J5" s="30">
        <f t="shared" si="1"/>
        <v>0.76480099502487564</v>
      </c>
      <c r="K5" s="31">
        <f t="shared" si="2"/>
        <v>0.77159300262943253</v>
      </c>
      <c r="L5" s="19">
        <v>0</v>
      </c>
      <c r="M5" s="19">
        <v>25984</v>
      </c>
      <c r="N5" s="19">
        <f t="shared" si="3"/>
        <v>25984</v>
      </c>
      <c r="O5" s="30">
        <f t="shared" si="4"/>
        <v>0.14690185436454092</v>
      </c>
      <c r="P5" s="31">
        <f t="shared" si="5"/>
        <v>0.53421052631578947</v>
      </c>
      <c r="Q5" s="19">
        <v>0</v>
      </c>
      <c r="R5" s="19">
        <v>15618</v>
      </c>
      <c r="S5" s="19">
        <f t="shared" si="6"/>
        <v>15618</v>
      </c>
      <c r="T5" s="30">
        <f t="shared" si="7"/>
        <v>8.829715061058345E-2</v>
      </c>
      <c r="U5" s="31">
        <f t="shared" si="8"/>
        <v>0.83340448239060827</v>
      </c>
    </row>
    <row r="6" spans="1:21">
      <c r="A6" s="17" t="s">
        <v>85</v>
      </c>
      <c r="B6" s="18" t="s">
        <v>118</v>
      </c>
      <c r="C6" s="19">
        <v>176880</v>
      </c>
      <c r="D6" s="19">
        <v>143371</v>
      </c>
      <c r="E6" s="19">
        <v>31185</v>
      </c>
      <c r="F6" s="45">
        <v>16380</v>
      </c>
      <c r="G6" s="19">
        <v>0</v>
      </c>
      <c r="H6" s="19">
        <v>135278</v>
      </c>
      <c r="I6" s="19">
        <f t="shared" si="0"/>
        <v>135278</v>
      </c>
      <c r="J6" s="30">
        <f t="shared" si="1"/>
        <v>0.76480099502487564</v>
      </c>
      <c r="K6" s="31">
        <f t="shared" si="2"/>
        <v>0.943552043300249</v>
      </c>
      <c r="L6" s="19">
        <v>0</v>
      </c>
      <c r="M6" s="19">
        <v>25984</v>
      </c>
      <c r="N6" s="19">
        <f t="shared" si="3"/>
        <v>25984</v>
      </c>
      <c r="O6" s="30">
        <f t="shared" si="4"/>
        <v>0.14690185436454092</v>
      </c>
      <c r="P6" s="31">
        <f t="shared" si="5"/>
        <v>0.8332210998877666</v>
      </c>
      <c r="Q6" s="19">
        <v>0</v>
      </c>
      <c r="R6" s="19">
        <v>15618</v>
      </c>
      <c r="S6" s="19">
        <f t="shared" si="6"/>
        <v>15618</v>
      </c>
      <c r="T6" s="30">
        <f t="shared" si="7"/>
        <v>8.829715061058345E-2</v>
      </c>
      <c r="U6" s="31">
        <f t="shared" si="8"/>
        <v>0.95347985347985353</v>
      </c>
    </row>
    <row r="7" spans="1:21">
      <c r="A7" s="17" t="s">
        <v>51</v>
      </c>
      <c r="B7" s="18" t="s">
        <v>99</v>
      </c>
      <c r="C7" s="19">
        <v>176880</v>
      </c>
      <c r="D7" s="19">
        <v>151412</v>
      </c>
      <c r="E7" s="19">
        <v>33663</v>
      </c>
      <c r="F7" s="45">
        <v>17293</v>
      </c>
      <c r="G7" s="19">
        <v>0</v>
      </c>
      <c r="H7" s="19">
        <v>135278</v>
      </c>
      <c r="I7" s="19">
        <f t="shared" si="0"/>
        <v>135278</v>
      </c>
      <c r="J7" s="30">
        <f t="shared" si="1"/>
        <v>0.76480099502487564</v>
      </c>
      <c r="K7" s="31">
        <f t="shared" si="2"/>
        <v>0.89344305603254692</v>
      </c>
      <c r="L7" s="19">
        <v>0</v>
      </c>
      <c r="M7" s="19">
        <v>25984</v>
      </c>
      <c r="N7" s="19">
        <f t="shared" si="3"/>
        <v>25984</v>
      </c>
      <c r="O7" s="30">
        <f t="shared" si="4"/>
        <v>0.14690185436454092</v>
      </c>
      <c r="P7" s="31">
        <f t="shared" si="5"/>
        <v>0.77188604699521735</v>
      </c>
      <c r="Q7" s="19">
        <v>0</v>
      </c>
      <c r="R7" s="19">
        <v>15618</v>
      </c>
      <c r="S7" s="19">
        <f t="shared" si="6"/>
        <v>15618</v>
      </c>
      <c r="T7" s="30">
        <f t="shared" si="7"/>
        <v>8.829715061058345E-2</v>
      </c>
      <c r="U7" s="31">
        <f t="shared" si="8"/>
        <v>0.90313999884346263</v>
      </c>
    </row>
    <row r="8" spans="1:21">
      <c r="A8" s="17" t="s">
        <v>58</v>
      </c>
      <c r="B8" s="18" t="s">
        <v>106</v>
      </c>
      <c r="C8" s="19">
        <v>176880</v>
      </c>
      <c r="D8" s="19">
        <v>156340</v>
      </c>
      <c r="E8" s="19">
        <v>34491</v>
      </c>
      <c r="F8" s="45">
        <v>16570</v>
      </c>
      <c r="G8" s="42">
        <v>0</v>
      </c>
      <c r="H8" s="19">
        <v>135278</v>
      </c>
      <c r="I8" s="19">
        <f t="shared" si="0"/>
        <v>135278</v>
      </c>
      <c r="J8" s="30">
        <f t="shared" si="1"/>
        <v>0.76480099502487564</v>
      </c>
      <c r="K8" s="31">
        <f t="shared" si="2"/>
        <v>0.8652807982602021</v>
      </c>
      <c r="L8" s="42">
        <v>0</v>
      </c>
      <c r="M8" s="19">
        <v>25984</v>
      </c>
      <c r="N8" s="19">
        <f t="shared" si="3"/>
        <v>25984</v>
      </c>
      <c r="O8" s="30">
        <f t="shared" si="4"/>
        <v>0.14690185436454092</v>
      </c>
      <c r="P8" s="31">
        <f t="shared" si="5"/>
        <v>0.75335594792844507</v>
      </c>
      <c r="Q8" s="42">
        <v>0</v>
      </c>
      <c r="R8" s="19">
        <v>15618</v>
      </c>
      <c r="S8" s="19">
        <f t="shared" si="6"/>
        <v>15618</v>
      </c>
      <c r="T8" s="30">
        <f t="shared" si="7"/>
        <v>8.829715061058345E-2</v>
      </c>
      <c r="U8" s="31">
        <f t="shared" si="8"/>
        <v>0.9425467712733856</v>
      </c>
    </row>
    <row r="9" spans="1:21">
      <c r="A9" s="17" t="s">
        <v>56</v>
      </c>
      <c r="B9" s="18" t="s">
        <v>104</v>
      </c>
      <c r="C9" s="19">
        <v>176880</v>
      </c>
      <c r="D9" s="19">
        <v>192346</v>
      </c>
      <c r="E9" s="19">
        <v>58283</v>
      </c>
      <c r="F9" s="45">
        <v>20765</v>
      </c>
      <c r="G9" s="19">
        <v>0</v>
      </c>
      <c r="H9" s="19">
        <v>135278</v>
      </c>
      <c r="I9" s="19">
        <f t="shared" si="0"/>
        <v>135278</v>
      </c>
      <c r="J9" s="30">
        <f t="shared" si="1"/>
        <v>0.76480099502487564</v>
      </c>
      <c r="K9" s="31">
        <f t="shared" si="2"/>
        <v>0.70330550154409244</v>
      </c>
      <c r="L9" s="19">
        <v>0</v>
      </c>
      <c r="M9" s="19">
        <v>25984</v>
      </c>
      <c r="N9" s="19">
        <f t="shared" si="3"/>
        <v>25984</v>
      </c>
      <c r="O9" s="30">
        <f t="shared" si="4"/>
        <v>0.14690185436454092</v>
      </c>
      <c r="P9" s="31">
        <f t="shared" si="5"/>
        <v>0.44582468301219907</v>
      </c>
      <c r="Q9" s="19">
        <v>0</v>
      </c>
      <c r="R9" s="19">
        <v>15618</v>
      </c>
      <c r="S9" s="19">
        <f t="shared" si="6"/>
        <v>15618</v>
      </c>
      <c r="T9" s="30">
        <f t="shared" si="7"/>
        <v>8.829715061058345E-2</v>
      </c>
      <c r="U9" s="31">
        <f t="shared" si="8"/>
        <v>0.75213098964603897</v>
      </c>
    </row>
    <row r="10" spans="1:21">
      <c r="A10" s="17" t="s">
        <v>57</v>
      </c>
      <c r="B10" s="18" t="s">
        <v>105</v>
      </c>
      <c r="C10" s="19">
        <v>176880</v>
      </c>
      <c r="D10" s="19">
        <v>297944</v>
      </c>
      <c r="E10" s="19">
        <v>88261</v>
      </c>
      <c r="F10" s="45">
        <v>25367</v>
      </c>
      <c r="G10" s="19">
        <v>0</v>
      </c>
      <c r="H10" s="19">
        <v>135278</v>
      </c>
      <c r="I10" s="19">
        <f t="shared" si="0"/>
        <v>135278</v>
      </c>
      <c r="J10" s="30">
        <f t="shared" si="1"/>
        <v>0.76480099502487564</v>
      </c>
      <c r="K10" s="31">
        <f t="shared" si="2"/>
        <v>0.45403834277582367</v>
      </c>
      <c r="L10" s="19">
        <v>0</v>
      </c>
      <c r="M10" s="19">
        <v>25984</v>
      </c>
      <c r="N10" s="19">
        <f t="shared" si="3"/>
        <v>25984</v>
      </c>
      <c r="O10" s="30">
        <f t="shared" si="4"/>
        <v>0.14690185436454092</v>
      </c>
      <c r="P10" s="31">
        <f t="shared" si="5"/>
        <v>0.29439956492675134</v>
      </c>
      <c r="Q10" s="19">
        <v>0</v>
      </c>
      <c r="R10" s="19">
        <v>15618</v>
      </c>
      <c r="S10" s="19">
        <f t="shared" si="6"/>
        <v>15618</v>
      </c>
      <c r="T10" s="30">
        <f t="shared" si="7"/>
        <v>8.829715061058345E-2</v>
      </c>
      <c r="U10" s="31">
        <f t="shared" si="8"/>
        <v>0.61568179130366218</v>
      </c>
    </row>
    <row r="11" spans="1:21">
      <c r="A11" s="17" t="s">
        <v>59</v>
      </c>
      <c r="B11" s="18" t="s">
        <v>107</v>
      </c>
      <c r="C11" s="19">
        <v>176880</v>
      </c>
      <c r="D11" s="19">
        <v>197422</v>
      </c>
      <c r="E11" s="19">
        <v>63227</v>
      </c>
      <c r="F11" s="45">
        <v>23604</v>
      </c>
      <c r="G11" s="19">
        <v>0</v>
      </c>
      <c r="H11" s="19">
        <v>135278</v>
      </c>
      <c r="I11" s="19">
        <f t="shared" si="0"/>
        <v>135278</v>
      </c>
      <c r="J11" s="30">
        <f t="shared" si="1"/>
        <v>0.76480099502487564</v>
      </c>
      <c r="K11" s="31">
        <f t="shared" si="2"/>
        <v>0.68522251826037628</v>
      </c>
      <c r="L11" s="19">
        <v>0</v>
      </c>
      <c r="M11" s="19">
        <v>25984</v>
      </c>
      <c r="N11" s="19">
        <f t="shared" si="3"/>
        <v>25984</v>
      </c>
      <c r="O11" s="30">
        <f t="shared" si="4"/>
        <v>0.14690185436454092</v>
      </c>
      <c r="P11" s="31">
        <f t="shared" si="5"/>
        <v>0.41096367058376959</v>
      </c>
      <c r="Q11" s="19">
        <v>0</v>
      </c>
      <c r="R11" s="19">
        <v>15618</v>
      </c>
      <c r="S11" s="19">
        <f t="shared" si="6"/>
        <v>15618</v>
      </c>
      <c r="T11" s="30">
        <f t="shared" si="7"/>
        <v>8.829715061058345E-2</v>
      </c>
      <c r="U11" s="31">
        <f t="shared" si="8"/>
        <v>0.66166751398068124</v>
      </c>
    </row>
    <row r="12" spans="1:21">
      <c r="A12" s="17" t="s">
        <v>61</v>
      </c>
      <c r="B12" s="18" t="s">
        <v>109</v>
      </c>
      <c r="C12" s="19">
        <v>177025</v>
      </c>
      <c r="D12" s="19">
        <v>175683</v>
      </c>
      <c r="E12" s="19">
        <v>50693</v>
      </c>
      <c r="F12" s="45">
        <v>17606</v>
      </c>
      <c r="G12" s="19">
        <v>145</v>
      </c>
      <c r="H12" s="19">
        <v>135278</v>
      </c>
      <c r="I12" s="19">
        <f t="shared" si="0"/>
        <v>135423</v>
      </c>
      <c r="J12" s="30">
        <f t="shared" si="1"/>
        <v>0.76499364496540034</v>
      </c>
      <c r="K12" s="31">
        <f t="shared" si="2"/>
        <v>0.77083724663171738</v>
      </c>
      <c r="L12" s="19">
        <v>0</v>
      </c>
      <c r="M12" s="19">
        <v>25984</v>
      </c>
      <c r="N12" s="19">
        <f t="shared" si="3"/>
        <v>25984</v>
      </c>
      <c r="O12" s="30">
        <f t="shared" si="4"/>
        <v>0.14678152803276373</v>
      </c>
      <c r="P12" s="31">
        <f t="shared" si="5"/>
        <v>0.51257570078709092</v>
      </c>
      <c r="Q12" s="19">
        <v>0</v>
      </c>
      <c r="R12" s="19">
        <v>15618</v>
      </c>
      <c r="S12" s="19">
        <f t="shared" si="6"/>
        <v>15618</v>
      </c>
      <c r="T12" s="30">
        <f t="shared" si="7"/>
        <v>8.8224827001835898E-2</v>
      </c>
      <c r="U12" s="31">
        <f t="shared" si="8"/>
        <v>0.88708394865386797</v>
      </c>
    </row>
    <row r="13" spans="1:21">
      <c r="A13" s="17" t="s">
        <v>62</v>
      </c>
      <c r="B13" s="18" t="s">
        <v>110</v>
      </c>
      <c r="C13" s="19">
        <v>176999</v>
      </c>
      <c r="D13" s="19">
        <v>203276</v>
      </c>
      <c r="E13" s="19">
        <v>51899</v>
      </c>
      <c r="F13" s="45">
        <v>19859</v>
      </c>
      <c r="G13" s="19">
        <v>119</v>
      </c>
      <c r="H13" s="19">
        <v>135278</v>
      </c>
      <c r="I13" s="19">
        <f t="shared" si="0"/>
        <v>135397</v>
      </c>
      <c r="J13" s="30">
        <f t="shared" si="1"/>
        <v>0.76495912406284783</v>
      </c>
      <c r="K13" s="31">
        <f t="shared" si="2"/>
        <v>0.66607469647179207</v>
      </c>
      <c r="L13" s="19">
        <v>0</v>
      </c>
      <c r="M13" s="19">
        <v>25984</v>
      </c>
      <c r="N13" s="19">
        <f t="shared" si="3"/>
        <v>25984</v>
      </c>
      <c r="O13" s="30">
        <f t="shared" si="4"/>
        <v>0.1468030892829903</v>
      </c>
      <c r="P13" s="31">
        <f t="shared" si="5"/>
        <v>0.50066475269273014</v>
      </c>
      <c r="Q13" s="19">
        <v>0</v>
      </c>
      <c r="R13" s="19">
        <v>15618</v>
      </c>
      <c r="S13" s="19">
        <f t="shared" si="6"/>
        <v>15618</v>
      </c>
      <c r="T13" s="30">
        <f t="shared" si="7"/>
        <v>8.823778665416189E-2</v>
      </c>
      <c r="U13" s="31">
        <f t="shared" si="8"/>
        <v>0.7864444332544438</v>
      </c>
    </row>
    <row r="14" spans="1:21">
      <c r="A14" s="17" t="s">
        <v>64</v>
      </c>
      <c r="B14" s="18" t="s">
        <v>112</v>
      </c>
      <c r="C14" s="19">
        <v>176880</v>
      </c>
      <c r="D14" s="19">
        <v>149408</v>
      </c>
      <c r="E14" s="19">
        <v>35019</v>
      </c>
      <c r="F14" s="45">
        <v>16978</v>
      </c>
      <c r="G14" s="19">
        <v>0</v>
      </c>
      <c r="H14" s="19">
        <v>135278</v>
      </c>
      <c r="I14" s="19">
        <f t="shared" si="0"/>
        <v>135278</v>
      </c>
      <c r="J14" s="30">
        <f t="shared" si="1"/>
        <v>0.76480099502487564</v>
      </c>
      <c r="K14" s="31">
        <f t="shared" si="2"/>
        <v>0.90542675091025915</v>
      </c>
      <c r="L14" s="19">
        <v>0</v>
      </c>
      <c r="M14" s="19">
        <v>25984</v>
      </c>
      <c r="N14" s="19">
        <f t="shared" si="3"/>
        <v>25984</v>
      </c>
      <c r="O14" s="30">
        <f t="shared" si="4"/>
        <v>0.14690185436454092</v>
      </c>
      <c r="P14" s="31">
        <f t="shared" si="5"/>
        <v>0.74199720151917525</v>
      </c>
      <c r="Q14" s="19">
        <v>0</v>
      </c>
      <c r="R14" s="19">
        <v>15618</v>
      </c>
      <c r="S14" s="19">
        <f t="shared" si="6"/>
        <v>15618</v>
      </c>
      <c r="T14" s="30">
        <f t="shared" si="7"/>
        <v>8.829715061058345E-2</v>
      </c>
      <c r="U14" s="31">
        <f t="shared" si="8"/>
        <v>0.91989633643538693</v>
      </c>
    </row>
    <row r="15" spans="1:21">
      <c r="A15" s="17" t="s">
        <v>74</v>
      </c>
      <c r="B15" s="18" t="s">
        <v>119</v>
      </c>
      <c r="C15" s="19">
        <v>176880</v>
      </c>
      <c r="D15" s="19">
        <v>154137</v>
      </c>
      <c r="E15" s="19">
        <v>38802</v>
      </c>
      <c r="F15" s="45">
        <v>17477</v>
      </c>
      <c r="G15" s="19">
        <v>0</v>
      </c>
      <c r="H15" s="19">
        <v>135278</v>
      </c>
      <c r="I15" s="19">
        <f t="shared" si="0"/>
        <v>135278</v>
      </c>
      <c r="J15" s="30">
        <f t="shared" si="1"/>
        <v>0.76480099502487564</v>
      </c>
      <c r="K15" s="31">
        <f t="shared" si="2"/>
        <v>0.87764780682120447</v>
      </c>
      <c r="L15" s="19">
        <v>0</v>
      </c>
      <c r="M15" s="19">
        <v>25984</v>
      </c>
      <c r="N15" s="19">
        <f t="shared" si="3"/>
        <v>25984</v>
      </c>
      <c r="O15" s="30">
        <f t="shared" si="4"/>
        <v>0.14690185436454092</v>
      </c>
      <c r="P15" s="31">
        <f t="shared" si="5"/>
        <v>0.66965620328849029</v>
      </c>
      <c r="Q15" s="19">
        <v>0</v>
      </c>
      <c r="R15" s="19">
        <v>15618</v>
      </c>
      <c r="S15" s="19">
        <f t="shared" si="6"/>
        <v>15618</v>
      </c>
      <c r="T15" s="30">
        <f t="shared" si="7"/>
        <v>8.829715061058345E-2</v>
      </c>
      <c r="U15" s="31">
        <f t="shared" si="8"/>
        <v>0.89363163014247293</v>
      </c>
    </row>
    <row r="16" spans="1:21">
      <c r="A16" s="17" t="s">
        <v>66</v>
      </c>
      <c r="B16" s="18" t="s">
        <v>114</v>
      </c>
      <c r="C16" s="19">
        <v>176880</v>
      </c>
      <c r="D16" s="19">
        <v>149421</v>
      </c>
      <c r="E16" s="19">
        <v>33737</v>
      </c>
      <c r="F16" s="45">
        <v>16830</v>
      </c>
      <c r="G16" s="19">
        <v>0</v>
      </c>
      <c r="H16" s="19">
        <v>135278</v>
      </c>
      <c r="I16" s="19">
        <f t="shared" si="0"/>
        <v>135278</v>
      </c>
      <c r="J16" s="30">
        <f t="shared" si="1"/>
        <v>0.76480099502487564</v>
      </c>
      <c r="K16" s="31">
        <f t="shared" si="2"/>
        <v>0.90534797652271104</v>
      </c>
      <c r="L16" s="19">
        <v>0</v>
      </c>
      <c r="M16" s="19">
        <v>25984</v>
      </c>
      <c r="N16" s="19">
        <f t="shared" si="3"/>
        <v>25984</v>
      </c>
      <c r="O16" s="30">
        <f t="shared" si="4"/>
        <v>0.14690185436454092</v>
      </c>
      <c r="P16" s="31">
        <f t="shared" si="5"/>
        <v>0.77019296321546082</v>
      </c>
      <c r="Q16" s="19">
        <v>0</v>
      </c>
      <c r="R16" s="19">
        <v>15618</v>
      </c>
      <c r="S16" s="19">
        <f t="shared" si="6"/>
        <v>15618</v>
      </c>
      <c r="T16" s="30">
        <f t="shared" si="7"/>
        <v>8.829715061058345E-2</v>
      </c>
      <c r="U16" s="31">
        <f t="shared" si="8"/>
        <v>0.92798573975044563</v>
      </c>
    </row>
    <row r="17" spans="1:21">
      <c r="A17" s="17" t="s">
        <v>68</v>
      </c>
      <c r="B17" s="18" t="s">
        <v>114</v>
      </c>
      <c r="C17" s="19">
        <v>176880</v>
      </c>
      <c r="D17" s="19">
        <v>157362</v>
      </c>
      <c r="E17" s="19">
        <v>43204</v>
      </c>
      <c r="F17" s="45">
        <v>18049</v>
      </c>
      <c r="G17" s="19">
        <v>0</v>
      </c>
      <c r="H17" s="19">
        <v>135278</v>
      </c>
      <c r="I17" s="19">
        <f t="shared" si="0"/>
        <v>135278</v>
      </c>
      <c r="J17" s="30">
        <f t="shared" si="1"/>
        <v>0.76480099502487564</v>
      </c>
      <c r="K17" s="31">
        <f t="shared" si="2"/>
        <v>0.85966116343208654</v>
      </c>
      <c r="L17" s="19">
        <v>0</v>
      </c>
      <c r="M17" s="19">
        <v>25984</v>
      </c>
      <c r="N17" s="19">
        <f t="shared" si="3"/>
        <v>25984</v>
      </c>
      <c r="O17" s="30">
        <f t="shared" si="4"/>
        <v>0.14690185436454092</v>
      </c>
      <c r="P17" s="31">
        <f t="shared" si="5"/>
        <v>0.60142579390797146</v>
      </c>
      <c r="Q17" s="19">
        <v>0</v>
      </c>
      <c r="R17" s="19">
        <v>15618</v>
      </c>
      <c r="S17" s="19">
        <f t="shared" si="6"/>
        <v>15618</v>
      </c>
      <c r="T17" s="30">
        <f t="shared" si="7"/>
        <v>8.829715061058345E-2</v>
      </c>
      <c r="U17" s="31">
        <f t="shared" si="8"/>
        <v>0.86531109756773228</v>
      </c>
    </row>
    <row r="18" spans="1:21">
      <c r="A18" s="17" t="s">
        <v>52</v>
      </c>
      <c r="B18" s="18" t="s">
        <v>100</v>
      </c>
      <c r="C18" s="19">
        <v>176880</v>
      </c>
      <c r="D18" s="19">
        <v>147092</v>
      </c>
      <c r="E18" s="19">
        <v>31545</v>
      </c>
      <c r="F18" s="45">
        <v>16262</v>
      </c>
      <c r="G18" s="19">
        <v>0</v>
      </c>
      <c r="H18" s="19">
        <v>135278</v>
      </c>
      <c r="I18" s="19">
        <f t="shared" si="0"/>
        <v>135278</v>
      </c>
      <c r="J18" s="30">
        <f t="shared" si="1"/>
        <v>0.76480099502487564</v>
      </c>
      <c r="K18" s="31">
        <f t="shared" si="2"/>
        <v>0.91968291953335324</v>
      </c>
      <c r="L18" s="19">
        <v>0</v>
      </c>
      <c r="M18" s="19">
        <v>25984</v>
      </c>
      <c r="N18" s="19">
        <f t="shared" si="3"/>
        <v>25984</v>
      </c>
      <c r="O18" s="30">
        <f t="shared" si="4"/>
        <v>0.14690185436454092</v>
      </c>
      <c r="P18" s="31">
        <f t="shared" si="5"/>
        <v>0.82371215723569502</v>
      </c>
      <c r="Q18" s="19">
        <v>0</v>
      </c>
      <c r="R18" s="19">
        <v>15618</v>
      </c>
      <c r="S18" s="19">
        <f t="shared" si="6"/>
        <v>15618</v>
      </c>
      <c r="T18" s="30">
        <f t="shared" si="7"/>
        <v>8.829715061058345E-2</v>
      </c>
      <c r="U18" s="31">
        <f t="shared" si="8"/>
        <v>0.96039847497232811</v>
      </c>
    </row>
    <row r="19" spans="1:21">
      <c r="A19" s="17" t="s">
        <v>73</v>
      </c>
      <c r="B19" s="18" t="s">
        <v>100</v>
      </c>
      <c r="C19" s="19">
        <v>176880</v>
      </c>
      <c r="D19" s="19">
        <v>150332</v>
      </c>
      <c r="E19" s="19">
        <v>32897</v>
      </c>
      <c r="F19" s="45">
        <v>16684</v>
      </c>
      <c r="G19" s="42">
        <v>0</v>
      </c>
      <c r="H19" s="19">
        <v>135278</v>
      </c>
      <c r="I19" s="19">
        <f t="shared" si="0"/>
        <v>135278</v>
      </c>
      <c r="J19" s="30">
        <f t="shared" si="1"/>
        <v>0.76480099502487564</v>
      </c>
      <c r="K19" s="31">
        <f t="shared" si="2"/>
        <v>0.89986163957108267</v>
      </c>
      <c r="L19" s="42">
        <v>0</v>
      </c>
      <c r="M19" s="19">
        <v>25984</v>
      </c>
      <c r="N19" s="19">
        <f t="shared" si="3"/>
        <v>25984</v>
      </c>
      <c r="O19" s="30">
        <f t="shared" si="4"/>
        <v>0.14690185436454092</v>
      </c>
      <c r="P19" s="31">
        <f t="shared" si="5"/>
        <v>0.78985925768307141</v>
      </c>
      <c r="Q19" s="42">
        <v>0</v>
      </c>
      <c r="R19" s="19">
        <v>15618</v>
      </c>
      <c r="S19" s="19">
        <f t="shared" si="6"/>
        <v>15618</v>
      </c>
      <c r="T19" s="30">
        <f t="shared" si="7"/>
        <v>8.829715061058345E-2</v>
      </c>
      <c r="U19" s="31">
        <f t="shared" si="8"/>
        <v>0.93610644929273557</v>
      </c>
    </row>
    <row r="20" spans="1:21">
      <c r="A20" s="17" t="s">
        <v>71</v>
      </c>
      <c r="B20" s="18" t="s">
        <v>117</v>
      </c>
      <c r="C20" s="19">
        <v>176913</v>
      </c>
      <c r="D20" s="19">
        <v>157143</v>
      </c>
      <c r="E20" s="19">
        <v>38465</v>
      </c>
      <c r="F20" s="45">
        <v>17280</v>
      </c>
      <c r="G20" s="19">
        <v>30</v>
      </c>
      <c r="H20" s="19">
        <v>135278</v>
      </c>
      <c r="I20" s="19">
        <f t="shared" si="0"/>
        <v>135308</v>
      </c>
      <c r="J20" s="30">
        <f t="shared" si="1"/>
        <v>0.76482790976355608</v>
      </c>
      <c r="K20" s="31">
        <f t="shared" si="2"/>
        <v>0.86105012631806699</v>
      </c>
      <c r="L20" s="19">
        <v>3</v>
      </c>
      <c r="M20" s="19">
        <v>25984</v>
      </c>
      <c r="N20" s="19">
        <f t="shared" si="3"/>
        <v>25987</v>
      </c>
      <c r="O20" s="30">
        <f t="shared" si="4"/>
        <v>0.14689140990204225</v>
      </c>
      <c r="P20" s="31">
        <f t="shared" si="5"/>
        <v>0.67560119589236967</v>
      </c>
      <c r="Q20" s="19">
        <v>0</v>
      </c>
      <c r="R20" s="19">
        <v>15618</v>
      </c>
      <c r="S20" s="19">
        <f t="shared" si="6"/>
        <v>15618</v>
      </c>
      <c r="T20" s="30">
        <f t="shared" si="7"/>
        <v>8.8280680334401659E-2</v>
      </c>
      <c r="U20" s="31">
        <f t="shared" si="8"/>
        <v>0.9038194444444444</v>
      </c>
    </row>
    <row r="21" spans="1:21">
      <c r="A21" s="17" t="s">
        <v>77</v>
      </c>
      <c r="B21" s="18" t="s">
        <v>122</v>
      </c>
      <c r="C21" s="19">
        <v>176880</v>
      </c>
      <c r="D21" s="19">
        <v>158355</v>
      </c>
      <c r="E21" s="19">
        <v>47797</v>
      </c>
      <c r="F21" s="45">
        <v>18999</v>
      </c>
      <c r="G21" s="19">
        <v>0</v>
      </c>
      <c r="H21" s="19">
        <v>135278</v>
      </c>
      <c r="I21" s="19">
        <f t="shared" si="0"/>
        <v>135278</v>
      </c>
      <c r="J21" s="30">
        <f t="shared" si="1"/>
        <v>0.76480099502487564</v>
      </c>
      <c r="K21" s="31">
        <f t="shared" si="2"/>
        <v>0.85427046825171293</v>
      </c>
      <c r="L21" s="19">
        <v>0</v>
      </c>
      <c r="M21" s="19">
        <v>25984</v>
      </c>
      <c r="N21" s="19">
        <f t="shared" si="3"/>
        <v>25984</v>
      </c>
      <c r="O21" s="30">
        <f t="shared" si="4"/>
        <v>0.14690185436454092</v>
      </c>
      <c r="P21" s="31">
        <f t="shared" si="5"/>
        <v>0.54363244555097601</v>
      </c>
      <c r="Q21" s="19">
        <v>0</v>
      </c>
      <c r="R21" s="19">
        <v>15618</v>
      </c>
      <c r="S21" s="19">
        <f t="shared" si="6"/>
        <v>15618</v>
      </c>
      <c r="T21" s="30">
        <f t="shared" si="7"/>
        <v>8.829715061058345E-2</v>
      </c>
      <c r="U21" s="31">
        <f t="shared" si="8"/>
        <v>0.82204326543502293</v>
      </c>
    </row>
    <row r="22" spans="1:21">
      <c r="A22" s="17" t="s">
        <v>75</v>
      </c>
      <c r="B22" s="18" t="s">
        <v>120</v>
      </c>
      <c r="C22" s="19">
        <v>182145</v>
      </c>
      <c r="D22" s="19">
        <v>222769</v>
      </c>
      <c r="E22" s="19">
        <v>65789</v>
      </c>
      <c r="F22" s="45">
        <v>24970</v>
      </c>
      <c r="G22" s="19">
        <v>5255</v>
      </c>
      <c r="H22" s="19">
        <v>135278</v>
      </c>
      <c r="I22" s="19">
        <f t="shared" si="0"/>
        <v>140533</v>
      </c>
      <c r="J22" s="30">
        <f t="shared" si="1"/>
        <v>0.77154464849433146</v>
      </c>
      <c r="K22" s="31">
        <f t="shared" si="2"/>
        <v>0.63084630267227482</v>
      </c>
      <c r="L22" s="19">
        <v>0</v>
      </c>
      <c r="M22" s="19">
        <v>25984</v>
      </c>
      <c r="N22" s="19">
        <f t="shared" si="3"/>
        <v>25984</v>
      </c>
      <c r="O22" s="30">
        <f t="shared" si="4"/>
        <v>0.1426555766010596</v>
      </c>
      <c r="P22" s="31">
        <f t="shared" si="5"/>
        <v>0.3949596437094347</v>
      </c>
      <c r="Q22" s="19">
        <v>10</v>
      </c>
      <c r="R22" s="19">
        <v>15618</v>
      </c>
      <c r="S22" s="19">
        <f t="shared" si="6"/>
        <v>15628</v>
      </c>
      <c r="T22" s="30">
        <f t="shared" si="7"/>
        <v>8.5799774904608966E-2</v>
      </c>
      <c r="U22" s="31">
        <f t="shared" si="8"/>
        <v>0.62587104525430515</v>
      </c>
    </row>
    <row r="23" spans="1:21">
      <c r="A23" s="17" t="s">
        <v>54</v>
      </c>
      <c r="B23" s="18" t="s">
        <v>102</v>
      </c>
      <c r="C23" s="19">
        <v>176880</v>
      </c>
      <c r="D23" s="19">
        <v>152386</v>
      </c>
      <c r="E23" s="19">
        <v>32580</v>
      </c>
      <c r="F23" s="45">
        <v>16767</v>
      </c>
      <c r="G23" s="19">
        <v>0</v>
      </c>
      <c r="H23" s="19">
        <v>135278</v>
      </c>
      <c r="I23" s="19">
        <f t="shared" si="0"/>
        <v>135278</v>
      </c>
      <c r="J23" s="30">
        <f t="shared" si="1"/>
        <v>0.76480099502487564</v>
      </c>
      <c r="K23" s="31">
        <f t="shared" si="2"/>
        <v>0.88773246886196899</v>
      </c>
      <c r="L23" s="19">
        <v>0</v>
      </c>
      <c r="M23" s="19">
        <v>25984</v>
      </c>
      <c r="N23" s="19">
        <f t="shared" si="3"/>
        <v>25984</v>
      </c>
      <c r="O23" s="30">
        <f t="shared" si="4"/>
        <v>0.14690185436454092</v>
      </c>
      <c r="P23" s="31">
        <f t="shared" si="5"/>
        <v>0.7975445058317987</v>
      </c>
      <c r="Q23" s="19">
        <v>0</v>
      </c>
      <c r="R23" s="19">
        <v>15618</v>
      </c>
      <c r="S23" s="19">
        <f t="shared" si="6"/>
        <v>15618</v>
      </c>
      <c r="T23" s="30">
        <f t="shared" si="7"/>
        <v>8.829715061058345E-2</v>
      </c>
      <c r="U23" s="31">
        <f t="shared" si="8"/>
        <v>0.93147253533726959</v>
      </c>
    </row>
    <row r="24" spans="1:21">
      <c r="A24" s="17" t="s">
        <v>80</v>
      </c>
      <c r="B24" s="18" t="s">
        <v>125</v>
      </c>
      <c r="C24" s="19">
        <v>177034</v>
      </c>
      <c r="D24" s="19">
        <v>188850</v>
      </c>
      <c r="E24" s="19">
        <v>45908</v>
      </c>
      <c r="F24" s="45">
        <v>19066</v>
      </c>
      <c r="G24" s="19">
        <v>98</v>
      </c>
      <c r="H24" s="19">
        <v>135278</v>
      </c>
      <c r="I24" s="19">
        <f t="shared" si="0"/>
        <v>135376</v>
      </c>
      <c r="J24" s="30">
        <f t="shared" si="1"/>
        <v>0.76468926872804099</v>
      </c>
      <c r="K24" s="31">
        <f t="shared" si="2"/>
        <v>0.7168440561292031</v>
      </c>
      <c r="L24" s="19">
        <v>39</v>
      </c>
      <c r="M24" s="19">
        <v>25984</v>
      </c>
      <c r="N24" s="19">
        <f t="shared" si="3"/>
        <v>26023</v>
      </c>
      <c r="O24" s="30">
        <f t="shared" si="4"/>
        <v>0.14699436266479884</v>
      </c>
      <c r="P24" s="31">
        <f t="shared" si="5"/>
        <v>0.56685109349133045</v>
      </c>
      <c r="Q24" s="19">
        <v>17</v>
      </c>
      <c r="R24" s="19">
        <v>15618</v>
      </c>
      <c r="S24" s="19">
        <f t="shared" si="6"/>
        <v>15635</v>
      </c>
      <c r="T24" s="30">
        <f t="shared" si="7"/>
        <v>8.8316368607160203E-2</v>
      </c>
      <c r="U24" s="31">
        <f t="shared" si="8"/>
        <v>0.82004615545998116</v>
      </c>
    </row>
    <row r="25" spans="1:21">
      <c r="A25" s="17" t="s">
        <v>262</v>
      </c>
      <c r="B25" s="18" t="s">
        <v>123</v>
      </c>
      <c r="C25" s="19">
        <v>176880</v>
      </c>
      <c r="D25" s="19">
        <v>176865</v>
      </c>
      <c r="E25" s="19">
        <v>49721</v>
      </c>
      <c r="F25" s="45">
        <v>17804</v>
      </c>
      <c r="G25" s="19">
        <v>0</v>
      </c>
      <c r="H25" s="19">
        <v>135278</v>
      </c>
      <c r="I25" s="19">
        <f t="shared" si="0"/>
        <v>135278</v>
      </c>
      <c r="J25" s="30">
        <f t="shared" si="1"/>
        <v>0.76480099502487564</v>
      </c>
      <c r="K25" s="31">
        <f t="shared" si="2"/>
        <v>0.76486585814038954</v>
      </c>
      <c r="L25" s="19">
        <v>0</v>
      </c>
      <c r="M25" s="19">
        <v>25984</v>
      </c>
      <c r="N25" s="19">
        <f t="shared" si="3"/>
        <v>25984</v>
      </c>
      <c r="O25" s="30">
        <f t="shared" si="4"/>
        <v>0.14690185436454092</v>
      </c>
      <c r="P25" s="31">
        <f t="shared" si="5"/>
        <v>0.52259608616077713</v>
      </c>
      <c r="Q25" s="19">
        <v>0</v>
      </c>
      <c r="R25" s="19">
        <v>15618</v>
      </c>
      <c r="S25" s="19">
        <f t="shared" si="6"/>
        <v>15618</v>
      </c>
      <c r="T25" s="30">
        <f t="shared" si="7"/>
        <v>8.829715061058345E-2</v>
      </c>
      <c r="U25" s="31">
        <f t="shared" si="8"/>
        <v>0.87721860256122219</v>
      </c>
    </row>
    <row r="26" spans="1:21">
      <c r="A26" s="17" t="s">
        <v>70</v>
      </c>
      <c r="B26" s="18" t="s">
        <v>116</v>
      </c>
      <c r="C26" s="19">
        <v>177043</v>
      </c>
      <c r="D26" s="19">
        <v>155081</v>
      </c>
      <c r="E26" s="19">
        <v>33357</v>
      </c>
      <c r="F26" s="45">
        <v>16975</v>
      </c>
      <c r="G26" s="72" t="s">
        <v>265</v>
      </c>
      <c r="H26" s="19">
        <v>135278</v>
      </c>
      <c r="I26" s="19">
        <f>H26</f>
        <v>135278</v>
      </c>
      <c r="J26" s="30">
        <f t="shared" si="1"/>
        <v>0.76409685782549996</v>
      </c>
      <c r="K26" s="31">
        <f t="shared" si="2"/>
        <v>0.87230544038276769</v>
      </c>
      <c r="L26" s="72" t="s">
        <v>265</v>
      </c>
      <c r="M26" s="19">
        <v>25984</v>
      </c>
      <c r="N26" s="19">
        <f>M26</f>
        <v>25984</v>
      </c>
      <c r="O26" s="30">
        <f t="shared" si="4"/>
        <v>0.14676660472314634</v>
      </c>
      <c r="P26" s="31">
        <f t="shared" si="5"/>
        <v>0.77896693347723112</v>
      </c>
      <c r="Q26" s="72" t="s">
        <v>265</v>
      </c>
      <c r="R26" s="19">
        <v>15618</v>
      </c>
      <c r="S26" s="19">
        <f>R26</f>
        <v>15618</v>
      </c>
      <c r="T26" s="30">
        <f t="shared" si="7"/>
        <v>8.8215857164643613E-2</v>
      </c>
      <c r="U26" s="31">
        <f t="shared" si="8"/>
        <v>0.92005891016200292</v>
      </c>
    </row>
    <row r="27" spans="1:21">
      <c r="A27" s="17" t="s">
        <v>81</v>
      </c>
      <c r="B27" s="18" t="s">
        <v>126</v>
      </c>
      <c r="C27" s="19">
        <v>177445</v>
      </c>
      <c r="D27" s="19">
        <v>223155</v>
      </c>
      <c r="E27" s="19">
        <v>66123</v>
      </c>
      <c r="F27" s="45">
        <v>20269</v>
      </c>
      <c r="G27" s="19">
        <v>865</v>
      </c>
      <c r="H27" s="19">
        <v>135278</v>
      </c>
      <c r="I27" s="19">
        <f t="shared" si="0"/>
        <v>136143</v>
      </c>
      <c r="J27" s="30">
        <f t="shared" si="1"/>
        <v>0.76724055341091602</v>
      </c>
      <c r="K27" s="31">
        <f t="shared" si="2"/>
        <v>0.61008267795926596</v>
      </c>
      <c r="L27" s="19">
        <v>0</v>
      </c>
      <c r="M27" s="19">
        <v>25984</v>
      </c>
      <c r="N27" s="19">
        <f t="shared" si="3"/>
        <v>25984</v>
      </c>
      <c r="O27" s="30">
        <f t="shared" si="4"/>
        <v>0.14643410634281046</v>
      </c>
      <c r="P27" s="31">
        <f t="shared" si="5"/>
        <v>0.39296462652934683</v>
      </c>
      <c r="Q27" s="19">
        <v>58</v>
      </c>
      <c r="R27" s="19">
        <v>15618</v>
      </c>
      <c r="S27" s="19">
        <f t="shared" si="6"/>
        <v>15676</v>
      </c>
      <c r="T27" s="30">
        <f t="shared" si="7"/>
        <v>8.8342866803798353E-2</v>
      </c>
      <c r="U27" s="31">
        <f t="shared" si="8"/>
        <v>0.7733977995954413</v>
      </c>
    </row>
    <row r="28" spans="1:21">
      <c r="A28" s="17" t="s">
        <v>60</v>
      </c>
      <c r="B28" s="18" t="s">
        <v>108</v>
      </c>
      <c r="C28" s="19">
        <v>176880</v>
      </c>
      <c r="D28" s="19">
        <v>143034</v>
      </c>
      <c r="E28" s="19">
        <v>30944</v>
      </c>
      <c r="F28" s="45">
        <v>16323</v>
      </c>
      <c r="G28" s="19">
        <v>0</v>
      </c>
      <c r="H28" s="19">
        <v>135278</v>
      </c>
      <c r="I28" s="19">
        <f t="shared" si="0"/>
        <v>135278</v>
      </c>
      <c r="J28" s="30">
        <f t="shared" si="1"/>
        <v>0.76480099502487564</v>
      </c>
      <c r="K28" s="31">
        <f t="shared" si="2"/>
        <v>0.94577513038857897</v>
      </c>
      <c r="L28" s="19">
        <v>0</v>
      </c>
      <c r="M28" s="19">
        <v>25984</v>
      </c>
      <c r="N28" s="19">
        <f t="shared" si="3"/>
        <v>25984</v>
      </c>
      <c r="O28" s="30">
        <f t="shared" si="4"/>
        <v>0.14690185436454092</v>
      </c>
      <c r="P28" s="31">
        <f t="shared" si="5"/>
        <v>0.83971044467425027</v>
      </c>
      <c r="Q28" s="19">
        <v>0</v>
      </c>
      <c r="R28" s="19">
        <v>15618</v>
      </c>
      <c r="S28" s="19">
        <f t="shared" si="6"/>
        <v>15618</v>
      </c>
      <c r="T28" s="30">
        <f t="shared" si="7"/>
        <v>8.829715061058345E-2</v>
      </c>
      <c r="U28" s="31">
        <f t="shared" si="8"/>
        <v>0.95680941003492004</v>
      </c>
    </row>
    <row r="29" spans="1:21">
      <c r="A29" s="17" t="s">
        <v>82</v>
      </c>
      <c r="B29" s="18" t="s">
        <v>108</v>
      </c>
      <c r="C29" s="19">
        <v>176880</v>
      </c>
      <c r="D29" s="19">
        <v>207861</v>
      </c>
      <c r="E29" s="19">
        <v>56814</v>
      </c>
      <c r="F29" s="45">
        <v>19694</v>
      </c>
      <c r="G29" s="19">
        <v>0</v>
      </c>
      <c r="H29" s="19">
        <v>135278</v>
      </c>
      <c r="I29" s="19">
        <f t="shared" si="0"/>
        <v>135278</v>
      </c>
      <c r="J29" s="30">
        <f t="shared" si="1"/>
        <v>0.76480099502487564</v>
      </c>
      <c r="K29" s="31">
        <f t="shared" si="2"/>
        <v>0.65080991624210405</v>
      </c>
      <c r="L29" s="19">
        <v>0</v>
      </c>
      <c r="M29" s="19">
        <v>25984</v>
      </c>
      <c r="N29" s="19">
        <f t="shared" si="3"/>
        <v>25984</v>
      </c>
      <c r="O29" s="30">
        <f t="shared" si="4"/>
        <v>0.14690185436454092</v>
      </c>
      <c r="P29" s="31">
        <f t="shared" si="5"/>
        <v>0.45735206111169779</v>
      </c>
      <c r="Q29" s="19">
        <v>0</v>
      </c>
      <c r="R29" s="19">
        <v>15618</v>
      </c>
      <c r="S29" s="19">
        <f t="shared" si="6"/>
        <v>15618</v>
      </c>
      <c r="T29" s="30">
        <f t="shared" si="7"/>
        <v>8.829715061058345E-2</v>
      </c>
      <c r="U29" s="31">
        <f t="shared" si="8"/>
        <v>0.79303341119122572</v>
      </c>
    </row>
    <row r="30" spans="1:21">
      <c r="A30" s="17" t="s">
        <v>97</v>
      </c>
      <c r="B30" s="18" t="s">
        <v>108</v>
      </c>
      <c r="C30" s="19">
        <v>176880</v>
      </c>
      <c r="D30" s="19">
        <v>140567</v>
      </c>
      <c r="E30" s="19">
        <v>29700</v>
      </c>
      <c r="F30" s="45">
        <v>16032</v>
      </c>
      <c r="G30" s="19">
        <v>0</v>
      </c>
      <c r="H30" s="19">
        <v>135278</v>
      </c>
      <c r="I30" s="19">
        <f t="shared" si="0"/>
        <v>135278</v>
      </c>
      <c r="J30" s="30">
        <f t="shared" si="1"/>
        <v>0.76480099502487564</v>
      </c>
      <c r="K30" s="31">
        <f t="shared" si="2"/>
        <v>0.96237381462220861</v>
      </c>
      <c r="L30" s="19">
        <v>0</v>
      </c>
      <c r="M30" s="19">
        <v>25984</v>
      </c>
      <c r="N30" s="19">
        <f t="shared" si="3"/>
        <v>25984</v>
      </c>
      <c r="O30" s="30">
        <f t="shared" si="4"/>
        <v>0.14690185436454092</v>
      </c>
      <c r="P30" s="31">
        <f t="shared" si="5"/>
        <v>0.87488215488215493</v>
      </c>
      <c r="Q30" s="19">
        <v>0</v>
      </c>
      <c r="R30" s="19">
        <v>15618</v>
      </c>
      <c r="S30" s="19">
        <f t="shared" si="6"/>
        <v>15618</v>
      </c>
      <c r="T30" s="30">
        <f t="shared" si="7"/>
        <v>8.829715061058345E-2</v>
      </c>
      <c r="U30" s="31">
        <f t="shared" si="8"/>
        <v>0.97417664670658688</v>
      </c>
    </row>
    <row r="31" spans="1:21">
      <c r="A31" s="17" t="s">
        <v>79</v>
      </c>
      <c r="B31" s="18" t="s">
        <v>124</v>
      </c>
      <c r="C31" s="19">
        <v>177594</v>
      </c>
      <c r="D31" s="19">
        <v>222557</v>
      </c>
      <c r="E31" s="19">
        <v>56867</v>
      </c>
      <c r="F31" s="45">
        <v>20087</v>
      </c>
      <c r="G31" s="19">
        <v>0</v>
      </c>
      <c r="H31" s="19">
        <v>135278</v>
      </c>
      <c r="I31" s="19">
        <f t="shared" si="0"/>
        <v>135278</v>
      </c>
      <c r="J31" s="30">
        <f t="shared" si="1"/>
        <v>0.76172618444316809</v>
      </c>
      <c r="K31" s="31">
        <f t="shared" si="2"/>
        <v>0.60783529612638565</v>
      </c>
      <c r="L31" s="19">
        <v>714</v>
      </c>
      <c r="M31" s="19">
        <v>25984</v>
      </c>
      <c r="N31" s="19">
        <f t="shared" si="3"/>
        <v>26698</v>
      </c>
      <c r="O31" s="30">
        <f t="shared" si="4"/>
        <v>0.15033165534871673</v>
      </c>
      <c r="P31" s="31">
        <f t="shared" si="5"/>
        <v>0.46948142156259343</v>
      </c>
      <c r="Q31" s="19">
        <v>0</v>
      </c>
      <c r="R31" s="19">
        <v>15618</v>
      </c>
      <c r="S31" s="19">
        <f t="shared" si="6"/>
        <v>15618</v>
      </c>
      <c r="T31" s="30">
        <f t="shared" si="7"/>
        <v>8.7942160208115142E-2</v>
      </c>
      <c r="U31" s="31">
        <f t="shared" si="8"/>
        <v>0.77751779758052475</v>
      </c>
    </row>
    <row r="32" spans="1:21">
      <c r="A32" s="17" t="s">
        <v>84</v>
      </c>
      <c r="B32" s="18" t="s">
        <v>127</v>
      </c>
      <c r="C32" s="19">
        <v>176880</v>
      </c>
      <c r="D32" s="19">
        <v>174823</v>
      </c>
      <c r="E32" s="19">
        <v>41378</v>
      </c>
      <c r="F32" s="45">
        <v>18428</v>
      </c>
      <c r="G32" s="19">
        <v>0</v>
      </c>
      <c r="H32" s="19">
        <v>135278</v>
      </c>
      <c r="I32" s="19">
        <f t="shared" si="0"/>
        <v>135278</v>
      </c>
      <c r="J32" s="30">
        <f t="shared" si="1"/>
        <v>0.76480099502487564</v>
      </c>
      <c r="K32" s="31">
        <f t="shared" si="2"/>
        <v>0.77379978606933875</v>
      </c>
      <c r="L32" s="19">
        <v>0</v>
      </c>
      <c r="M32" s="19">
        <v>25984</v>
      </c>
      <c r="N32" s="19">
        <f t="shared" si="3"/>
        <v>25984</v>
      </c>
      <c r="O32" s="30">
        <f t="shared" si="4"/>
        <v>0.14690185436454092</v>
      </c>
      <c r="P32" s="31">
        <f t="shared" si="5"/>
        <v>0.62796655227415532</v>
      </c>
      <c r="Q32" s="19">
        <v>0</v>
      </c>
      <c r="R32" s="19">
        <v>15618</v>
      </c>
      <c r="S32" s="19">
        <f t="shared" si="6"/>
        <v>15618</v>
      </c>
      <c r="T32" s="30">
        <f t="shared" si="7"/>
        <v>8.829715061058345E-2</v>
      </c>
      <c r="U32" s="31">
        <f t="shared" si="8"/>
        <v>0.84751465161710438</v>
      </c>
    </row>
    <row r="33" spans="1:21">
      <c r="A33" s="17" t="s">
        <v>86</v>
      </c>
      <c r="B33" s="18" t="s">
        <v>128</v>
      </c>
      <c r="C33" s="19">
        <v>176880</v>
      </c>
      <c r="D33" s="19">
        <v>188367</v>
      </c>
      <c r="E33" s="19">
        <v>55419</v>
      </c>
      <c r="F33" s="45">
        <v>22987</v>
      </c>
      <c r="G33" s="19">
        <v>0</v>
      </c>
      <c r="H33" s="19">
        <v>135278</v>
      </c>
      <c r="I33" s="19">
        <f t="shared" si="0"/>
        <v>135278</v>
      </c>
      <c r="J33" s="30">
        <f t="shared" si="1"/>
        <v>0.76480099502487564</v>
      </c>
      <c r="K33" s="31">
        <f t="shared" si="2"/>
        <v>0.71816188610531573</v>
      </c>
      <c r="L33" s="19">
        <v>0</v>
      </c>
      <c r="M33" s="19">
        <v>25984</v>
      </c>
      <c r="N33" s="19">
        <f t="shared" si="3"/>
        <v>25984</v>
      </c>
      <c r="O33" s="30">
        <f t="shared" si="4"/>
        <v>0.14690185436454092</v>
      </c>
      <c r="P33" s="31">
        <f t="shared" si="5"/>
        <v>0.46886446886446886</v>
      </c>
      <c r="Q33" s="19">
        <v>0</v>
      </c>
      <c r="R33" s="19">
        <v>15618</v>
      </c>
      <c r="S33" s="19">
        <f t="shared" si="6"/>
        <v>15618</v>
      </c>
      <c r="T33" s="30">
        <f t="shared" si="7"/>
        <v>8.829715061058345E-2</v>
      </c>
      <c r="U33" s="31">
        <f t="shared" si="8"/>
        <v>0.67942750250141382</v>
      </c>
    </row>
    <row r="34" spans="1:21">
      <c r="A34" s="17" t="s">
        <v>88</v>
      </c>
      <c r="B34" s="18" t="s">
        <v>130</v>
      </c>
      <c r="C34" s="19">
        <v>176941</v>
      </c>
      <c r="D34" s="19">
        <v>169019</v>
      </c>
      <c r="E34" s="19">
        <v>48462</v>
      </c>
      <c r="F34" s="45">
        <v>19406</v>
      </c>
      <c r="G34" s="19">
        <v>61</v>
      </c>
      <c r="H34" s="19">
        <v>135278</v>
      </c>
      <c r="I34" s="19">
        <f t="shared" si="0"/>
        <v>135339</v>
      </c>
      <c r="J34" s="30">
        <f t="shared" si="1"/>
        <v>0.76488207933718022</v>
      </c>
      <c r="K34" s="31">
        <f t="shared" si="2"/>
        <v>0.80073246203089599</v>
      </c>
      <c r="L34" s="19">
        <v>0</v>
      </c>
      <c r="M34" s="19">
        <v>25984</v>
      </c>
      <c r="N34" s="19">
        <f t="shared" si="3"/>
        <v>25984</v>
      </c>
      <c r="O34" s="30">
        <f t="shared" si="4"/>
        <v>0.1468512102904358</v>
      </c>
      <c r="P34" s="31">
        <f t="shared" si="5"/>
        <v>0.5361726713713838</v>
      </c>
      <c r="Q34" s="19">
        <v>0</v>
      </c>
      <c r="R34" s="19">
        <v>15618</v>
      </c>
      <c r="S34" s="19">
        <f t="shared" si="6"/>
        <v>15618</v>
      </c>
      <c r="T34" s="30">
        <f t="shared" si="7"/>
        <v>8.8266710372384011E-2</v>
      </c>
      <c r="U34" s="31">
        <f t="shared" si="8"/>
        <v>0.80480263835927035</v>
      </c>
    </row>
    <row r="35" spans="1:21">
      <c r="A35" s="17" t="s">
        <v>89</v>
      </c>
      <c r="B35" s="18" t="s">
        <v>131</v>
      </c>
      <c r="C35" s="19">
        <v>176880</v>
      </c>
      <c r="D35" s="19">
        <v>263726</v>
      </c>
      <c r="E35" s="19">
        <v>134798</v>
      </c>
      <c r="F35" s="45">
        <v>33520</v>
      </c>
      <c r="G35" s="19">
        <v>0</v>
      </c>
      <c r="H35" s="19">
        <v>135278</v>
      </c>
      <c r="I35" s="19">
        <f t="shared" si="0"/>
        <v>135278</v>
      </c>
      <c r="J35" s="30">
        <f t="shared" si="1"/>
        <v>0.76480099502487564</v>
      </c>
      <c r="K35" s="31">
        <f t="shared" si="2"/>
        <v>0.51294904560035792</v>
      </c>
      <c r="L35" s="19">
        <v>0</v>
      </c>
      <c r="M35" s="19">
        <v>25984</v>
      </c>
      <c r="N35" s="19">
        <f t="shared" si="3"/>
        <v>25984</v>
      </c>
      <c r="O35" s="30">
        <f t="shared" si="4"/>
        <v>0.14690185436454092</v>
      </c>
      <c r="P35" s="31">
        <f t="shared" si="5"/>
        <v>0.19276250389471655</v>
      </c>
      <c r="Q35" s="19">
        <v>0</v>
      </c>
      <c r="R35" s="19">
        <v>15618</v>
      </c>
      <c r="S35" s="19">
        <f t="shared" si="6"/>
        <v>15618</v>
      </c>
      <c r="T35" s="30">
        <f t="shared" si="7"/>
        <v>8.829715061058345E-2</v>
      </c>
      <c r="U35" s="31">
        <f t="shared" si="8"/>
        <v>0.4659307875894988</v>
      </c>
    </row>
    <row r="36" spans="1:21">
      <c r="A36" s="17" t="s">
        <v>90</v>
      </c>
      <c r="B36" s="18" t="s">
        <v>131</v>
      </c>
      <c r="C36" s="19">
        <v>176880</v>
      </c>
      <c r="D36" s="19">
        <v>415070</v>
      </c>
      <c r="E36" s="19">
        <v>61852</v>
      </c>
      <c r="F36" s="45">
        <v>18939</v>
      </c>
      <c r="G36" s="19">
        <v>0</v>
      </c>
      <c r="H36" s="19">
        <v>135278</v>
      </c>
      <c r="I36" s="19">
        <f t="shared" si="0"/>
        <v>135278</v>
      </c>
      <c r="J36" s="30">
        <f t="shared" si="1"/>
        <v>0.76480099502487564</v>
      </c>
      <c r="K36" s="31">
        <f t="shared" si="2"/>
        <v>0.32591611053557229</v>
      </c>
      <c r="L36" s="19">
        <v>0</v>
      </c>
      <c r="M36" s="19">
        <v>25984</v>
      </c>
      <c r="N36" s="19">
        <f t="shared" si="3"/>
        <v>25984</v>
      </c>
      <c r="O36" s="30">
        <f t="shared" si="4"/>
        <v>0.14690185436454092</v>
      </c>
      <c r="P36" s="31">
        <f t="shared" si="5"/>
        <v>0.42009959257582619</v>
      </c>
      <c r="Q36" s="19">
        <v>0</v>
      </c>
      <c r="R36" s="19">
        <v>15618</v>
      </c>
      <c r="S36" s="19">
        <f t="shared" si="6"/>
        <v>15618</v>
      </c>
      <c r="T36" s="30">
        <f t="shared" si="7"/>
        <v>8.829715061058345E-2</v>
      </c>
      <c r="U36" s="31">
        <f t="shared" si="8"/>
        <v>0.82464755266909551</v>
      </c>
    </row>
    <row r="37" spans="1:21">
      <c r="A37" s="17" t="s">
        <v>55</v>
      </c>
      <c r="B37" s="18" t="s">
        <v>103</v>
      </c>
      <c r="C37" s="19">
        <v>176880</v>
      </c>
      <c r="D37" s="19">
        <v>149270</v>
      </c>
      <c r="E37" s="19">
        <v>34873</v>
      </c>
      <c r="F37" s="45">
        <v>16434</v>
      </c>
      <c r="G37" s="19">
        <v>0</v>
      </c>
      <c r="H37" s="19">
        <v>135278</v>
      </c>
      <c r="I37" s="19">
        <f t="shared" si="0"/>
        <v>135278</v>
      </c>
      <c r="J37" s="30">
        <f t="shared" si="1"/>
        <v>0.76480099502487564</v>
      </c>
      <c r="K37" s="31">
        <f t="shared" si="2"/>
        <v>0.90626381724392047</v>
      </c>
      <c r="L37" s="19">
        <v>0</v>
      </c>
      <c r="M37" s="19">
        <v>25984</v>
      </c>
      <c r="N37" s="19">
        <f t="shared" si="3"/>
        <v>25984</v>
      </c>
      <c r="O37" s="30">
        <f t="shared" si="4"/>
        <v>0.14690185436454092</v>
      </c>
      <c r="P37" s="31">
        <f t="shared" si="5"/>
        <v>0.74510366185874455</v>
      </c>
      <c r="Q37" s="19">
        <v>0</v>
      </c>
      <c r="R37" s="19">
        <v>15618</v>
      </c>
      <c r="S37" s="19">
        <f t="shared" si="6"/>
        <v>15618</v>
      </c>
      <c r="T37" s="30">
        <f t="shared" si="7"/>
        <v>8.829715061058345E-2</v>
      </c>
      <c r="U37" s="31">
        <f t="shared" si="8"/>
        <v>0.95034684191310692</v>
      </c>
    </row>
    <row r="38" spans="1:21">
      <c r="A38" s="17" t="s">
        <v>69</v>
      </c>
      <c r="B38" s="18" t="s">
        <v>115</v>
      </c>
      <c r="C38" s="19">
        <v>176880</v>
      </c>
      <c r="D38" s="19">
        <v>158537</v>
      </c>
      <c r="E38" s="19">
        <v>37689</v>
      </c>
      <c r="F38" s="45">
        <v>18159</v>
      </c>
      <c r="G38" s="19">
        <v>0</v>
      </c>
      <c r="H38" s="19">
        <v>135278</v>
      </c>
      <c r="I38" s="19">
        <f t="shared" si="0"/>
        <v>135278</v>
      </c>
      <c r="J38" s="30">
        <f t="shared" si="1"/>
        <v>0.76480099502487564</v>
      </c>
      <c r="K38" s="31">
        <f t="shared" si="2"/>
        <v>0.85328976831906744</v>
      </c>
      <c r="L38" s="19">
        <v>0</v>
      </c>
      <c r="M38" s="19">
        <v>25984</v>
      </c>
      <c r="N38" s="19">
        <f t="shared" si="3"/>
        <v>25984</v>
      </c>
      <c r="O38" s="30">
        <f t="shared" si="4"/>
        <v>0.14690185436454092</v>
      </c>
      <c r="P38" s="31">
        <f t="shared" si="5"/>
        <v>0.68943192974077316</v>
      </c>
      <c r="Q38" s="19">
        <v>0</v>
      </c>
      <c r="R38" s="19">
        <v>15618</v>
      </c>
      <c r="S38" s="19">
        <f t="shared" si="6"/>
        <v>15618</v>
      </c>
      <c r="T38" s="30">
        <f t="shared" si="7"/>
        <v>8.829715061058345E-2</v>
      </c>
      <c r="U38" s="31">
        <f t="shared" si="8"/>
        <v>0.8600693870807864</v>
      </c>
    </row>
    <row r="39" spans="1:21">
      <c r="A39" s="17" t="s">
        <v>83</v>
      </c>
      <c r="B39" s="18" t="s">
        <v>115</v>
      </c>
      <c r="C39" s="19">
        <v>176880</v>
      </c>
      <c r="D39" s="19">
        <v>156468</v>
      </c>
      <c r="E39" s="19">
        <v>40120</v>
      </c>
      <c r="F39" s="45">
        <v>18579</v>
      </c>
      <c r="G39" s="19">
        <v>0</v>
      </c>
      <c r="H39" s="19">
        <v>135278</v>
      </c>
      <c r="I39" s="19">
        <f t="shared" si="0"/>
        <v>135278</v>
      </c>
      <c r="J39" s="30">
        <f t="shared" si="1"/>
        <v>0.76480099502487564</v>
      </c>
      <c r="K39" s="31">
        <f t="shared" si="2"/>
        <v>0.86457294782319705</v>
      </c>
      <c r="L39" s="19">
        <v>0</v>
      </c>
      <c r="M39" s="19">
        <v>25984</v>
      </c>
      <c r="N39" s="19">
        <f t="shared" si="3"/>
        <v>25984</v>
      </c>
      <c r="O39" s="30">
        <f t="shared" si="4"/>
        <v>0.14690185436454092</v>
      </c>
      <c r="P39" s="31">
        <f t="shared" si="5"/>
        <v>0.64765702891326027</v>
      </c>
      <c r="Q39" s="19">
        <v>0</v>
      </c>
      <c r="R39" s="19">
        <v>15618</v>
      </c>
      <c r="S39" s="19">
        <f t="shared" si="6"/>
        <v>15618</v>
      </c>
      <c r="T39" s="30">
        <f t="shared" si="7"/>
        <v>8.829715061058345E-2</v>
      </c>
      <c r="U39" s="31">
        <f t="shared" si="8"/>
        <v>0.84062651380590991</v>
      </c>
    </row>
    <row r="40" spans="1:21">
      <c r="A40" s="17" t="s">
        <v>63</v>
      </c>
      <c r="B40" s="18" t="s">
        <v>111</v>
      </c>
      <c r="C40" s="19">
        <v>176880</v>
      </c>
      <c r="D40" s="19">
        <v>169839</v>
      </c>
      <c r="E40" s="19">
        <v>44223</v>
      </c>
      <c r="F40" s="45">
        <v>17490</v>
      </c>
      <c r="G40" s="19">
        <v>0</v>
      </c>
      <c r="H40" s="19">
        <v>135278</v>
      </c>
      <c r="I40" s="19">
        <f t="shared" si="0"/>
        <v>135278</v>
      </c>
      <c r="J40" s="30">
        <f t="shared" si="1"/>
        <v>0.76480099502487564</v>
      </c>
      <c r="K40" s="31">
        <f t="shared" si="2"/>
        <v>0.79650728042440189</v>
      </c>
      <c r="L40" s="19">
        <v>0</v>
      </c>
      <c r="M40" s="19">
        <v>25984</v>
      </c>
      <c r="N40" s="19">
        <f t="shared" si="3"/>
        <v>25984</v>
      </c>
      <c r="O40" s="30">
        <f t="shared" si="4"/>
        <v>0.14690185436454092</v>
      </c>
      <c r="P40" s="31">
        <f t="shared" si="5"/>
        <v>0.587567555344504</v>
      </c>
      <c r="Q40" s="19">
        <v>0</v>
      </c>
      <c r="R40" s="19">
        <v>15618</v>
      </c>
      <c r="S40" s="19">
        <f t="shared" si="6"/>
        <v>15618</v>
      </c>
      <c r="T40" s="30">
        <f t="shared" si="7"/>
        <v>8.829715061058345E-2</v>
      </c>
      <c r="U40" s="31">
        <f t="shared" si="8"/>
        <v>0.89296740994854207</v>
      </c>
    </row>
    <row r="41" spans="1:21">
      <c r="A41" s="17" t="s">
        <v>67</v>
      </c>
      <c r="B41" s="18" t="s">
        <v>111</v>
      </c>
      <c r="C41" s="19">
        <v>181276</v>
      </c>
      <c r="D41" s="19">
        <v>182306</v>
      </c>
      <c r="E41" s="19">
        <v>45830</v>
      </c>
      <c r="F41" s="45">
        <v>23968</v>
      </c>
      <c r="G41" s="19">
        <v>4396</v>
      </c>
      <c r="H41" s="19">
        <v>135278</v>
      </c>
      <c r="I41" s="19">
        <f t="shared" si="0"/>
        <v>139674</v>
      </c>
      <c r="J41" s="30">
        <f t="shared" si="1"/>
        <v>0.7705046448509455</v>
      </c>
      <c r="K41" s="31">
        <f t="shared" si="2"/>
        <v>0.76615141575153867</v>
      </c>
      <c r="L41" s="19">
        <v>0</v>
      </c>
      <c r="M41" s="19">
        <v>25984</v>
      </c>
      <c r="N41" s="19">
        <f t="shared" si="3"/>
        <v>25984</v>
      </c>
      <c r="O41" s="30">
        <f t="shared" si="4"/>
        <v>0.1433394382047265</v>
      </c>
      <c r="P41" s="31">
        <f t="shared" si="5"/>
        <v>0.56696487017237618</v>
      </c>
      <c r="Q41" s="19">
        <v>0</v>
      </c>
      <c r="R41" s="19">
        <v>15618</v>
      </c>
      <c r="S41" s="19">
        <f t="shared" si="6"/>
        <v>15618</v>
      </c>
      <c r="T41" s="30">
        <f t="shared" si="7"/>
        <v>8.615591694432799E-2</v>
      </c>
      <c r="U41" s="31">
        <f t="shared" si="8"/>
        <v>0.65161882510013347</v>
      </c>
    </row>
    <row r="42" spans="1:21">
      <c r="A42" s="17" t="s">
        <v>92</v>
      </c>
      <c r="B42" s="18" t="s">
        <v>133</v>
      </c>
      <c r="C42" s="19">
        <v>177011</v>
      </c>
      <c r="D42" s="19">
        <v>188131</v>
      </c>
      <c r="E42" s="19">
        <v>55425</v>
      </c>
      <c r="F42" s="45">
        <v>21557</v>
      </c>
      <c r="G42" s="72" t="s">
        <v>265</v>
      </c>
      <c r="H42" s="19">
        <v>135278</v>
      </c>
      <c r="I42" s="19">
        <f>H42</f>
        <v>135278</v>
      </c>
      <c r="J42" s="30">
        <f t="shared" si="1"/>
        <v>0.76423499104575421</v>
      </c>
      <c r="K42" s="31">
        <f t="shared" si="2"/>
        <v>0.71906278072194374</v>
      </c>
      <c r="L42" s="72" t="s">
        <v>265</v>
      </c>
      <c r="M42" s="19">
        <v>25984</v>
      </c>
      <c r="N42" s="19">
        <f>M42</f>
        <v>25984</v>
      </c>
      <c r="O42" s="30">
        <f t="shared" si="4"/>
        <v>0.14679313714966866</v>
      </c>
      <c r="P42" s="31">
        <f t="shared" si="5"/>
        <v>0.46881371222372575</v>
      </c>
      <c r="Q42" s="72" t="s">
        <v>265</v>
      </c>
      <c r="R42" s="19">
        <v>15618</v>
      </c>
      <c r="S42" s="19">
        <f>R42</f>
        <v>15618</v>
      </c>
      <c r="T42" s="30">
        <f t="shared" si="7"/>
        <v>8.8231804803091327E-2</v>
      </c>
      <c r="U42" s="31">
        <f t="shared" si="8"/>
        <v>0.72449784292805119</v>
      </c>
    </row>
    <row r="43" spans="1:21">
      <c r="A43" s="17" t="s">
        <v>93</v>
      </c>
      <c r="B43" s="18" t="s">
        <v>134</v>
      </c>
      <c r="C43" s="19">
        <v>176880</v>
      </c>
      <c r="D43" s="19">
        <v>166776</v>
      </c>
      <c r="E43" s="19">
        <v>45587</v>
      </c>
      <c r="F43" s="45">
        <v>20563</v>
      </c>
      <c r="G43" s="19">
        <v>0</v>
      </c>
      <c r="H43" s="19">
        <v>135278</v>
      </c>
      <c r="I43" s="19">
        <f t="shared" si="0"/>
        <v>135278</v>
      </c>
      <c r="J43" s="30">
        <f t="shared" si="1"/>
        <v>0.76480099502487564</v>
      </c>
      <c r="K43" s="31">
        <f t="shared" si="2"/>
        <v>0.81113589485297644</v>
      </c>
      <c r="L43" s="19">
        <v>0</v>
      </c>
      <c r="M43" s="19">
        <v>25984</v>
      </c>
      <c r="N43" s="19">
        <f t="shared" si="3"/>
        <v>25984</v>
      </c>
      <c r="O43" s="30">
        <f t="shared" si="4"/>
        <v>0.14690185436454092</v>
      </c>
      <c r="P43" s="31">
        <f t="shared" si="5"/>
        <v>0.56998705771382197</v>
      </c>
      <c r="Q43" s="19">
        <v>0</v>
      </c>
      <c r="R43" s="19">
        <v>15618</v>
      </c>
      <c r="S43" s="19">
        <f t="shared" si="6"/>
        <v>15618</v>
      </c>
      <c r="T43" s="30">
        <f t="shared" si="7"/>
        <v>8.829715061058345E-2</v>
      </c>
      <c r="U43" s="31">
        <f t="shared" si="8"/>
        <v>0.75951952536108547</v>
      </c>
    </row>
    <row r="44" spans="1:21">
      <c r="A44" s="17" t="s">
        <v>65</v>
      </c>
      <c r="B44" s="18" t="s">
        <v>113</v>
      </c>
      <c r="C44" s="19">
        <v>176880</v>
      </c>
      <c r="D44" s="19">
        <v>148017</v>
      </c>
      <c r="E44" s="19">
        <v>31485</v>
      </c>
      <c r="F44" s="45">
        <v>16179</v>
      </c>
      <c r="G44" s="19">
        <v>0</v>
      </c>
      <c r="H44" s="19">
        <v>135278</v>
      </c>
      <c r="I44" s="19">
        <f t="shared" si="0"/>
        <v>135278</v>
      </c>
      <c r="J44" s="30">
        <f t="shared" si="1"/>
        <v>0.76480099502487564</v>
      </c>
      <c r="K44" s="31">
        <f t="shared" si="2"/>
        <v>0.9139355614557787</v>
      </c>
      <c r="L44" s="19">
        <v>0</v>
      </c>
      <c r="M44" s="19">
        <v>25984</v>
      </c>
      <c r="N44" s="19">
        <f t="shared" si="3"/>
        <v>25984</v>
      </c>
      <c r="O44" s="30">
        <f t="shared" si="4"/>
        <v>0.14690185436454092</v>
      </c>
      <c r="P44" s="31">
        <f t="shared" si="5"/>
        <v>0.82528188026044147</v>
      </c>
      <c r="Q44" s="19">
        <v>0</v>
      </c>
      <c r="R44" s="19">
        <v>15618</v>
      </c>
      <c r="S44" s="19">
        <f t="shared" si="6"/>
        <v>15618</v>
      </c>
      <c r="T44" s="30">
        <f t="shared" si="7"/>
        <v>8.829715061058345E-2</v>
      </c>
      <c r="U44" s="31">
        <f t="shared" si="8"/>
        <v>0.96532542184312997</v>
      </c>
    </row>
    <row r="45" spans="1:21">
      <c r="A45" s="17" t="s">
        <v>87</v>
      </c>
      <c r="B45" s="18" t="s">
        <v>129</v>
      </c>
      <c r="C45" s="19">
        <v>176880</v>
      </c>
      <c r="D45" s="19">
        <v>148591</v>
      </c>
      <c r="E45" s="19">
        <v>31780</v>
      </c>
      <c r="F45" s="45">
        <v>16088</v>
      </c>
      <c r="G45" s="19">
        <v>0</v>
      </c>
      <c r="H45" s="19">
        <v>135278</v>
      </c>
      <c r="I45" s="19">
        <f t="shared" si="0"/>
        <v>135278</v>
      </c>
      <c r="J45" s="30">
        <f t="shared" si="1"/>
        <v>0.76480099502487564</v>
      </c>
      <c r="K45" s="31">
        <f t="shared" si="2"/>
        <v>0.91040507163960127</v>
      </c>
      <c r="L45" s="19">
        <v>0</v>
      </c>
      <c r="M45" s="19">
        <v>25984</v>
      </c>
      <c r="N45" s="19">
        <f t="shared" si="3"/>
        <v>25984</v>
      </c>
      <c r="O45" s="30">
        <f t="shared" si="4"/>
        <v>0.14690185436454092</v>
      </c>
      <c r="P45" s="31">
        <f t="shared" si="5"/>
        <v>0.8176211453744493</v>
      </c>
      <c r="Q45" s="19">
        <v>0</v>
      </c>
      <c r="R45" s="19">
        <v>15618</v>
      </c>
      <c r="S45" s="19">
        <f t="shared" si="6"/>
        <v>15618</v>
      </c>
      <c r="T45" s="30">
        <f t="shared" si="7"/>
        <v>8.829715061058345E-2</v>
      </c>
      <c r="U45" s="31">
        <f t="shared" si="8"/>
        <v>0.97078567876678268</v>
      </c>
    </row>
    <row r="46" spans="1:21">
      <c r="A46" s="17" t="s">
        <v>94</v>
      </c>
      <c r="B46" s="18" t="s">
        <v>129</v>
      </c>
      <c r="C46" s="19">
        <v>181739</v>
      </c>
      <c r="D46" s="19">
        <v>233371</v>
      </c>
      <c r="E46" s="19">
        <v>75879</v>
      </c>
      <c r="F46" s="45">
        <v>25060</v>
      </c>
      <c r="G46" s="19">
        <v>3405</v>
      </c>
      <c r="H46" s="19">
        <v>135278</v>
      </c>
      <c r="I46" s="19">
        <f t="shared" si="0"/>
        <v>138683</v>
      </c>
      <c r="J46" s="30">
        <f t="shared" si="1"/>
        <v>0.7630888251833674</v>
      </c>
      <c r="K46" s="31">
        <f t="shared" si="2"/>
        <v>0.59425978377776156</v>
      </c>
      <c r="L46" s="19">
        <v>504</v>
      </c>
      <c r="M46" s="19">
        <v>25984</v>
      </c>
      <c r="N46" s="19">
        <f t="shared" si="3"/>
        <v>26488</v>
      </c>
      <c r="O46" s="30">
        <f t="shared" si="4"/>
        <v>0.14574747302450217</v>
      </c>
      <c r="P46" s="31">
        <f t="shared" si="5"/>
        <v>0.34908209122418588</v>
      </c>
      <c r="Q46" s="19">
        <v>950</v>
      </c>
      <c r="R46" s="19">
        <v>15618</v>
      </c>
      <c r="S46" s="19">
        <f t="shared" si="6"/>
        <v>16568</v>
      </c>
      <c r="T46" s="30">
        <f t="shared" si="7"/>
        <v>9.1163701792130472E-2</v>
      </c>
      <c r="U46" s="31">
        <f t="shared" si="8"/>
        <v>0.66113328012769357</v>
      </c>
    </row>
    <row r="47" spans="1:21">
      <c r="A47" s="17" t="s">
        <v>76</v>
      </c>
      <c r="B47" s="18" t="s">
        <v>121</v>
      </c>
      <c r="C47" s="19">
        <v>176895</v>
      </c>
      <c r="D47" s="19">
        <v>150194</v>
      </c>
      <c r="E47" s="19">
        <v>38427</v>
      </c>
      <c r="F47" s="45">
        <v>17343</v>
      </c>
      <c r="G47" s="19">
        <v>15</v>
      </c>
      <c r="H47" s="19">
        <v>135278</v>
      </c>
      <c r="I47" s="19">
        <f t="shared" si="0"/>
        <v>135293</v>
      </c>
      <c r="J47" s="30">
        <f t="shared" si="1"/>
        <v>0.76482093897509817</v>
      </c>
      <c r="K47" s="31">
        <f t="shared" si="2"/>
        <v>0.90078831378084345</v>
      </c>
      <c r="L47" s="19">
        <v>0</v>
      </c>
      <c r="M47" s="19">
        <v>25984</v>
      </c>
      <c r="N47" s="19">
        <f t="shared" si="3"/>
        <v>25984</v>
      </c>
      <c r="O47" s="30">
        <f t="shared" si="4"/>
        <v>0.14688939766528167</v>
      </c>
      <c r="P47" s="31">
        <f t="shared" si="5"/>
        <v>0.67619121971530438</v>
      </c>
      <c r="Q47" s="19">
        <v>0</v>
      </c>
      <c r="R47" s="19">
        <v>15618</v>
      </c>
      <c r="S47" s="19">
        <f t="shared" si="6"/>
        <v>15618</v>
      </c>
      <c r="T47" s="30">
        <f t="shared" si="7"/>
        <v>8.8289663359620116E-2</v>
      </c>
      <c r="U47" s="31">
        <f t="shared" si="8"/>
        <v>0.9005362394049472</v>
      </c>
    </row>
    <row r="48" spans="1:21">
      <c r="A48" s="17" t="s">
        <v>95</v>
      </c>
      <c r="B48" s="18" t="s">
        <v>135</v>
      </c>
      <c r="C48" s="19">
        <v>176880</v>
      </c>
      <c r="D48" s="19">
        <v>180362</v>
      </c>
      <c r="E48" s="19">
        <v>45230</v>
      </c>
      <c r="F48" s="45">
        <v>18020</v>
      </c>
      <c r="G48" s="19">
        <v>0</v>
      </c>
      <c r="H48" s="19">
        <v>135278</v>
      </c>
      <c r="I48" s="19">
        <f t="shared" si="0"/>
        <v>135278</v>
      </c>
      <c r="J48" s="30">
        <f t="shared" si="1"/>
        <v>0.76480099502487564</v>
      </c>
      <c r="K48" s="31">
        <f t="shared" si="2"/>
        <v>0.75003603863341506</v>
      </c>
      <c r="L48" s="19">
        <v>0</v>
      </c>
      <c r="M48" s="19">
        <v>25984</v>
      </c>
      <c r="N48" s="19">
        <f t="shared" si="3"/>
        <v>25984</v>
      </c>
      <c r="O48" s="30">
        <f t="shared" si="4"/>
        <v>0.14690185436454092</v>
      </c>
      <c r="P48" s="31">
        <f t="shared" si="5"/>
        <v>0.57448596064558921</v>
      </c>
      <c r="Q48" s="19">
        <v>0</v>
      </c>
      <c r="R48" s="19">
        <v>15618</v>
      </c>
      <c r="S48" s="19">
        <f t="shared" si="6"/>
        <v>15618</v>
      </c>
      <c r="T48" s="30">
        <f t="shared" si="7"/>
        <v>8.829715061058345E-2</v>
      </c>
      <c r="U48" s="31">
        <f t="shared" si="8"/>
        <v>0.86670366259711429</v>
      </c>
    </row>
    <row r="49" spans="1:21">
      <c r="A49" s="17" t="s">
        <v>96</v>
      </c>
      <c r="B49" s="18" t="s">
        <v>136</v>
      </c>
      <c r="C49" s="19">
        <v>179080</v>
      </c>
      <c r="D49" s="19">
        <v>203698</v>
      </c>
      <c r="E49" s="19">
        <v>52917</v>
      </c>
      <c r="F49" s="45">
        <v>20185</v>
      </c>
      <c r="G49" s="19">
        <v>1974</v>
      </c>
      <c r="H49" s="19">
        <v>135278</v>
      </c>
      <c r="I49" s="19">
        <f t="shared" si="0"/>
        <v>137252</v>
      </c>
      <c r="J49" s="30">
        <f t="shared" si="1"/>
        <v>0.76642841188295729</v>
      </c>
      <c r="K49" s="31">
        <f t="shared" si="2"/>
        <v>0.67380141189407849</v>
      </c>
      <c r="L49" s="19">
        <v>149</v>
      </c>
      <c r="M49" s="19">
        <v>25984</v>
      </c>
      <c r="N49" s="19">
        <f t="shared" si="3"/>
        <v>26133</v>
      </c>
      <c r="O49" s="30">
        <f t="shared" si="4"/>
        <v>0.14592919365646639</v>
      </c>
      <c r="P49" s="31">
        <f t="shared" si="5"/>
        <v>0.4938488576449912</v>
      </c>
      <c r="Q49" s="19">
        <v>56</v>
      </c>
      <c r="R49" s="19">
        <v>15618</v>
      </c>
      <c r="S49" s="19">
        <f t="shared" si="6"/>
        <v>15674</v>
      </c>
      <c r="T49" s="30">
        <f t="shared" si="7"/>
        <v>8.7525128434219349E-2</v>
      </c>
      <c r="U49" s="31">
        <f t="shared" si="8"/>
        <v>0.77651721575427302</v>
      </c>
    </row>
    <row r="50" spans="1:21">
      <c r="A50" s="17" t="s">
        <v>98</v>
      </c>
      <c r="B50" s="18" t="s">
        <v>137</v>
      </c>
      <c r="C50" s="19">
        <v>176880</v>
      </c>
      <c r="D50" s="19">
        <v>212425</v>
      </c>
      <c r="E50" s="19">
        <v>47900</v>
      </c>
      <c r="F50" s="45">
        <v>23502</v>
      </c>
      <c r="G50" s="19">
        <v>0</v>
      </c>
      <c r="H50" s="19">
        <v>135278</v>
      </c>
      <c r="I50" s="19">
        <f t="shared" si="0"/>
        <v>135278</v>
      </c>
      <c r="J50" s="30">
        <f t="shared" si="1"/>
        <v>0.76480099502487564</v>
      </c>
      <c r="K50" s="31">
        <f t="shared" si="2"/>
        <v>0.63682711545251269</v>
      </c>
      <c r="L50" s="19">
        <v>0</v>
      </c>
      <c r="M50" s="19">
        <v>25984</v>
      </c>
      <c r="N50" s="19">
        <f t="shared" si="3"/>
        <v>25984</v>
      </c>
      <c r="O50" s="30">
        <f t="shared" si="4"/>
        <v>0.14690185436454092</v>
      </c>
      <c r="P50" s="31">
        <f t="shared" si="5"/>
        <v>0.54246346555323588</v>
      </c>
      <c r="Q50" s="19">
        <v>0</v>
      </c>
      <c r="R50" s="19">
        <v>15618</v>
      </c>
      <c r="S50" s="19">
        <f t="shared" si="6"/>
        <v>15618</v>
      </c>
      <c r="T50" s="30">
        <f t="shared" si="7"/>
        <v>8.829715061058345E-2</v>
      </c>
      <c r="U50" s="31">
        <f t="shared" si="8"/>
        <v>0.66453918815419966</v>
      </c>
    </row>
    <row r="51" spans="1:21">
      <c r="A51" s="21"/>
      <c r="B51" s="22"/>
      <c r="C51" s="22"/>
      <c r="D51" s="22"/>
      <c r="E51" s="22"/>
      <c r="F51" s="22"/>
      <c r="G51" s="22"/>
      <c r="H51" s="22"/>
      <c r="I51" s="22"/>
      <c r="J51" s="22"/>
      <c r="K51" s="22"/>
      <c r="L51" s="22"/>
      <c r="M51" s="22"/>
      <c r="N51" s="22"/>
      <c r="O51" s="22"/>
      <c r="P51" s="22"/>
      <c r="Q51" s="22"/>
      <c r="R51" s="22"/>
      <c r="S51" s="22"/>
      <c r="T51" s="22"/>
      <c r="U51" s="23"/>
    </row>
    <row r="52" spans="1:21">
      <c r="A52" s="4" t="s">
        <v>187</v>
      </c>
      <c r="B52" s="4"/>
      <c r="C52" s="5">
        <v>195772</v>
      </c>
      <c r="D52" s="5">
        <v>2440479</v>
      </c>
      <c r="E52" s="5">
        <v>1073005</v>
      </c>
      <c r="F52" s="5">
        <v>198814</v>
      </c>
      <c r="G52" s="5">
        <f>SUM(G3:G50)</f>
        <v>16435</v>
      </c>
      <c r="H52" s="5">
        <v>135278</v>
      </c>
      <c r="I52" s="5">
        <f>H52+G52</f>
        <v>151713</v>
      </c>
      <c r="J52" s="62">
        <f>I52/C52</f>
        <v>0.77494738777761885</v>
      </c>
      <c r="K52" s="62">
        <f>I52/D52</f>
        <v>6.2165255263413453E-2</v>
      </c>
      <c r="L52" s="5">
        <f>SUM(L3:L50)</f>
        <v>1409</v>
      </c>
      <c r="M52" s="5">
        <v>25984</v>
      </c>
      <c r="N52" s="5">
        <f>L52+M52</f>
        <v>27393</v>
      </c>
      <c r="O52" s="62">
        <f>N52/C52</f>
        <v>0.1399229716200478</v>
      </c>
      <c r="P52" s="62">
        <f>N52/E52</f>
        <v>2.5529237981183686E-2</v>
      </c>
      <c r="Q52" s="5">
        <f>SUM(Q3:Q50)</f>
        <v>1091</v>
      </c>
      <c r="R52" s="5">
        <v>15618</v>
      </c>
      <c r="S52" s="5">
        <f>Q52+R52</f>
        <v>16709</v>
      </c>
      <c r="T52" s="62">
        <f>S52/C52</f>
        <v>8.5349283860817679E-2</v>
      </c>
      <c r="U52" s="62">
        <f>S52/F52</f>
        <v>8.4043377226955845E-2</v>
      </c>
    </row>
    <row r="53" spans="1:21">
      <c r="A53" s="4" t="s">
        <v>188</v>
      </c>
      <c r="B53" s="4"/>
      <c r="C53" s="5">
        <f>AVERAGE(C3:C50)</f>
        <v>177273.58333333334</v>
      </c>
      <c r="D53" s="5">
        <f t="shared" ref="D53:R53" si="9">AVERAGE(D3:D50)</f>
        <v>183303.02083333334</v>
      </c>
      <c r="E53" s="5">
        <f t="shared" si="9"/>
        <v>47796.9375</v>
      </c>
      <c r="F53" s="5">
        <f>AVERAGE(F3:F50)</f>
        <v>19434.583333333332</v>
      </c>
      <c r="G53" s="5">
        <f t="shared" si="9"/>
        <v>357.28260869565219</v>
      </c>
      <c r="H53" s="5">
        <f t="shared" si="9"/>
        <v>135278</v>
      </c>
      <c r="I53" s="5">
        <f>AVERAGE(I3:I50)</f>
        <v>135620.39583333334</v>
      </c>
      <c r="J53" s="28">
        <f>AVERAGE(J3:J50)</f>
        <v>0.7650284919570608</v>
      </c>
      <c r="K53" s="28">
        <f>AVERAGE(K3:K50)</f>
        <v>0.77312081632640284</v>
      </c>
      <c r="L53" s="5">
        <f t="shared" si="9"/>
        <v>30.630434782608695</v>
      </c>
      <c r="M53" s="5">
        <f t="shared" si="9"/>
        <v>25984</v>
      </c>
      <c r="N53" s="5">
        <f>AVERAGE(N3:N50)</f>
        <v>26013.354166666668</v>
      </c>
      <c r="O53" s="28">
        <f>AVERAGE(O3:O50)</f>
        <v>0.1467460720497433</v>
      </c>
      <c r="P53" s="28">
        <f>AVERAGE(P3:P50)</f>
        <v>0.59706724143370338</v>
      </c>
      <c r="Q53" s="5">
        <f t="shared" si="9"/>
        <v>23.717391304347824</v>
      </c>
      <c r="R53" s="5">
        <f t="shared" si="9"/>
        <v>15618</v>
      </c>
      <c r="S53" s="5">
        <f>AVERAGE(S3:S50)</f>
        <v>15640.729166666666</v>
      </c>
      <c r="T53" s="65">
        <f>AVERAGE(T3:T50)</f>
        <v>8.8230425852424244E-2</v>
      </c>
      <c r="U53" s="65">
        <f>AVERAGE(U3:U50)</f>
        <v>0.82478818612938465</v>
      </c>
    </row>
    <row r="54" spans="1:21">
      <c r="A54" s="4" t="s">
        <v>189</v>
      </c>
      <c r="B54" s="4"/>
      <c r="C54" s="5">
        <f>MEDIAN(C3:C50)</f>
        <v>176880</v>
      </c>
      <c r="D54" s="5">
        <f t="shared" ref="D54:R54" si="10">MEDIAN(D3:D50)</f>
        <v>172331</v>
      </c>
      <c r="E54" s="5">
        <f t="shared" si="10"/>
        <v>45708.5</v>
      </c>
      <c r="F54" s="5">
        <f t="shared" si="10"/>
        <v>18360</v>
      </c>
      <c r="G54" s="5">
        <f t="shared" si="10"/>
        <v>0</v>
      </c>
      <c r="H54" s="5">
        <f t="shared" si="10"/>
        <v>135278</v>
      </c>
      <c r="I54" s="5">
        <f>MEDIAN(I3:I50)</f>
        <v>135278</v>
      </c>
      <c r="J54" s="28">
        <f>MEDIAN(J3:J50)</f>
        <v>0.76480099502487564</v>
      </c>
      <c r="K54" s="28">
        <f>MEDIAN(K3:K50)</f>
        <v>0.78515353324687032</v>
      </c>
      <c r="L54" s="5">
        <f t="shared" si="10"/>
        <v>0</v>
      </c>
      <c r="M54" s="5">
        <f t="shared" si="10"/>
        <v>25984</v>
      </c>
      <c r="N54" s="5">
        <f>MEDIAN(N3:N50)</f>
        <v>25984</v>
      </c>
      <c r="O54" s="28">
        <f>MEDIAN(O3:O50)</f>
        <v>0.14690185436454092</v>
      </c>
      <c r="P54" s="28">
        <f>MEDIAN(P3:P50)</f>
        <v>0.56847596394309907</v>
      </c>
      <c r="Q54" s="5">
        <f t="shared" si="10"/>
        <v>0</v>
      </c>
      <c r="R54" s="5">
        <f t="shared" si="10"/>
        <v>15618</v>
      </c>
      <c r="S54" s="5">
        <f>MEDIAN(S3:S50)</f>
        <v>15618</v>
      </c>
      <c r="T54" s="65">
        <f>MEDIAN(T3:T50)</f>
        <v>8.829715061058345E-2</v>
      </c>
      <c r="U54" s="65">
        <f>MEDIAN(U3:U50)</f>
        <v>0.85066526370490037</v>
      </c>
    </row>
  </sheetData>
  <autoFilter ref="A2:U2" xr:uid="{0EB837F4-1031-46DC-9080-17C0814BA693}"/>
  <sortState xmlns:xlrd2="http://schemas.microsoft.com/office/spreadsheetml/2017/richdata2" ref="A4:U50">
    <sortCondition ref="B3:B50"/>
  </sortState>
  <mergeCells count="6">
    <mergeCell ref="Q1:U1"/>
    <mergeCell ref="A1:A2"/>
    <mergeCell ref="B1:B2"/>
    <mergeCell ref="C1:F1"/>
    <mergeCell ref="G1:K1"/>
    <mergeCell ref="L1:P1"/>
  </mergeCells>
  <conditionalFormatting sqref="A3:U50">
    <cfRule type="expression" dxfId="0" priority="1">
      <formula>MOD(ROW(),2)=0</formula>
    </cfRule>
  </conditionalFormatting>
  <pageMargins left="0.7" right="0.7" top="0.75" bottom="0.75" header="0.3" footer="0.3"/>
  <pageSetup orientation="portrait" r:id="rId1"/>
  <ignoredErrors>
    <ignoredError sqref="I42 I26 N42 N26 S42 S2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0BF2-2AB1-45FF-92F1-83DB3AB9586A}">
  <sheetPr codeName="Sheet5">
    <tabColor theme="8" tint="-0.249977111117893"/>
  </sheetPr>
  <dimension ref="A1:AP51"/>
  <sheetViews>
    <sheetView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42.42578125" style="9" bestFit="1" customWidth="1"/>
    <col min="2" max="2" width="15.28515625" style="9" customWidth="1"/>
    <col min="3" max="3" width="15.28515625" style="11" customWidth="1"/>
    <col min="4" max="5" width="11.42578125" style="11" bestFit="1" customWidth="1"/>
    <col min="6" max="6" width="13.42578125" style="11" customWidth="1"/>
    <col min="7" max="7" width="15.28515625" style="11" customWidth="1"/>
    <col min="8" max="8" width="12.28515625" style="11" customWidth="1"/>
    <col min="9" max="9" width="11.42578125" style="11" bestFit="1" customWidth="1"/>
    <col min="10" max="10" width="34.28515625" style="11" customWidth="1"/>
    <col min="11" max="12" width="11.42578125" style="11" bestFit="1" customWidth="1"/>
    <col min="13" max="13" width="15.85546875" style="11" customWidth="1"/>
    <col min="14" max="14" width="15.7109375" style="11" customWidth="1"/>
    <col min="15" max="15" width="11.42578125" style="11" bestFit="1" customWidth="1"/>
    <col min="16" max="16" width="17.140625" style="11" customWidth="1"/>
    <col min="17" max="18" width="11.42578125" style="11" bestFit="1" customWidth="1"/>
    <col min="19" max="19" width="15.7109375" style="11" customWidth="1"/>
    <col min="20" max="20" width="14.140625" style="11" customWidth="1"/>
    <col min="21" max="21" width="13" style="11" customWidth="1"/>
    <col min="22" max="22" width="15.140625" style="11" customWidth="1"/>
    <col min="23" max="23" width="13.140625" style="11" customWidth="1"/>
    <col min="24" max="24" width="11.42578125" style="11" bestFit="1" customWidth="1"/>
    <col min="25" max="25" width="18" style="11" customWidth="1"/>
    <col min="26" max="26" width="23.7109375" style="11" customWidth="1"/>
    <col min="27" max="27" width="13" style="11" customWidth="1"/>
    <col min="28" max="28" width="12.85546875" style="11" customWidth="1"/>
    <col min="29" max="29" width="17.7109375" style="11" customWidth="1"/>
    <col min="30" max="30" width="17.42578125" style="11" customWidth="1"/>
    <col min="31" max="31" width="11.42578125" style="11" bestFit="1" customWidth="1"/>
    <col min="32" max="32" width="13.42578125" style="11" customWidth="1"/>
    <col min="33" max="33" width="15.85546875" style="11" customWidth="1"/>
    <col min="34" max="34" width="14.7109375" style="11" customWidth="1"/>
    <col min="35" max="35" width="14.28515625" style="11" customWidth="1"/>
    <col min="36" max="36" width="14.140625" style="11" customWidth="1"/>
    <col min="37" max="37" width="16.85546875" style="11" customWidth="1"/>
    <col min="38" max="38" width="11.42578125" style="11" bestFit="1" customWidth="1"/>
    <col min="39" max="39" width="13.5703125" style="11" customWidth="1"/>
    <col min="40" max="40" width="16.42578125" style="11" customWidth="1"/>
    <col min="41" max="41" width="15.85546875" style="11" customWidth="1"/>
    <col min="42" max="42" width="14.5703125" style="11" customWidth="1"/>
    <col min="43" max="16384" width="9.140625" style="9"/>
  </cols>
  <sheetData>
    <row r="1" spans="1:42" ht="63.75">
      <c r="A1" s="1" t="s">
        <v>0</v>
      </c>
      <c r="B1" s="2" t="s">
        <v>1</v>
      </c>
      <c r="C1" s="1" t="s">
        <v>300</v>
      </c>
      <c r="D1" s="1" t="s">
        <v>15</v>
      </c>
      <c r="E1" s="1" t="s">
        <v>16</v>
      </c>
      <c r="F1" s="1" t="s">
        <v>17</v>
      </c>
      <c r="G1" s="1" t="s">
        <v>18</v>
      </c>
      <c r="H1" s="1" t="s">
        <v>19</v>
      </c>
      <c r="I1" s="1" t="s">
        <v>20</v>
      </c>
      <c r="J1" s="1" t="s">
        <v>21</v>
      </c>
      <c r="K1" s="1" t="s">
        <v>22</v>
      </c>
      <c r="L1" s="1" t="s">
        <v>23</v>
      </c>
      <c r="M1" s="1" t="s">
        <v>138</v>
      </c>
      <c r="N1" s="1" t="s">
        <v>24</v>
      </c>
      <c r="O1" s="1" t="s">
        <v>25</v>
      </c>
      <c r="P1" s="1" t="s">
        <v>139</v>
      </c>
      <c r="Q1" s="1" t="s">
        <v>26</v>
      </c>
      <c r="R1" s="1" t="s">
        <v>27</v>
      </c>
      <c r="S1" s="1" t="s">
        <v>140</v>
      </c>
      <c r="T1" s="1" t="s">
        <v>28</v>
      </c>
      <c r="U1" s="1" t="s">
        <v>29</v>
      </c>
      <c r="V1" s="1" t="s">
        <v>30</v>
      </c>
      <c r="W1" s="1" t="s">
        <v>31</v>
      </c>
      <c r="X1" s="1" t="s">
        <v>32</v>
      </c>
      <c r="Y1" s="1" t="s">
        <v>33</v>
      </c>
      <c r="Z1" s="1" t="s">
        <v>34</v>
      </c>
      <c r="AA1" s="1" t="s">
        <v>35</v>
      </c>
      <c r="AB1" s="1" t="s">
        <v>36</v>
      </c>
      <c r="AC1" s="1" t="s">
        <v>37</v>
      </c>
      <c r="AD1" s="1" t="s">
        <v>38</v>
      </c>
      <c r="AE1" s="1" t="s">
        <v>39</v>
      </c>
      <c r="AF1" s="1" t="s">
        <v>40</v>
      </c>
      <c r="AG1" s="1" t="s">
        <v>41</v>
      </c>
      <c r="AH1" s="1" t="s">
        <v>42</v>
      </c>
      <c r="AI1" s="1" t="s">
        <v>43</v>
      </c>
      <c r="AJ1" s="1" t="s">
        <v>44</v>
      </c>
      <c r="AK1" s="1" t="s">
        <v>45</v>
      </c>
      <c r="AL1" s="1" t="s">
        <v>46</v>
      </c>
      <c r="AM1" s="1" t="s">
        <v>47</v>
      </c>
      <c r="AN1" s="1" t="s">
        <v>48</v>
      </c>
      <c r="AO1" s="1" t="s">
        <v>49</v>
      </c>
      <c r="AP1" s="1" t="s">
        <v>50</v>
      </c>
    </row>
    <row r="2" spans="1:42">
      <c r="A2" s="9" t="s">
        <v>53</v>
      </c>
      <c r="B2" s="9" t="s">
        <v>101</v>
      </c>
      <c r="C2" s="10">
        <v>17153</v>
      </c>
      <c r="D2" s="10">
        <v>96535</v>
      </c>
      <c r="E2" s="10">
        <v>1187</v>
      </c>
      <c r="F2" s="10">
        <v>97722</v>
      </c>
      <c r="G2" s="10">
        <v>2401</v>
      </c>
      <c r="H2" s="10">
        <v>6736</v>
      </c>
      <c r="I2" s="10">
        <v>17</v>
      </c>
      <c r="J2" s="15" t="s">
        <v>143</v>
      </c>
      <c r="K2" s="10">
        <v>106876</v>
      </c>
      <c r="L2" s="10">
        <v>17</v>
      </c>
      <c r="M2" s="10">
        <v>53610</v>
      </c>
      <c r="N2" s="10">
        <v>53627</v>
      </c>
      <c r="O2" s="10">
        <v>0</v>
      </c>
      <c r="P2" s="10">
        <v>1870</v>
      </c>
      <c r="Q2" s="10">
        <v>1870</v>
      </c>
      <c r="R2" s="10">
        <v>55</v>
      </c>
      <c r="S2" s="10">
        <v>121400</v>
      </c>
      <c r="T2" s="10">
        <v>121455</v>
      </c>
      <c r="U2" s="10">
        <v>72</v>
      </c>
      <c r="V2" s="10">
        <v>176880</v>
      </c>
      <c r="W2" s="10">
        <v>176952</v>
      </c>
      <c r="X2" s="10">
        <v>12</v>
      </c>
      <c r="Y2" s="10">
        <v>0</v>
      </c>
      <c r="Z2" s="10">
        <f t="shared" ref="Z2:Z49" si="0">X2+Y2</f>
        <v>12</v>
      </c>
      <c r="AA2" s="10">
        <v>40</v>
      </c>
      <c r="AB2" s="10">
        <v>52</v>
      </c>
      <c r="AC2" s="10">
        <v>283828</v>
      </c>
      <c r="AD2" s="10">
        <v>283880</v>
      </c>
      <c r="AE2" s="10">
        <v>74311</v>
      </c>
      <c r="AF2" s="10">
        <v>135278</v>
      </c>
      <c r="AG2" s="10">
        <v>72</v>
      </c>
      <c r="AH2" s="10">
        <v>209661</v>
      </c>
      <c r="AI2" s="10">
        <v>22753</v>
      </c>
      <c r="AJ2" s="10">
        <v>25984</v>
      </c>
      <c r="AK2" s="10">
        <v>0</v>
      </c>
      <c r="AL2" s="10">
        <v>48737</v>
      </c>
      <c r="AM2" s="10">
        <v>9813</v>
      </c>
      <c r="AN2" s="10">
        <v>15618</v>
      </c>
      <c r="AO2" s="10">
        <v>0</v>
      </c>
      <c r="AP2" s="10">
        <v>25431</v>
      </c>
    </row>
    <row r="3" spans="1:42">
      <c r="A3" s="9" t="s">
        <v>91</v>
      </c>
      <c r="B3" s="9" t="s">
        <v>132</v>
      </c>
      <c r="C3" s="10">
        <v>22493</v>
      </c>
      <c r="D3" s="10">
        <v>58290</v>
      </c>
      <c r="E3" s="10">
        <v>2051</v>
      </c>
      <c r="F3" s="10">
        <v>60341</v>
      </c>
      <c r="G3" s="10">
        <v>1693</v>
      </c>
      <c r="H3" s="10">
        <v>6258</v>
      </c>
      <c r="I3" s="10">
        <v>153</v>
      </c>
      <c r="J3" s="15" t="s">
        <v>180</v>
      </c>
      <c r="K3" s="10">
        <v>68445</v>
      </c>
      <c r="L3" s="10">
        <v>0</v>
      </c>
      <c r="M3" s="10">
        <v>53610</v>
      </c>
      <c r="N3" s="10">
        <v>53610</v>
      </c>
      <c r="O3" s="10">
        <v>0</v>
      </c>
      <c r="P3" s="10">
        <v>1870</v>
      </c>
      <c r="Q3" s="10">
        <v>1870</v>
      </c>
      <c r="R3" s="10">
        <v>0</v>
      </c>
      <c r="S3" s="10">
        <v>121400</v>
      </c>
      <c r="T3" s="10">
        <v>121400</v>
      </c>
      <c r="U3" s="10">
        <v>0</v>
      </c>
      <c r="V3" s="10">
        <v>176880</v>
      </c>
      <c r="W3" s="10">
        <v>176880</v>
      </c>
      <c r="X3" s="10">
        <v>6</v>
      </c>
      <c r="Y3" s="10">
        <v>0</v>
      </c>
      <c r="Z3" s="10">
        <f t="shared" si="0"/>
        <v>6</v>
      </c>
      <c r="AA3" s="10">
        <v>40</v>
      </c>
      <c r="AB3" s="10">
        <v>46</v>
      </c>
      <c r="AC3" s="10">
        <v>245325</v>
      </c>
      <c r="AD3" s="10">
        <v>245371</v>
      </c>
      <c r="AE3" s="10">
        <v>45124</v>
      </c>
      <c r="AF3" s="10">
        <v>135278</v>
      </c>
      <c r="AG3" s="10">
        <v>0</v>
      </c>
      <c r="AH3" s="10">
        <v>180402</v>
      </c>
      <c r="AI3" s="10">
        <v>20647</v>
      </c>
      <c r="AJ3" s="10">
        <v>25984</v>
      </c>
      <c r="AK3" s="10">
        <v>0</v>
      </c>
      <c r="AL3" s="10">
        <v>46631</v>
      </c>
      <c r="AM3" s="10">
        <v>2674</v>
      </c>
      <c r="AN3" s="10">
        <v>15618</v>
      </c>
      <c r="AO3" s="10">
        <v>0</v>
      </c>
      <c r="AP3" s="10">
        <v>18292</v>
      </c>
    </row>
    <row r="4" spans="1:42">
      <c r="A4" s="9" t="s">
        <v>72</v>
      </c>
      <c r="B4" s="9" t="s">
        <v>118</v>
      </c>
      <c r="C4" s="10">
        <v>12330</v>
      </c>
      <c r="D4" s="10">
        <v>59246</v>
      </c>
      <c r="E4" s="10">
        <v>747</v>
      </c>
      <c r="F4" s="10">
        <v>59993</v>
      </c>
      <c r="G4" s="10">
        <v>1734</v>
      </c>
      <c r="H4" s="10">
        <v>3910</v>
      </c>
      <c r="I4" s="10">
        <v>186</v>
      </c>
      <c r="J4" s="15" t="s">
        <v>162</v>
      </c>
      <c r="K4" s="10">
        <v>65823</v>
      </c>
      <c r="L4" s="10">
        <v>0</v>
      </c>
      <c r="M4" s="10">
        <v>53610</v>
      </c>
      <c r="N4" s="10">
        <v>53610</v>
      </c>
      <c r="O4" s="10">
        <v>0</v>
      </c>
      <c r="P4" s="10">
        <v>1870</v>
      </c>
      <c r="Q4" s="10">
        <v>1870</v>
      </c>
      <c r="R4" s="10">
        <v>0</v>
      </c>
      <c r="S4" s="10">
        <v>121400</v>
      </c>
      <c r="T4" s="10">
        <v>121400</v>
      </c>
      <c r="U4" s="10">
        <v>0</v>
      </c>
      <c r="V4" s="10">
        <v>176880</v>
      </c>
      <c r="W4" s="10">
        <v>176880</v>
      </c>
      <c r="X4" s="10">
        <v>2</v>
      </c>
      <c r="Y4" s="10">
        <v>0</v>
      </c>
      <c r="Z4" s="10">
        <f t="shared" si="0"/>
        <v>2</v>
      </c>
      <c r="AA4" s="10">
        <v>40</v>
      </c>
      <c r="AB4" s="10">
        <v>42</v>
      </c>
      <c r="AC4" s="10">
        <v>242703</v>
      </c>
      <c r="AD4" s="10">
        <v>242745</v>
      </c>
      <c r="AE4" s="10">
        <v>40045</v>
      </c>
      <c r="AF4" s="10">
        <v>135278</v>
      </c>
      <c r="AG4" s="10">
        <v>0</v>
      </c>
      <c r="AH4" s="10">
        <v>175323</v>
      </c>
      <c r="AI4" s="10">
        <v>22656</v>
      </c>
      <c r="AJ4" s="10">
        <v>25984</v>
      </c>
      <c r="AK4" s="10">
        <v>0</v>
      </c>
      <c r="AL4" s="10">
        <v>48640</v>
      </c>
      <c r="AM4" s="10">
        <v>3122</v>
      </c>
      <c r="AN4" s="10">
        <v>15618</v>
      </c>
      <c r="AO4" s="10">
        <v>0</v>
      </c>
      <c r="AP4" s="10">
        <v>18740</v>
      </c>
    </row>
    <row r="5" spans="1:42">
      <c r="A5" s="9" t="s">
        <v>85</v>
      </c>
      <c r="B5" s="9" t="s">
        <v>118</v>
      </c>
      <c r="C5" s="10">
        <v>3828</v>
      </c>
      <c r="D5" s="10">
        <v>12535</v>
      </c>
      <c r="E5" s="10">
        <v>144</v>
      </c>
      <c r="F5" s="10">
        <v>12679</v>
      </c>
      <c r="G5" s="10">
        <v>101</v>
      </c>
      <c r="H5" s="10">
        <v>1273</v>
      </c>
      <c r="I5" s="10">
        <v>0</v>
      </c>
      <c r="J5" s="15" t="s">
        <v>163</v>
      </c>
      <c r="K5" s="10">
        <v>14053</v>
      </c>
      <c r="L5" s="10">
        <v>0</v>
      </c>
      <c r="M5" s="10">
        <v>53610</v>
      </c>
      <c r="N5" s="10">
        <v>53610</v>
      </c>
      <c r="O5" s="10">
        <v>0</v>
      </c>
      <c r="P5" s="10">
        <v>1870</v>
      </c>
      <c r="Q5" s="10">
        <v>1870</v>
      </c>
      <c r="R5" s="10">
        <v>0</v>
      </c>
      <c r="S5" s="10">
        <v>121400</v>
      </c>
      <c r="T5" s="10">
        <v>121400</v>
      </c>
      <c r="U5" s="10">
        <v>0</v>
      </c>
      <c r="V5" s="10">
        <v>176880</v>
      </c>
      <c r="W5" s="10">
        <v>176880</v>
      </c>
      <c r="X5" s="10">
        <v>0</v>
      </c>
      <c r="Y5" s="10">
        <v>0</v>
      </c>
      <c r="Z5" s="10">
        <f t="shared" si="0"/>
        <v>0</v>
      </c>
      <c r="AA5" s="10">
        <v>40</v>
      </c>
      <c r="AB5" s="10">
        <v>40</v>
      </c>
      <c r="AC5" s="10">
        <v>190933</v>
      </c>
      <c r="AD5" s="10">
        <v>190973</v>
      </c>
      <c r="AE5" s="10">
        <v>8093</v>
      </c>
      <c r="AF5" s="10">
        <v>135278</v>
      </c>
      <c r="AG5" s="10">
        <v>0</v>
      </c>
      <c r="AH5" s="10">
        <v>143371</v>
      </c>
      <c r="AI5" s="10">
        <v>5201</v>
      </c>
      <c r="AJ5" s="10">
        <v>25984</v>
      </c>
      <c r="AK5" s="10">
        <v>0</v>
      </c>
      <c r="AL5" s="10">
        <v>31185</v>
      </c>
      <c r="AM5" s="10">
        <v>762</v>
      </c>
      <c r="AN5" s="10">
        <v>15618</v>
      </c>
      <c r="AO5" s="10">
        <v>0</v>
      </c>
      <c r="AP5" s="10">
        <v>16380</v>
      </c>
    </row>
    <row r="6" spans="1:42">
      <c r="A6" s="9" t="s">
        <v>51</v>
      </c>
      <c r="B6" s="9" t="s">
        <v>99</v>
      </c>
      <c r="C6" s="10">
        <v>22583</v>
      </c>
      <c r="D6" s="10">
        <v>22745</v>
      </c>
      <c r="E6" s="10">
        <v>123</v>
      </c>
      <c r="F6" s="10">
        <v>22868</v>
      </c>
      <c r="G6" s="10">
        <v>439</v>
      </c>
      <c r="H6" s="10">
        <v>2114</v>
      </c>
      <c r="I6" s="10">
        <v>66</v>
      </c>
      <c r="J6" s="15" t="s">
        <v>141</v>
      </c>
      <c r="K6" s="10">
        <v>25487</v>
      </c>
      <c r="L6" s="10">
        <v>0</v>
      </c>
      <c r="M6" s="10">
        <v>53610</v>
      </c>
      <c r="N6" s="10">
        <v>53610</v>
      </c>
      <c r="O6" s="10">
        <v>0</v>
      </c>
      <c r="P6" s="10">
        <v>1870</v>
      </c>
      <c r="Q6" s="10">
        <v>1870</v>
      </c>
      <c r="R6" s="10">
        <v>0</v>
      </c>
      <c r="S6" s="10">
        <v>121400</v>
      </c>
      <c r="T6" s="10">
        <v>121400</v>
      </c>
      <c r="U6" s="10">
        <v>0</v>
      </c>
      <c r="V6" s="10">
        <v>176880</v>
      </c>
      <c r="W6" s="10">
        <v>176880</v>
      </c>
      <c r="X6" s="10">
        <v>0</v>
      </c>
      <c r="Y6" s="10">
        <v>0</v>
      </c>
      <c r="Z6" s="10">
        <f t="shared" si="0"/>
        <v>0</v>
      </c>
      <c r="AA6" s="10">
        <v>40</v>
      </c>
      <c r="AB6" s="10">
        <v>40</v>
      </c>
      <c r="AC6" s="10">
        <v>202367</v>
      </c>
      <c r="AD6" s="10">
        <v>202407</v>
      </c>
      <c r="AE6" s="10">
        <v>16134</v>
      </c>
      <c r="AF6" s="10">
        <v>135278</v>
      </c>
      <c r="AG6" s="10">
        <v>0</v>
      </c>
      <c r="AH6" s="10">
        <v>151412</v>
      </c>
      <c r="AI6" s="10">
        <v>7679</v>
      </c>
      <c r="AJ6" s="10">
        <v>25984</v>
      </c>
      <c r="AK6" s="10">
        <v>0</v>
      </c>
      <c r="AL6" s="10">
        <v>33663</v>
      </c>
      <c r="AM6" s="10">
        <v>1675</v>
      </c>
      <c r="AN6" s="10">
        <v>15618</v>
      </c>
      <c r="AO6" s="10">
        <v>0</v>
      </c>
      <c r="AP6" s="10">
        <v>17293</v>
      </c>
    </row>
    <row r="7" spans="1:42">
      <c r="A7" s="9" t="s">
        <v>58</v>
      </c>
      <c r="B7" s="9" t="s">
        <v>106</v>
      </c>
      <c r="C7" s="10">
        <v>7997</v>
      </c>
      <c r="D7" s="10">
        <v>20684</v>
      </c>
      <c r="E7" s="10">
        <v>2202</v>
      </c>
      <c r="F7" s="10">
        <v>22886</v>
      </c>
      <c r="G7" s="10">
        <v>1646</v>
      </c>
      <c r="H7" s="10">
        <v>5987</v>
      </c>
      <c r="I7" s="10">
        <v>8</v>
      </c>
      <c r="J7" s="15" t="s">
        <v>148</v>
      </c>
      <c r="K7" s="10">
        <v>30527</v>
      </c>
      <c r="L7" s="10">
        <v>0</v>
      </c>
      <c r="M7" s="10">
        <v>53610</v>
      </c>
      <c r="N7" s="10">
        <v>53610</v>
      </c>
      <c r="O7" s="10">
        <v>0</v>
      </c>
      <c r="P7" s="10">
        <v>1870</v>
      </c>
      <c r="Q7" s="10">
        <v>1870</v>
      </c>
      <c r="R7" s="10">
        <v>0</v>
      </c>
      <c r="S7" s="10">
        <v>121400</v>
      </c>
      <c r="T7" s="10">
        <v>121400</v>
      </c>
      <c r="U7" s="10">
        <v>0</v>
      </c>
      <c r="V7" s="10">
        <v>176880</v>
      </c>
      <c r="W7" s="10">
        <v>176880</v>
      </c>
      <c r="X7" s="10">
        <v>3</v>
      </c>
      <c r="Y7" s="10">
        <v>0</v>
      </c>
      <c r="Z7" s="10">
        <f t="shared" si="0"/>
        <v>3</v>
      </c>
      <c r="AA7" s="10">
        <v>40</v>
      </c>
      <c r="AB7" s="10">
        <v>43</v>
      </c>
      <c r="AC7" s="10">
        <v>207407</v>
      </c>
      <c r="AD7" s="10">
        <v>207450</v>
      </c>
      <c r="AE7" s="10">
        <v>21062</v>
      </c>
      <c r="AF7" s="10">
        <v>135278</v>
      </c>
      <c r="AG7" s="11">
        <v>0</v>
      </c>
      <c r="AH7" s="10">
        <v>156340</v>
      </c>
      <c r="AI7" s="10">
        <v>8507</v>
      </c>
      <c r="AJ7" s="10">
        <v>25984</v>
      </c>
      <c r="AK7" s="11">
        <v>0</v>
      </c>
      <c r="AL7" s="10">
        <v>34491</v>
      </c>
      <c r="AM7" s="10">
        <v>952</v>
      </c>
      <c r="AN7" s="10">
        <v>15618</v>
      </c>
      <c r="AO7" s="11">
        <v>0</v>
      </c>
      <c r="AP7" s="10">
        <v>16570</v>
      </c>
    </row>
    <row r="8" spans="1:42">
      <c r="A8" s="9" t="s">
        <v>56</v>
      </c>
      <c r="B8" s="9" t="s">
        <v>104</v>
      </c>
      <c r="C8" s="10">
        <v>35688</v>
      </c>
      <c r="D8" s="10">
        <v>78790</v>
      </c>
      <c r="E8" s="10">
        <v>881</v>
      </c>
      <c r="F8" s="10">
        <v>79671</v>
      </c>
      <c r="G8" s="10">
        <v>5375</v>
      </c>
      <c r="H8" s="10">
        <v>8792</v>
      </c>
      <c r="I8" s="10">
        <v>676</v>
      </c>
      <c r="J8" s="15" t="s">
        <v>146</v>
      </c>
      <c r="K8" s="10">
        <v>94514</v>
      </c>
      <c r="L8" s="10">
        <v>0</v>
      </c>
      <c r="M8" s="10">
        <v>53610</v>
      </c>
      <c r="N8" s="10">
        <v>53610</v>
      </c>
      <c r="O8" s="10">
        <v>0</v>
      </c>
      <c r="P8" s="10">
        <v>1870</v>
      </c>
      <c r="Q8" s="10">
        <v>1870</v>
      </c>
      <c r="R8" s="10">
        <v>0</v>
      </c>
      <c r="S8" s="10">
        <v>121400</v>
      </c>
      <c r="T8" s="10">
        <v>121400</v>
      </c>
      <c r="U8" s="10">
        <v>0</v>
      </c>
      <c r="V8" s="10">
        <v>176880</v>
      </c>
      <c r="W8" s="10">
        <v>176880</v>
      </c>
      <c r="X8" s="10">
        <v>11</v>
      </c>
      <c r="Y8" s="10">
        <v>0</v>
      </c>
      <c r="Z8" s="10">
        <f t="shared" si="0"/>
        <v>11</v>
      </c>
      <c r="AA8" s="10">
        <v>40</v>
      </c>
      <c r="AB8" s="10">
        <v>51</v>
      </c>
      <c r="AC8" s="10">
        <v>271394</v>
      </c>
      <c r="AD8" s="10">
        <v>271445</v>
      </c>
      <c r="AE8" s="10">
        <v>57068</v>
      </c>
      <c r="AF8" s="10">
        <v>135278</v>
      </c>
      <c r="AG8" s="10">
        <v>0</v>
      </c>
      <c r="AH8" s="10">
        <v>192346</v>
      </c>
      <c r="AI8" s="10">
        <v>32299</v>
      </c>
      <c r="AJ8" s="10">
        <v>25984</v>
      </c>
      <c r="AK8" s="10">
        <v>0</v>
      </c>
      <c r="AL8" s="10">
        <v>58283</v>
      </c>
      <c r="AM8" s="10">
        <v>5147</v>
      </c>
      <c r="AN8" s="10">
        <v>15618</v>
      </c>
      <c r="AO8" s="10">
        <v>0</v>
      </c>
      <c r="AP8" s="10">
        <v>20765</v>
      </c>
    </row>
    <row r="9" spans="1:42">
      <c r="A9" s="9" t="s">
        <v>57</v>
      </c>
      <c r="B9" s="9" t="s">
        <v>105</v>
      </c>
      <c r="C9" s="10">
        <v>82934</v>
      </c>
      <c r="D9" s="10">
        <v>186032</v>
      </c>
      <c r="E9" s="10">
        <v>26325</v>
      </c>
      <c r="F9" s="10">
        <v>212357</v>
      </c>
      <c r="G9" s="10">
        <v>15578</v>
      </c>
      <c r="H9" s="10">
        <v>24477</v>
      </c>
      <c r="I9" s="10">
        <v>78</v>
      </c>
      <c r="J9" s="15" t="s">
        <v>147</v>
      </c>
      <c r="K9" s="10">
        <v>252490</v>
      </c>
      <c r="L9" s="10">
        <v>0</v>
      </c>
      <c r="M9" s="10">
        <v>53610</v>
      </c>
      <c r="N9" s="10">
        <v>53610</v>
      </c>
      <c r="O9" s="10">
        <v>0</v>
      </c>
      <c r="P9" s="10">
        <v>1870</v>
      </c>
      <c r="Q9" s="10">
        <v>1870</v>
      </c>
      <c r="R9" s="10">
        <v>0</v>
      </c>
      <c r="S9" s="10">
        <v>121400</v>
      </c>
      <c r="T9" s="10">
        <v>121400</v>
      </c>
      <c r="U9" s="10">
        <v>0</v>
      </c>
      <c r="V9" s="10">
        <v>176880</v>
      </c>
      <c r="W9" s="10">
        <v>176880</v>
      </c>
      <c r="X9" s="10">
        <v>6</v>
      </c>
      <c r="Y9" s="10">
        <v>0</v>
      </c>
      <c r="Z9" s="10">
        <f t="shared" si="0"/>
        <v>6</v>
      </c>
      <c r="AA9" s="10">
        <v>40</v>
      </c>
      <c r="AB9" s="10">
        <v>46</v>
      </c>
      <c r="AC9" s="10">
        <v>429370</v>
      </c>
      <c r="AD9" s="10">
        <v>429416</v>
      </c>
      <c r="AE9" s="10">
        <v>162666</v>
      </c>
      <c r="AF9" s="10">
        <v>135278</v>
      </c>
      <c r="AG9" s="10">
        <v>0</v>
      </c>
      <c r="AH9" s="10">
        <v>297944</v>
      </c>
      <c r="AI9" s="10">
        <v>62277</v>
      </c>
      <c r="AJ9" s="10">
        <v>25984</v>
      </c>
      <c r="AK9" s="10">
        <v>0</v>
      </c>
      <c r="AL9" s="10">
        <v>88261</v>
      </c>
      <c r="AM9" s="10">
        <v>9749</v>
      </c>
      <c r="AN9" s="10">
        <v>15618</v>
      </c>
      <c r="AO9" s="10">
        <v>0</v>
      </c>
      <c r="AP9" s="10">
        <v>25367</v>
      </c>
    </row>
    <row r="10" spans="1:42">
      <c r="A10" s="9" t="s">
        <v>59</v>
      </c>
      <c r="B10" s="9" t="s">
        <v>107</v>
      </c>
      <c r="C10" s="10">
        <v>36405</v>
      </c>
      <c r="D10" s="10">
        <v>82194</v>
      </c>
      <c r="E10" s="10">
        <v>6057</v>
      </c>
      <c r="F10" s="10">
        <v>88251</v>
      </c>
      <c r="G10" s="10">
        <v>5971</v>
      </c>
      <c r="H10" s="10">
        <v>12342</v>
      </c>
      <c r="I10" s="10">
        <v>809</v>
      </c>
      <c r="J10" s="15" t="s">
        <v>149</v>
      </c>
      <c r="K10" s="10">
        <v>107373</v>
      </c>
      <c r="L10" s="10">
        <v>0</v>
      </c>
      <c r="M10" s="10">
        <v>53610</v>
      </c>
      <c r="N10" s="10">
        <v>53610</v>
      </c>
      <c r="O10" s="10">
        <v>0</v>
      </c>
      <c r="P10" s="10">
        <v>1870</v>
      </c>
      <c r="Q10" s="10">
        <v>1870</v>
      </c>
      <c r="R10" s="10">
        <v>0</v>
      </c>
      <c r="S10" s="10">
        <v>121400</v>
      </c>
      <c r="T10" s="10">
        <v>121400</v>
      </c>
      <c r="U10" s="10">
        <v>0</v>
      </c>
      <c r="V10" s="10">
        <v>176880</v>
      </c>
      <c r="W10" s="10">
        <v>176880</v>
      </c>
      <c r="X10" s="10">
        <v>3</v>
      </c>
      <c r="Y10" s="10">
        <v>0</v>
      </c>
      <c r="Z10" s="10">
        <f t="shared" si="0"/>
        <v>3</v>
      </c>
      <c r="AA10" s="10">
        <v>40</v>
      </c>
      <c r="AB10" s="10">
        <v>43</v>
      </c>
      <c r="AC10" s="10">
        <v>284253</v>
      </c>
      <c r="AD10" s="10">
        <v>284296</v>
      </c>
      <c r="AE10" s="10">
        <v>62144</v>
      </c>
      <c r="AF10" s="10">
        <v>135278</v>
      </c>
      <c r="AG10" s="10">
        <v>0</v>
      </c>
      <c r="AH10" s="10">
        <v>197422</v>
      </c>
      <c r="AI10" s="10">
        <v>37243</v>
      </c>
      <c r="AJ10" s="10">
        <v>25984</v>
      </c>
      <c r="AK10" s="10">
        <v>0</v>
      </c>
      <c r="AL10" s="10">
        <v>63227</v>
      </c>
      <c r="AM10" s="10">
        <v>7986</v>
      </c>
      <c r="AN10" s="10">
        <v>15618</v>
      </c>
      <c r="AO10" s="10">
        <v>0</v>
      </c>
      <c r="AP10" s="10">
        <v>23604</v>
      </c>
    </row>
    <row r="11" spans="1:42">
      <c r="A11" s="9" t="s">
        <v>61</v>
      </c>
      <c r="B11" s="9" t="s">
        <v>109</v>
      </c>
      <c r="C11" s="10">
        <v>14312</v>
      </c>
      <c r="D11" s="10">
        <v>59521</v>
      </c>
      <c r="E11" s="10">
        <v>750</v>
      </c>
      <c r="F11" s="10">
        <v>60271</v>
      </c>
      <c r="G11" s="10">
        <v>1866</v>
      </c>
      <c r="H11" s="10">
        <v>4723</v>
      </c>
      <c r="I11" s="10">
        <v>99</v>
      </c>
      <c r="J11" s="15" t="s">
        <v>151</v>
      </c>
      <c r="K11" s="10">
        <v>66959</v>
      </c>
      <c r="L11" s="10">
        <v>0</v>
      </c>
      <c r="M11" s="10">
        <v>53610</v>
      </c>
      <c r="N11" s="10">
        <v>53610</v>
      </c>
      <c r="O11" s="10">
        <v>0</v>
      </c>
      <c r="P11" s="10">
        <v>1870</v>
      </c>
      <c r="Q11" s="10">
        <v>1870</v>
      </c>
      <c r="R11" s="10">
        <v>145</v>
      </c>
      <c r="S11" s="10">
        <v>121400</v>
      </c>
      <c r="T11" s="10">
        <v>121545</v>
      </c>
      <c r="U11" s="10">
        <v>145</v>
      </c>
      <c r="V11" s="10">
        <v>176880</v>
      </c>
      <c r="W11" s="10">
        <v>177025</v>
      </c>
      <c r="X11" s="10">
        <v>4</v>
      </c>
      <c r="Y11" s="10">
        <v>0</v>
      </c>
      <c r="Z11" s="10">
        <f t="shared" si="0"/>
        <v>4</v>
      </c>
      <c r="AA11" s="10">
        <v>40</v>
      </c>
      <c r="AB11" s="10">
        <v>44</v>
      </c>
      <c r="AC11" s="10">
        <v>243984</v>
      </c>
      <c r="AD11" s="10">
        <v>244028</v>
      </c>
      <c r="AE11" s="10">
        <v>40260</v>
      </c>
      <c r="AF11" s="10">
        <v>135278</v>
      </c>
      <c r="AG11" s="10">
        <v>145</v>
      </c>
      <c r="AH11" s="10">
        <v>175683</v>
      </c>
      <c r="AI11" s="10">
        <v>24709</v>
      </c>
      <c r="AJ11" s="10">
        <v>25984</v>
      </c>
      <c r="AK11" s="10">
        <v>0</v>
      </c>
      <c r="AL11" s="10">
        <v>50693</v>
      </c>
      <c r="AM11" s="10">
        <v>1988</v>
      </c>
      <c r="AN11" s="10">
        <v>15618</v>
      </c>
      <c r="AO11" s="10">
        <v>0</v>
      </c>
      <c r="AP11" s="10">
        <v>17606</v>
      </c>
    </row>
    <row r="12" spans="1:42">
      <c r="A12" s="9" t="s">
        <v>62</v>
      </c>
      <c r="B12" s="9" t="s">
        <v>110</v>
      </c>
      <c r="C12" s="10">
        <v>47139</v>
      </c>
      <c r="D12" s="10">
        <v>83354</v>
      </c>
      <c r="E12" s="10">
        <v>946</v>
      </c>
      <c r="F12" s="10">
        <v>84300</v>
      </c>
      <c r="G12" s="10">
        <v>2713</v>
      </c>
      <c r="H12" s="10">
        <v>10949</v>
      </c>
      <c r="I12" s="10">
        <v>73</v>
      </c>
      <c r="J12" s="15" t="s">
        <v>152</v>
      </c>
      <c r="K12" s="10">
        <v>98035</v>
      </c>
      <c r="L12" s="10">
        <v>15</v>
      </c>
      <c r="M12" s="10">
        <v>53610</v>
      </c>
      <c r="N12" s="10">
        <v>53625</v>
      </c>
      <c r="O12" s="10">
        <v>0</v>
      </c>
      <c r="P12" s="10">
        <v>1870</v>
      </c>
      <c r="Q12" s="10">
        <v>1870</v>
      </c>
      <c r="R12" s="10">
        <v>104</v>
      </c>
      <c r="S12" s="10">
        <v>121400</v>
      </c>
      <c r="T12" s="10">
        <v>121504</v>
      </c>
      <c r="U12" s="10">
        <v>119</v>
      </c>
      <c r="V12" s="10">
        <v>176880</v>
      </c>
      <c r="W12" s="10">
        <v>176999</v>
      </c>
      <c r="X12" s="10">
        <v>5</v>
      </c>
      <c r="Y12" s="10">
        <v>1</v>
      </c>
      <c r="Z12" s="10">
        <f t="shared" si="0"/>
        <v>6</v>
      </c>
      <c r="AA12" s="10">
        <v>40</v>
      </c>
      <c r="AB12" s="10">
        <v>46</v>
      </c>
      <c r="AC12" s="10">
        <v>275034</v>
      </c>
      <c r="AD12" s="10">
        <v>275080</v>
      </c>
      <c r="AE12" s="10">
        <v>67879</v>
      </c>
      <c r="AF12" s="10">
        <v>135278</v>
      </c>
      <c r="AG12" s="10">
        <v>119</v>
      </c>
      <c r="AH12" s="10">
        <v>203276</v>
      </c>
      <c r="AI12" s="10">
        <v>25915</v>
      </c>
      <c r="AJ12" s="10">
        <v>25984</v>
      </c>
      <c r="AK12" s="10">
        <v>0</v>
      </c>
      <c r="AL12" s="10">
        <v>51899</v>
      </c>
      <c r="AM12" s="10">
        <v>4241</v>
      </c>
      <c r="AN12" s="10">
        <v>15618</v>
      </c>
      <c r="AO12" s="10">
        <v>0</v>
      </c>
      <c r="AP12" s="10">
        <v>19859</v>
      </c>
    </row>
    <row r="13" spans="1:42">
      <c r="A13" s="9" t="s">
        <v>64</v>
      </c>
      <c r="B13" s="9" t="s">
        <v>112</v>
      </c>
      <c r="C13" s="10">
        <v>6460</v>
      </c>
      <c r="D13" s="10">
        <v>20595</v>
      </c>
      <c r="E13" s="10">
        <v>174</v>
      </c>
      <c r="F13" s="10">
        <v>20769</v>
      </c>
      <c r="G13" s="10">
        <v>805</v>
      </c>
      <c r="H13" s="10">
        <v>2881</v>
      </c>
      <c r="I13" s="10">
        <v>70</v>
      </c>
      <c r="J13" s="15" t="s">
        <v>154</v>
      </c>
      <c r="K13" s="10">
        <v>24525</v>
      </c>
      <c r="L13" s="10">
        <v>0</v>
      </c>
      <c r="M13" s="10">
        <v>53610</v>
      </c>
      <c r="N13" s="10">
        <v>53610</v>
      </c>
      <c r="O13" s="10">
        <v>0</v>
      </c>
      <c r="P13" s="10">
        <v>1870</v>
      </c>
      <c r="Q13" s="10">
        <v>1870</v>
      </c>
      <c r="R13" s="10">
        <v>0</v>
      </c>
      <c r="S13" s="10">
        <v>121400</v>
      </c>
      <c r="T13" s="10">
        <v>121400</v>
      </c>
      <c r="U13" s="10">
        <v>0</v>
      </c>
      <c r="V13" s="10">
        <v>176880</v>
      </c>
      <c r="W13" s="10">
        <v>176880</v>
      </c>
      <c r="X13" s="10">
        <v>0</v>
      </c>
      <c r="Y13" s="10">
        <v>0</v>
      </c>
      <c r="Z13" s="10">
        <f t="shared" si="0"/>
        <v>0</v>
      </c>
      <c r="AA13" s="10">
        <v>40</v>
      </c>
      <c r="AB13" s="10">
        <v>40</v>
      </c>
      <c r="AC13" s="10">
        <v>201405</v>
      </c>
      <c r="AD13" s="10">
        <v>201445</v>
      </c>
      <c r="AE13" s="10">
        <v>14130</v>
      </c>
      <c r="AF13" s="10">
        <v>135278</v>
      </c>
      <c r="AG13" s="10">
        <v>0</v>
      </c>
      <c r="AH13" s="10">
        <v>149408</v>
      </c>
      <c r="AI13" s="10">
        <v>9035</v>
      </c>
      <c r="AJ13" s="10">
        <v>25984</v>
      </c>
      <c r="AK13" s="10">
        <v>0</v>
      </c>
      <c r="AL13" s="10">
        <v>35019</v>
      </c>
      <c r="AM13" s="10">
        <v>1360</v>
      </c>
      <c r="AN13" s="10">
        <v>15618</v>
      </c>
      <c r="AO13" s="10">
        <v>0</v>
      </c>
      <c r="AP13" s="10">
        <v>16978</v>
      </c>
    </row>
    <row r="14" spans="1:42">
      <c r="A14" s="9" t="s">
        <v>74</v>
      </c>
      <c r="B14" s="9" t="s">
        <v>119</v>
      </c>
      <c r="C14" s="10">
        <v>4469</v>
      </c>
      <c r="D14" s="10">
        <v>28537</v>
      </c>
      <c r="E14" s="10">
        <v>210</v>
      </c>
      <c r="F14" s="10">
        <v>28747</v>
      </c>
      <c r="G14" s="10">
        <v>1931</v>
      </c>
      <c r="H14" s="10">
        <v>2835</v>
      </c>
      <c r="I14" s="10">
        <v>23</v>
      </c>
      <c r="J14" s="15" t="s">
        <v>164</v>
      </c>
      <c r="K14" s="10">
        <v>33536</v>
      </c>
      <c r="L14" s="10">
        <v>0</v>
      </c>
      <c r="M14" s="10">
        <v>53610</v>
      </c>
      <c r="N14" s="10">
        <v>53610</v>
      </c>
      <c r="O14" s="10">
        <v>0</v>
      </c>
      <c r="P14" s="10">
        <v>1870</v>
      </c>
      <c r="Q14" s="10">
        <v>1870</v>
      </c>
      <c r="R14" s="10">
        <v>0</v>
      </c>
      <c r="S14" s="10">
        <v>121400</v>
      </c>
      <c r="T14" s="10">
        <v>121400</v>
      </c>
      <c r="U14" s="10">
        <v>0</v>
      </c>
      <c r="V14" s="10">
        <v>176880</v>
      </c>
      <c r="W14" s="10">
        <v>176880</v>
      </c>
      <c r="X14" s="10">
        <v>0</v>
      </c>
      <c r="Y14" s="10">
        <v>0</v>
      </c>
      <c r="Z14" s="10">
        <f t="shared" si="0"/>
        <v>0</v>
      </c>
      <c r="AA14" s="10">
        <v>40</v>
      </c>
      <c r="AB14" s="10">
        <v>40</v>
      </c>
      <c r="AC14" s="10">
        <v>210416</v>
      </c>
      <c r="AD14" s="10">
        <v>210456</v>
      </c>
      <c r="AE14" s="10">
        <v>18859</v>
      </c>
      <c r="AF14" s="10">
        <v>135278</v>
      </c>
      <c r="AG14" s="10">
        <v>0</v>
      </c>
      <c r="AH14" s="10">
        <v>154137</v>
      </c>
      <c r="AI14" s="10">
        <v>12818</v>
      </c>
      <c r="AJ14" s="10">
        <v>25984</v>
      </c>
      <c r="AK14" s="10">
        <v>0</v>
      </c>
      <c r="AL14" s="10">
        <v>38802</v>
      </c>
      <c r="AM14" s="10">
        <v>1859</v>
      </c>
      <c r="AN14" s="10">
        <v>15618</v>
      </c>
      <c r="AO14" s="10">
        <v>0</v>
      </c>
      <c r="AP14" s="10">
        <v>17477</v>
      </c>
    </row>
    <row r="15" spans="1:42">
      <c r="A15" s="9" t="s">
        <v>66</v>
      </c>
      <c r="B15" s="9" t="s">
        <v>114</v>
      </c>
      <c r="C15" s="10">
        <v>4489</v>
      </c>
      <c r="D15" s="10">
        <v>19656</v>
      </c>
      <c r="E15" s="10">
        <v>221</v>
      </c>
      <c r="F15" s="10">
        <v>19877</v>
      </c>
      <c r="G15" s="10">
        <v>558</v>
      </c>
      <c r="H15" s="10">
        <v>2636</v>
      </c>
      <c r="I15" s="10">
        <v>37</v>
      </c>
      <c r="J15" s="15" t="s">
        <v>156</v>
      </c>
      <c r="K15" s="10">
        <v>23108</v>
      </c>
      <c r="L15" s="10">
        <v>0</v>
      </c>
      <c r="M15" s="10">
        <v>53610</v>
      </c>
      <c r="N15" s="10">
        <v>53610</v>
      </c>
      <c r="O15" s="10">
        <v>0</v>
      </c>
      <c r="P15" s="10">
        <v>1870</v>
      </c>
      <c r="Q15" s="10">
        <v>1870</v>
      </c>
      <c r="R15" s="10">
        <v>0</v>
      </c>
      <c r="S15" s="10">
        <v>121400</v>
      </c>
      <c r="T15" s="10">
        <v>121400</v>
      </c>
      <c r="U15" s="10">
        <v>0</v>
      </c>
      <c r="V15" s="10">
        <v>176880</v>
      </c>
      <c r="W15" s="10">
        <v>176880</v>
      </c>
      <c r="X15" s="10">
        <v>0</v>
      </c>
      <c r="Y15" s="10">
        <v>0</v>
      </c>
      <c r="Z15" s="10">
        <f t="shared" si="0"/>
        <v>0</v>
      </c>
      <c r="AA15" s="10">
        <v>40</v>
      </c>
      <c r="AB15" s="10">
        <v>40</v>
      </c>
      <c r="AC15" s="10">
        <v>199988</v>
      </c>
      <c r="AD15" s="10">
        <v>200028</v>
      </c>
      <c r="AE15" s="10">
        <v>14143</v>
      </c>
      <c r="AF15" s="10">
        <v>135278</v>
      </c>
      <c r="AG15" s="10">
        <v>0</v>
      </c>
      <c r="AH15" s="10">
        <v>149421</v>
      </c>
      <c r="AI15" s="10">
        <v>7753</v>
      </c>
      <c r="AJ15" s="10">
        <v>25984</v>
      </c>
      <c r="AK15" s="10">
        <v>0</v>
      </c>
      <c r="AL15" s="10">
        <v>33737</v>
      </c>
      <c r="AM15" s="10">
        <v>1212</v>
      </c>
      <c r="AN15" s="10">
        <v>15618</v>
      </c>
      <c r="AO15" s="10">
        <v>0</v>
      </c>
      <c r="AP15" s="10">
        <v>16830</v>
      </c>
    </row>
    <row r="16" spans="1:42">
      <c r="A16" s="9" t="s">
        <v>68</v>
      </c>
      <c r="B16" s="9" t="s">
        <v>114</v>
      </c>
      <c r="C16" s="10">
        <v>5485</v>
      </c>
      <c r="D16" s="10">
        <v>36900</v>
      </c>
      <c r="E16" s="10">
        <v>375</v>
      </c>
      <c r="F16" s="10">
        <v>37275</v>
      </c>
      <c r="G16" s="10">
        <v>1290</v>
      </c>
      <c r="H16" s="10">
        <v>3086</v>
      </c>
      <c r="I16" s="10">
        <v>84</v>
      </c>
      <c r="J16" s="15" t="s">
        <v>158</v>
      </c>
      <c r="K16" s="10">
        <v>41735</v>
      </c>
      <c r="L16" s="10">
        <v>0</v>
      </c>
      <c r="M16" s="10">
        <v>53610</v>
      </c>
      <c r="N16" s="10">
        <v>53610</v>
      </c>
      <c r="O16" s="10">
        <v>0</v>
      </c>
      <c r="P16" s="10">
        <v>1870</v>
      </c>
      <c r="Q16" s="10">
        <v>1870</v>
      </c>
      <c r="R16" s="10">
        <v>0</v>
      </c>
      <c r="S16" s="10">
        <v>121400</v>
      </c>
      <c r="T16" s="10">
        <v>121400</v>
      </c>
      <c r="U16" s="10">
        <v>0</v>
      </c>
      <c r="V16" s="10">
        <v>176880</v>
      </c>
      <c r="W16" s="10">
        <v>176880</v>
      </c>
      <c r="X16" s="10">
        <v>2</v>
      </c>
      <c r="Y16" s="10">
        <v>0</v>
      </c>
      <c r="Z16" s="10">
        <f t="shared" si="0"/>
        <v>2</v>
      </c>
      <c r="AA16" s="10">
        <v>40</v>
      </c>
      <c r="AB16" s="10">
        <v>42</v>
      </c>
      <c r="AC16" s="10">
        <v>218615</v>
      </c>
      <c r="AD16" s="10">
        <v>218657</v>
      </c>
      <c r="AE16" s="10">
        <v>22084</v>
      </c>
      <c r="AF16" s="10">
        <v>135278</v>
      </c>
      <c r="AG16" s="10">
        <v>0</v>
      </c>
      <c r="AH16" s="10">
        <v>157362</v>
      </c>
      <c r="AI16" s="10">
        <v>17220</v>
      </c>
      <c r="AJ16" s="10">
        <v>25984</v>
      </c>
      <c r="AK16" s="10">
        <v>0</v>
      </c>
      <c r="AL16" s="10">
        <v>43204</v>
      </c>
      <c r="AM16" s="10">
        <v>2431</v>
      </c>
      <c r="AN16" s="10">
        <v>15618</v>
      </c>
      <c r="AO16" s="10">
        <v>0</v>
      </c>
      <c r="AP16" s="10">
        <v>18049</v>
      </c>
    </row>
    <row r="17" spans="1:42">
      <c r="A17" s="9" t="s">
        <v>52</v>
      </c>
      <c r="B17" s="9" t="s">
        <v>100</v>
      </c>
      <c r="C17" s="10">
        <v>3778</v>
      </c>
      <c r="D17" s="10">
        <v>15052</v>
      </c>
      <c r="E17" s="10">
        <v>418</v>
      </c>
      <c r="F17" s="10">
        <v>15470</v>
      </c>
      <c r="G17" s="10">
        <v>546</v>
      </c>
      <c r="H17" s="10">
        <v>2002</v>
      </c>
      <c r="I17" s="10">
        <v>1</v>
      </c>
      <c r="J17" s="15" t="s">
        <v>142</v>
      </c>
      <c r="K17" s="10">
        <v>18019</v>
      </c>
      <c r="L17" s="10">
        <v>0</v>
      </c>
      <c r="M17" s="10">
        <v>53610</v>
      </c>
      <c r="N17" s="10">
        <v>53610</v>
      </c>
      <c r="O17" s="10">
        <v>0</v>
      </c>
      <c r="P17" s="10">
        <v>1870</v>
      </c>
      <c r="Q17" s="10">
        <v>1870</v>
      </c>
      <c r="R17" s="10">
        <v>0</v>
      </c>
      <c r="S17" s="10">
        <v>121400</v>
      </c>
      <c r="T17" s="10">
        <v>121400</v>
      </c>
      <c r="U17" s="10">
        <v>0</v>
      </c>
      <c r="V17" s="10">
        <v>176880</v>
      </c>
      <c r="W17" s="10">
        <v>176880</v>
      </c>
      <c r="X17" s="10">
        <v>0</v>
      </c>
      <c r="Y17" s="10">
        <v>0</v>
      </c>
      <c r="Z17" s="10">
        <f t="shared" si="0"/>
        <v>0</v>
      </c>
      <c r="AA17" s="10">
        <v>40</v>
      </c>
      <c r="AB17" s="10">
        <v>40</v>
      </c>
      <c r="AC17" s="10">
        <v>194899</v>
      </c>
      <c r="AD17" s="10">
        <v>194939</v>
      </c>
      <c r="AE17" s="10">
        <v>11814</v>
      </c>
      <c r="AF17" s="10">
        <v>135278</v>
      </c>
      <c r="AG17" s="10">
        <v>0</v>
      </c>
      <c r="AH17" s="10">
        <v>147092</v>
      </c>
      <c r="AI17" s="10">
        <v>5561</v>
      </c>
      <c r="AJ17" s="10">
        <v>25984</v>
      </c>
      <c r="AK17" s="10">
        <v>0</v>
      </c>
      <c r="AL17" s="10">
        <v>31545</v>
      </c>
      <c r="AM17" s="10">
        <v>644</v>
      </c>
      <c r="AN17" s="10">
        <v>15618</v>
      </c>
      <c r="AO17" s="10">
        <v>0</v>
      </c>
      <c r="AP17" s="10">
        <v>16262</v>
      </c>
    </row>
    <row r="18" spans="1:42">
      <c r="A18" s="9" t="s">
        <v>73</v>
      </c>
      <c r="B18" s="9" t="s">
        <v>100</v>
      </c>
      <c r="C18" s="10">
        <v>4620</v>
      </c>
      <c r="D18" s="10">
        <v>20211</v>
      </c>
      <c r="E18" s="10">
        <v>237</v>
      </c>
      <c r="F18" s="10">
        <v>20448</v>
      </c>
      <c r="G18" s="10">
        <v>942</v>
      </c>
      <c r="H18" s="10">
        <v>1642</v>
      </c>
      <c r="I18" s="10">
        <v>0</v>
      </c>
      <c r="J18" s="15" t="s">
        <v>163</v>
      </c>
      <c r="K18" s="10">
        <v>23032</v>
      </c>
      <c r="L18" s="10">
        <v>0</v>
      </c>
      <c r="M18" s="10">
        <v>53610</v>
      </c>
      <c r="N18" s="10">
        <v>53610</v>
      </c>
      <c r="O18" s="10">
        <v>0</v>
      </c>
      <c r="P18" s="10">
        <v>1870</v>
      </c>
      <c r="Q18" s="10">
        <v>1870</v>
      </c>
      <c r="R18" s="10">
        <v>0</v>
      </c>
      <c r="S18" s="10">
        <v>121400</v>
      </c>
      <c r="T18" s="10">
        <v>121400</v>
      </c>
      <c r="U18" s="10">
        <v>0</v>
      </c>
      <c r="V18" s="10">
        <v>176880</v>
      </c>
      <c r="W18" s="10">
        <v>176880</v>
      </c>
      <c r="X18" s="10">
        <v>0</v>
      </c>
      <c r="Y18" s="10">
        <v>0</v>
      </c>
      <c r="Z18" s="10">
        <f t="shared" si="0"/>
        <v>0</v>
      </c>
      <c r="AA18" s="10">
        <v>40</v>
      </c>
      <c r="AB18" s="10">
        <v>40</v>
      </c>
      <c r="AC18" s="10">
        <v>199912</v>
      </c>
      <c r="AD18" s="10">
        <v>199952</v>
      </c>
      <c r="AE18" s="10">
        <v>15054</v>
      </c>
      <c r="AF18" s="10">
        <v>135278</v>
      </c>
      <c r="AG18" s="11">
        <v>0</v>
      </c>
      <c r="AH18" s="10">
        <v>150332</v>
      </c>
      <c r="AI18" s="10">
        <v>6913</v>
      </c>
      <c r="AJ18" s="10">
        <v>25984</v>
      </c>
      <c r="AK18" s="11">
        <v>0</v>
      </c>
      <c r="AL18" s="10">
        <v>32897</v>
      </c>
      <c r="AM18" s="10">
        <v>1066</v>
      </c>
      <c r="AN18" s="10">
        <v>15618</v>
      </c>
      <c r="AO18" s="11">
        <v>0</v>
      </c>
      <c r="AP18" s="10">
        <v>16684</v>
      </c>
    </row>
    <row r="19" spans="1:42">
      <c r="A19" s="9" t="s">
        <v>71</v>
      </c>
      <c r="B19" s="9" t="s">
        <v>117</v>
      </c>
      <c r="C19" s="10">
        <v>5559</v>
      </c>
      <c r="D19" s="10">
        <v>28592</v>
      </c>
      <c r="E19" s="10">
        <v>862</v>
      </c>
      <c r="F19" s="10">
        <v>29454</v>
      </c>
      <c r="G19" s="10">
        <v>1143</v>
      </c>
      <c r="H19" s="10">
        <v>5319</v>
      </c>
      <c r="I19" s="10">
        <v>342</v>
      </c>
      <c r="J19" s="15" t="s">
        <v>161</v>
      </c>
      <c r="K19" s="10">
        <v>36258</v>
      </c>
      <c r="L19" s="10">
        <v>0</v>
      </c>
      <c r="M19" s="10">
        <v>53610</v>
      </c>
      <c r="N19" s="10">
        <v>53610</v>
      </c>
      <c r="O19" s="10">
        <v>0</v>
      </c>
      <c r="P19" s="10">
        <v>1870</v>
      </c>
      <c r="Q19" s="10">
        <v>1870</v>
      </c>
      <c r="R19" s="10">
        <v>33</v>
      </c>
      <c r="S19" s="10">
        <v>121400</v>
      </c>
      <c r="T19" s="10">
        <v>121433</v>
      </c>
      <c r="U19" s="10">
        <v>33</v>
      </c>
      <c r="V19" s="10">
        <v>176880</v>
      </c>
      <c r="W19" s="10">
        <v>176913</v>
      </c>
      <c r="X19" s="10">
        <v>7</v>
      </c>
      <c r="Y19" s="10">
        <v>1</v>
      </c>
      <c r="Z19" s="10">
        <f t="shared" si="0"/>
        <v>8</v>
      </c>
      <c r="AA19" s="10">
        <v>40</v>
      </c>
      <c r="AB19" s="10">
        <v>48</v>
      </c>
      <c r="AC19" s="10">
        <v>213171</v>
      </c>
      <c r="AD19" s="10">
        <v>213219</v>
      </c>
      <c r="AE19" s="10">
        <v>21835</v>
      </c>
      <c r="AF19" s="10">
        <v>135278</v>
      </c>
      <c r="AG19" s="10">
        <v>30</v>
      </c>
      <c r="AH19" s="10">
        <v>157143</v>
      </c>
      <c r="AI19" s="10">
        <v>12478</v>
      </c>
      <c r="AJ19" s="10">
        <v>25984</v>
      </c>
      <c r="AK19" s="10">
        <v>3</v>
      </c>
      <c r="AL19" s="10">
        <v>38465</v>
      </c>
      <c r="AM19" s="10">
        <v>1662</v>
      </c>
      <c r="AN19" s="10">
        <v>15618</v>
      </c>
      <c r="AO19" s="10">
        <v>0</v>
      </c>
      <c r="AP19" s="10">
        <v>17280</v>
      </c>
    </row>
    <row r="20" spans="1:42">
      <c r="A20" s="9" t="s">
        <v>77</v>
      </c>
      <c r="B20" s="9" t="s">
        <v>122</v>
      </c>
      <c r="C20" s="10">
        <v>29568</v>
      </c>
      <c r="D20" s="10">
        <v>45249</v>
      </c>
      <c r="E20" s="10">
        <v>75</v>
      </c>
      <c r="F20" s="10">
        <v>45324</v>
      </c>
      <c r="G20" s="10">
        <v>1228</v>
      </c>
      <c r="H20" s="10">
        <v>1687</v>
      </c>
      <c r="I20" s="10">
        <v>32</v>
      </c>
      <c r="J20" s="15" t="s">
        <v>167</v>
      </c>
      <c r="K20" s="10">
        <v>48271</v>
      </c>
      <c r="L20" s="10">
        <v>0</v>
      </c>
      <c r="M20" s="10">
        <v>53610</v>
      </c>
      <c r="N20" s="10">
        <v>53610</v>
      </c>
      <c r="O20" s="10">
        <v>0</v>
      </c>
      <c r="P20" s="10">
        <v>1870</v>
      </c>
      <c r="Q20" s="10">
        <v>1870</v>
      </c>
      <c r="R20" s="10">
        <v>0</v>
      </c>
      <c r="S20" s="10">
        <v>121400</v>
      </c>
      <c r="T20" s="10">
        <v>121400</v>
      </c>
      <c r="U20" s="10">
        <v>0</v>
      </c>
      <c r="V20" s="10">
        <v>176880</v>
      </c>
      <c r="W20" s="10">
        <v>176880</v>
      </c>
      <c r="X20" s="10">
        <v>0</v>
      </c>
      <c r="Y20" s="10">
        <v>0</v>
      </c>
      <c r="Z20" s="10">
        <f t="shared" si="0"/>
        <v>0</v>
      </c>
      <c r="AA20" s="10">
        <v>40</v>
      </c>
      <c r="AB20" s="10">
        <v>40</v>
      </c>
      <c r="AC20" s="10">
        <v>225151</v>
      </c>
      <c r="AD20" s="10">
        <v>225191</v>
      </c>
      <c r="AE20" s="10">
        <v>23077</v>
      </c>
      <c r="AF20" s="10">
        <v>135278</v>
      </c>
      <c r="AG20" s="10">
        <v>0</v>
      </c>
      <c r="AH20" s="10">
        <v>158355</v>
      </c>
      <c r="AI20" s="10">
        <v>21813</v>
      </c>
      <c r="AJ20" s="10">
        <v>25984</v>
      </c>
      <c r="AK20" s="10">
        <v>0</v>
      </c>
      <c r="AL20" s="10">
        <v>47797</v>
      </c>
      <c r="AM20" s="10">
        <v>3381</v>
      </c>
      <c r="AN20" s="10">
        <v>15618</v>
      </c>
      <c r="AO20" s="10">
        <v>0</v>
      </c>
      <c r="AP20" s="10">
        <v>18999</v>
      </c>
    </row>
    <row r="21" spans="1:42">
      <c r="A21" s="9" t="s">
        <v>75</v>
      </c>
      <c r="B21" s="9" t="s">
        <v>120</v>
      </c>
      <c r="C21" s="10">
        <v>22529</v>
      </c>
      <c r="D21" s="10">
        <v>112555</v>
      </c>
      <c r="E21" s="10">
        <v>1123</v>
      </c>
      <c r="F21" s="10">
        <v>113678</v>
      </c>
      <c r="G21" s="10">
        <v>6754</v>
      </c>
      <c r="H21" s="10">
        <v>10365</v>
      </c>
      <c r="I21" s="10">
        <v>585</v>
      </c>
      <c r="J21" s="15" t="s">
        <v>165</v>
      </c>
      <c r="K21" s="10">
        <v>131382</v>
      </c>
      <c r="L21" s="10">
        <v>11</v>
      </c>
      <c r="M21" s="10">
        <v>53610</v>
      </c>
      <c r="N21" s="10">
        <v>53621</v>
      </c>
      <c r="O21" s="10">
        <v>0</v>
      </c>
      <c r="P21" s="10">
        <v>1870</v>
      </c>
      <c r="Q21" s="10">
        <v>1870</v>
      </c>
      <c r="R21" s="10">
        <v>5254</v>
      </c>
      <c r="S21" s="10">
        <v>121400</v>
      </c>
      <c r="T21" s="10">
        <v>126654</v>
      </c>
      <c r="U21" s="10">
        <v>5265</v>
      </c>
      <c r="V21" s="10">
        <v>176880</v>
      </c>
      <c r="W21" s="10">
        <v>182145</v>
      </c>
      <c r="X21" s="10">
        <v>13</v>
      </c>
      <c r="Y21" s="10">
        <v>0</v>
      </c>
      <c r="Z21" s="10">
        <f t="shared" si="0"/>
        <v>13</v>
      </c>
      <c r="AA21" s="10">
        <v>40</v>
      </c>
      <c r="AB21" s="10">
        <v>53</v>
      </c>
      <c r="AC21" s="10">
        <v>313527</v>
      </c>
      <c r="AD21" s="10">
        <v>313580</v>
      </c>
      <c r="AE21" s="10">
        <v>82236</v>
      </c>
      <c r="AF21" s="10">
        <v>135278</v>
      </c>
      <c r="AG21" s="10">
        <v>5255</v>
      </c>
      <c r="AH21" s="10">
        <v>222769</v>
      </c>
      <c r="AI21" s="10">
        <v>39805</v>
      </c>
      <c r="AJ21" s="10">
        <v>25984</v>
      </c>
      <c r="AK21" s="10">
        <v>0</v>
      </c>
      <c r="AL21" s="10">
        <v>65789</v>
      </c>
      <c r="AM21" s="10">
        <v>9342</v>
      </c>
      <c r="AN21" s="10">
        <v>15618</v>
      </c>
      <c r="AO21" s="10">
        <v>10</v>
      </c>
      <c r="AP21" s="10">
        <v>24970</v>
      </c>
    </row>
    <row r="22" spans="1:42">
      <c r="A22" s="9" t="s">
        <v>54</v>
      </c>
      <c r="B22" s="9" t="s">
        <v>102</v>
      </c>
      <c r="C22" s="10">
        <v>3616</v>
      </c>
      <c r="D22" s="10">
        <v>21882</v>
      </c>
      <c r="E22" s="10">
        <v>491</v>
      </c>
      <c r="F22" s="10">
        <v>22373</v>
      </c>
      <c r="G22" s="10">
        <v>808</v>
      </c>
      <c r="H22" s="10">
        <v>1604</v>
      </c>
      <c r="I22" s="10">
        <v>68</v>
      </c>
      <c r="J22" s="15" t="s">
        <v>144</v>
      </c>
      <c r="K22" s="10">
        <v>24853</v>
      </c>
      <c r="L22" s="10">
        <v>0</v>
      </c>
      <c r="M22" s="10">
        <v>53610</v>
      </c>
      <c r="N22" s="10">
        <v>53610</v>
      </c>
      <c r="O22" s="10">
        <v>0</v>
      </c>
      <c r="P22" s="10">
        <v>1870</v>
      </c>
      <c r="Q22" s="10">
        <v>1870</v>
      </c>
      <c r="R22" s="10">
        <v>0</v>
      </c>
      <c r="S22" s="10">
        <v>121400</v>
      </c>
      <c r="T22" s="10">
        <v>121400</v>
      </c>
      <c r="U22" s="10">
        <v>0</v>
      </c>
      <c r="V22" s="10">
        <v>176880</v>
      </c>
      <c r="W22" s="10">
        <v>176880</v>
      </c>
      <c r="X22" s="10">
        <v>0</v>
      </c>
      <c r="Y22" s="10">
        <v>0</v>
      </c>
      <c r="Z22" s="10">
        <f t="shared" si="0"/>
        <v>0</v>
      </c>
      <c r="AA22" s="10">
        <v>40</v>
      </c>
      <c r="AB22" s="10">
        <v>40</v>
      </c>
      <c r="AC22" s="10">
        <v>201733</v>
      </c>
      <c r="AD22" s="10">
        <v>201773</v>
      </c>
      <c r="AE22" s="10">
        <v>17108</v>
      </c>
      <c r="AF22" s="10">
        <v>135278</v>
      </c>
      <c r="AG22" s="10">
        <v>0</v>
      </c>
      <c r="AH22" s="10">
        <v>152386</v>
      </c>
      <c r="AI22" s="10">
        <v>6596</v>
      </c>
      <c r="AJ22" s="10">
        <v>25984</v>
      </c>
      <c r="AK22" s="10">
        <v>0</v>
      </c>
      <c r="AL22" s="10">
        <v>32580</v>
      </c>
      <c r="AM22" s="10">
        <v>1149</v>
      </c>
      <c r="AN22" s="10">
        <v>15618</v>
      </c>
      <c r="AO22" s="10">
        <v>0</v>
      </c>
      <c r="AP22" s="10">
        <v>16767</v>
      </c>
    </row>
    <row r="23" spans="1:42">
      <c r="A23" s="9" t="s">
        <v>80</v>
      </c>
      <c r="B23" s="9" t="s">
        <v>125</v>
      </c>
      <c r="C23" s="10">
        <v>17075</v>
      </c>
      <c r="D23" s="10">
        <v>67998</v>
      </c>
      <c r="E23" s="10">
        <v>1374</v>
      </c>
      <c r="F23" s="10">
        <v>69372</v>
      </c>
      <c r="G23" s="10">
        <v>2629</v>
      </c>
      <c r="H23" s="10">
        <v>4740</v>
      </c>
      <c r="I23" s="10">
        <v>136</v>
      </c>
      <c r="J23" s="15" t="s">
        <v>170</v>
      </c>
      <c r="K23" s="10">
        <v>76877</v>
      </c>
      <c r="L23" s="10">
        <v>0</v>
      </c>
      <c r="M23" s="10">
        <v>53610</v>
      </c>
      <c r="N23" s="10">
        <v>53610</v>
      </c>
      <c r="O23" s="10">
        <v>0</v>
      </c>
      <c r="P23" s="10">
        <v>1870</v>
      </c>
      <c r="Q23" s="10">
        <v>1870</v>
      </c>
      <c r="R23" s="10">
        <v>154</v>
      </c>
      <c r="S23" s="10">
        <v>121400</v>
      </c>
      <c r="T23" s="10">
        <v>121554</v>
      </c>
      <c r="U23" s="10">
        <v>154</v>
      </c>
      <c r="V23" s="10">
        <v>176880</v>
      </c>
      <c r="W23" s="10">
        <v>177034</v>
      </c>
      <c r="X23" s="10">
        <v>6</v>
      </c>
      <c r="Y23" s="10">
        <v>0</v>
      </c>
      <c r="Z23" s="10">
        <f t="shared" si="0"/>
        <v>6</v>
      </c>
      <c r="AA23" s="10">
        <v>40</v>
      </c>
      <c r="AB23" s="10">
        <v>46</v>
      </c>
      <c r="AC23" s="10">
        <v>253911</v>
      </c>
      <c r="AD23" s="10">
        <v>253957</v>
      </c>
      <c r="AE23" s="10">
        <v>53474</v>
      </c>
      <c r="AF23" s="10">
        <v>135278</v>
      </c>
      <c r="AG23" s="10">
        <v>98</v>
      </c>
      <c r="AH23" s="10">
        <v>188850</v>
      </c>
      <c r="AI23" s="10">
        <v>19885</v>
      </c>
      <c r="AJ23" s="10">
        <v>25984</v>
      </c>
      <c r="AK23" s="10">
        <v>39</v>
      </c>
      <c r="AL23" s="10">
        <v>45908</v>
      </c>
      <c r="AM23" s="10">
        <v>3431</v>
      </c>
      <c r="AN23" s="10">
        <v>15618</v>
      </c>
      <c r="AO23" s="10">
        <v>17</v>
      </c>
      <c r="AP23" s="10">
        <v>19066</v>
      </c>
    </row>
    <row r="24" spans="1:42">
      <c r="A24" s="9" t="s">
        <v>78</v>
      </c>
      <c r="B24" s="9" t="s">
        <v>123</v>
      </c>
      <c r="C24" s="10">
        <v>14532</v>
      </c>
      <c r="D24" s="10">
        <v>54575</v>
      </c>
      <c r="E24" s="10">
        <v>857</v>
      </c>
      <c r="F24" s="10">
        <v>55432</v>
      </c>
      <c r="G24" s="10">
        <v>4395</v>
      </c>
      <c r="H24" s="10">
        <v>7621</v>
      </c>
      <c r="I24" s="10">
        <v>62</v>
      </c>
      <c r="J24" s="15" t="s">
        <v>168</v>
      </c>
      <c r="K24" s="10">
        <v>67510</v>
      </c>
      <c r="L24" s="10">
        <v>0</v>
      </c>
      <c r="M24" s="10">
        <v>53610</v>
      </c>
      <c r="N24" s="10">
        <v>53610</v>
      </c>
      <c r="O24" s="10">
        <v>0</v>
      </c>
      <c r="P24" s="10">
        <v>1870</v>
      </c>
      <c r="Q24" s="10">
        <v>1870</v>
      </c>
      <c r="R24" s="10">
        <v>0</v>
      </c>
      <c r="S24" s="10">
        <v>121400</v>
      </c>
      <c r="T24" s="10">
        <v>121400</v>
      </c>
      <c r="U24" s="10">
        <v>0</v>
      </c>
      <c r="V24" s="10">
        <v>176880</v>
      </c>
      <c r="W24" s="10">
        <v>176880</v>
      </c>
      <c r="X24" s="10">
        <v>8</v>
      </c>
      <c r="Y24" s="10">
        <v>0</v>
      </c>
      <c r="Z24" s="10">
        <f t="shared" si="0"/>
        <v>8</v>
      </c>
      <c r="AA24" s="10">
        <v>40</v>
      </c>
      <c r="AB24" s="10">
        <v>48</v>
      </c>
      <c r="AC24" s="10">
        <v>244390</v>
      </c>
      <c r="AD24" s="10">
        <v>244438</v>
      </c>
      <c r="AE24" s="10">
        <v>41587</v>
      </c>
      <c r="AF24" s="10">
        <v>135278</v>
      </c>
      <c r="AG24" s="10">
        <v>0</v>
      </c>
      <c r="AH24" s="10">
        <v>176865</v>
      </c>
      <c r="AI24" s="10">
        <v>23737</v>
      </c>
      <c r="AJ24" s="10">
        <v>25984</v>
      </c>
      <c r="AK24" s="10">
        <v>0</v>
      </c>
      <c r="AL24" s="10">
        <v>49721</v>
      </c>
      <c r="AM24" s="10">
        <v>2186</v>
      </c>
      <c r="AN24" s="10">
        <v>15618</v>
      </c>
      <c r="AO24" s="10">
        <v>0</v>
      </c>
      <c r="AP24" s="10">
        <v>17804</v>
      </c>
    </row>
    <row r="25" spans="1:42">
      <c r="A25" s="12" t="s">
        <v>70</v>
      </c>
      <c r="B25" s="9" t="s">
        <v>116</v>
      </c>
      <c r="C25" s="10">
        <v>1410</v>
      </c>
      <c r="D25" s="10">
        <v>22250</v>
      </c>
      <c r="E25" s="10">
        <v>508</v>
      </c>
      <c r="F25" s="10">
        <v>22758</v>
      </c>
      <c r="G25" s="10">
        <v>655</v>
      </c>
      <c r="H25" s="10">
        <v>4683</v>
      </c>
      <c r="I25" s="10">
        <v>436</v>
      </c>
      <c r="J25" s="15" t="s">
        <v>160</v>
      </c>
      <c r="K25" s="10">
        <v>28532</v>
      </c>
      <c r="L25" s="10">
        <v>28</v>
      </c>
      <c r="M25" s="10">
        <v>53610</v>
      </c>
      <c r="N25" s="10">
        <v>53638</v>
      </c>
      <c r="O25" s="10">
        <v>47</v>
      </c>
      <c r="P25" s="10">
        <v>1870</v>
      </c>
      <c r="Q25" s="10">
        <v>1917</v>
      </c>
      <c r="R25" s="10">
        <v>88</v>
      </c>
      <c r="S25" s="10">
        <v>121400</v>
      </c>
      <c r="T25" s="10">
        <v>121488</v>
      </c>
      <c r="U25" s="10">
        <v>163</v>
      </c>
      <c r="V25" s="10">
        <v>176880</v>
      </c>
      <c r="W25" s="10">
        <v>177043</v>
      </c>
      <c r="X25" s="10">
        <v>3</v>
      </c>
      <c r="Y25" s="10">
        <v>0</v>
      </c>
      <c r="Z25" s="10">
        <f t="shared" si="0"/>
        <v>3</v>
      </c>
      <c r="AA25" s="10">
        <v>40</v>
      </c>
      <c r="AB25" s="10">
        <v>43</v>
      </c>
      <c r="AC25" s="10">
        <v>205575</v>
      </c>
      <c r="AD25" s="10">
        <v>205618</v>
      </c>
      <c r="AE25" s="10">
        <v>19803</v>
      </c>
      <c r="AF25" s="10">
        <v>135278</v>
      </c>
      <c r="AG25" s="13" t="s">
        <v>251</v>
      </c>
      <c r="AH25" s="10">
        <v>155081</v>
      </c>
      <c r="AI25" s="10">
        <v>7373</v>
      </c>
      <c r="AJ25" s="10">
        <v>25984</v>
      </c>
      <c r="AK25" s="13" t="s">
        <v>251</v>
      </c>
      <c r="AL25" s="10">
        <v>33357</v>
      </c>
      <c r="AM25" s="10">
        <v>1357</v>
      </c>
      <c r="AN25" s="10">
        <v>15618</v>
      </c>
      <c r="AO25" s="13" t="s">
        <v>251</v>
      </c>
      <c r="AP25" s="10">
        <v>16975</v>
      </c>
    </row>
    <row r="26" spans="1:42">
      <c r="A26" s="9" t="s">
        <v>81</v>
      </c>
      <c r="B26" s="9" t="s">
        <v>126</v>
      </c>
      <c r="C26" s="10">
        <v>25163</v>
      </c>
      <c r="D26" s="10">
        <v>110016</v>
      </c>
      <c r="E26" s="10">
        <v>3898</v>
      </c>
      <c r="F26" s="10">
        <v>113914</v>
      </c>
      <c r="G26" s="10">
        <v>7121</v>
      </c>
      <c r="H26" s="10">
        <v>10468</v>
      </c>
      <c r="I26" s="10">
        <v>241</v>
      </c>
      <c r="J26" s="15" t="s">
        <v>171</v>
      </c>
      <c r="K26" s="10">
        <v>131744</v>
      </c>
      <c r="L26" s="10">
        <v>169</v>
      </c>
      <c r="M26" s="10">
        <v>53610</v>
      </c>
      <c r="N26" s="10">
        <v>53779</v>
      </c>
      <c r="O26" s="10">
        <v>0</v>
      </c>
      <c r="P26" s="10">
        <v>1870</v>
      </c>
      <c r="Q26" s="10">
        <v>1870</v>
      </c>
      <c r="R26" s="10">
        <v>396</v>
      </c>
      <c r="S26" s="10">
        <v>121400</v>
      </c>
      <c r="T26" s="10">
        <v>121796</v>
      </c>
      <c r="U26" s="10">
        <v>565</v>
      </c>
      <c r="V26" s="10">
        <v>176880</v>
      </c>
      <c r="W26" s="10">
        <v>177445</v>
      </c>
      <c r="X26" s="10">
        <v>16</v>
      </c>
      <c r="Y26" s="10">
        <v>0</v>
      </c>
      <c r="Z26" s="10">
        <f t="shared" si="0"/>
        <v>16</v>
      </c>
      <c r="AA26" s="10">
        <v>40</v>
      </c>
      <c r="AB26" s="10">
        <v>56</v>
      </c>
      <c r="AC26" s="10">
        <v>309189</v>
      </c>
      <c r="AD26" s="10">
        <v>309245</v>
      </c>
      <c r="AE26" s="10">
        <v>87012</v>
      </c>
      <c r="AF26" s="10">
        <v>135278</v>
      </c>
      <c r="AG26" s="10">
        <v>865</v>
      </c>
      <c r="AH26" s="10">
        <v>223155</v>
      </c>
      <c r="AI26" s="10">
        <v>40139</v>
      </c>
      <c r="AJ26" s="10">
        <v>25984</v>
      </c>
      <c r="AK26" s="10">
        <v>0</v>
      </c>
      <c r="AL26" s="10">
        <v>66123</v>
      </c>
      <c r="AM26" s="10">
        <v>4593</v>
      </c>
      <c r="AN26" s="10">
        <v>15618</v>
      </c>
      <c r="AO26" s="10">
        <v>58</v>
      </c>
      <c r="AP26" s="10">
        <v>20269</v>
      </c>
    </row>
    <row r="27" spans="1:42">
      <c r="A27" s="9" t="s">
        <v>60</v>
      </c>
      <c r="B27" s="9" t="s">
        <v>108</v>
      </c>
      <c r="C27" s="10">
        <v>5991</v>
      </c>
      <c r="D27" s="10">
        <v>10853</v>
      </c>
      <c r="E27" s="10">
        <v>197</v>
      </c>
      <c r="F27" s="10">
        <v>11050</v>
      </c>
      <c r="G27" s="10">
        <v>484</v>
      </c>
      <c r="H27" s="10">
        <v>1844</v>
      </c>
      <c r="I27" s="10">
        <v>43</v>
      </c>
      <c r="J27" s="15" t="s">
        <v>150</v>
      </c>
      <c r="K27" s="10">
        <v>13421</v>
      </c>
      <c r="L27" s="10">
        <v>0</v>
      </c>
      <c r="M27" s="10">
        <v>53610</v>
      </c>
      <c r="N27" s="10">
        <v>53610</v>
      </c>
      <c r="O27" s="10">
        <v>0</v>
      </c>
      <c r="P27" s="10">
        <v>1870</v>
      </c>
      <c r="Q27" s="10">
        <v>1870</v>
      </c>
      <c r="R27" s="10">
        <v>0</v>
      </c>
      <c r="S27" s="10">
        <v>121400</v>
      </c>
      <c r="T27" s="10">
        <v>121400</v>
      </c>
      <c r="U27" s="10">
        <v>0</v>
      </c>
      <c r="V27" s="10">
        <v>176880</v>
      </c>
      <c r="W27" s="10">
        <v>176880</v>
      </c>
      <c r="X27" s="10">
        <v>0</v>
      </c>
      <c r="Y27" s="10">
        <v>0</v>
      </c>
      <c r="Z27" s="10">
        <f t="shared" si="0"/>
        <v>0</v>
      </c>
      <c r="AA27" s="10">
        <v>40</v>
      </c>
      <c r="AB27" s="10">
        <v>40</v>
      </c>
      <c r="AC27" s="10">
        <v>190301</v>
      </c>
      <c r="AD27" s="10">
        <v>190341</v>
      </c>
      <c r="AE27" s="10">
        <v>7756</v>
      </c>
      <c r="AF27" s="10">
        <v>135278</v>
      </c>
      <c r="AG27" s="10">
        <v>0</v>
      </c>
      <c r="AH27" s="10">
        <v>143034</v>
      </c>
      <c r="AI27" s="10">
        <v>4960</v>
      </c>
      <c r="AJ27" s="10">
        <v>25984</v>
      </c>
      <c r="AK27" s="10">
        <v>0</v>
      </c>
      <c r="AL27" s="10">
        <v>30944</v>
      </c>
      <c r="AM27" s="10">
        <v>705</v>
      </c>
      <c r="AN27" s="10">
        <v>15618</v>
      </c>
      <c r="AO27" s="10">
        <v>0</v>
      </c>
      <c r="AP27" s="10">
        <v>16323</v>
      </c>
    </row>
    <row r="28" spans="1:42">
      <c r="A28" s="9" t="s">
        <v>82</v>
      </c>
      <c r="B28" s="9" t="s">
        <v>108</v>
      </c>
      <c r="C28" s="10">
        <v>19821</v>
      </c>
      <c r="D28" s="10">
        <v>87710</v>
      </c>
      <c r="E28" s="10">
        <v>5998</v>
      </c>
      <c r="F28" s="10">
        <v>93708</v>
      </c>
      <c r="G28" s="10">
        <v>5224</v>
      </c>
      <c r="H28" s="10">
        <v>8422</v>
      </c>
      <c r="I28" s="10">
        <v>81</v>
      </c>
      <c r="J28" s="15" t="s">
        <v>172</v>
      </c>
      <c r="K28" s="10">
        <v>107435</v>
      </c>
      <c r="L28" s="10">
        <v>0</v>
      </c>
      <c r="M28" s="10">
        <v>53610</v>
      </c>
      <c r="N28" s="10">
        <v>53610</v>
      </c>
      <c r="O28" s="10">
        <v>0</v>
      </c>
      <c r="P28" s="10">
        <v>1870</v>
      </c>
      <c r="Q28" s="10">
        <v>1870</v>
      </c>
      <c r="R28" s="10">
        <v>0</v>
      </c>
      <c r="S28" s="10">
        <v>121400</v>
      </c>
      <c r="T28" s="10">
        <v>121400</v>
      </c>
      <c r="U28" s="10">
        <v>0</v>
      </c>
      <c r="V28" s="10">
        <v>176880</v>
      </c>
      <c r="W28" s="10">
        <v>176880</v>
      </c>
      <c r="X28" s="10">
        <v>15</v>
      </c>
      <c r="Y28" s="10">
        <v>0</v>
      </c>
      <c r="Z28" s="10">
        <f t="shared" si="0"/>
        <v>15</v>
      </c>
      <c r="AA28" s="10">
        <v>40</v>
      </c>
      <c r="AB28" s="10">
        <v>55</v>
      </c>
      <c r="AC28" s="10">
        <v>284315</v>
      </c>
      <c r="AD28" s="10">
        <v>284370</v>
      </c>
      <c r="AE28" s="10">
        <v>72583</v>
      </c>
      <c r="AF28" s="10">
        <v>135278</v>
      </c>
      <c r="AG28" s="10">
        <v>0</v>
      </c>
      <c r="AH28" s="10">
        <v>207861</v>
      </c>
      <c r="AI28" s="10">
        <v>30830</v>
      </c>
      <c r="AJ28" s="10">
        <v>25984</v>
      </c>
      <c r="AK28" s="10">
        <v>0</v>
      </c>
      <c r="AL28" s="10">
        <v>56814</v>
      </c>
      <c r="AM28" s="10">
        <v>4076</v>
      </c>
      <c r="AN28" s="10">
        <v>15618</v>
      </c>
      <c r="AO28" s="10">
        <v>0</v>
      </c>
      <c r="AP28" s="10">
        <v>19694</v>
      </c>
    </row>
    <row r="29" spans="1:42">
      <c r="A29" s="9" t="s">
        <v>97</v>
      </c>
      <c r="B29" s="9" t="s">
        <v>108</v>
      </c>
      <c r="C29" s="10">
        <v>1920</v>
      </c>
      <c r="D29" s="10">
        <v>8443</v>
      </c>
      <c r="E29" s="10">
        <v>0</v>
      </c>
      <c r="F29" s="10">
        <v>8443</v>
      </c>
      <c r="G29" s="10">
        <v>284</v>
      </c>
      <c r="H29" s="10">
        <v>692</v>
      </c>
      <c r="I29" s="10">
        <v>0</v>
      </c>
      <c r="J29" s="15" t="s">
        <v>163</v>
      </c>
      <c r="K29" s="10">
        <v>9419</v>
      </c>
      <c r="L29" s="10">
        <v>0</v>
      </c>
      <c r="M29" s="10">
        <v>53610</v>
      </c>
      <c r="N29" s="10">
        <v>53610</v>
      </c>
      <c r="O29" s="10">
        <v>0</v>
      </c>
      <c r="P29" s="10">
        <v>1870</v>
      </c>
      <c r="Q29" s="10">
        <v>1870</v>
      </c>
      <c r="R29" s="10">
        <v>0</v>
      </c>
      <c r="S29" s="10">
        <v>121400</v>
      </c>
      <c r="T29" s="10">
        <v>121400</v>
      </c>
      <c r="U29" s="10">
        <v>0</v>
      </c>
      <c r="V29" s="10">
        <v>176880</v>
      </c>
      <c r="W29" s="10">
        <v>176880</v>
      </c>
      <c r="X29" s="10">
        <v>0</v>
      </c>
      <c r="Y29" s="10">
        <v>0</v>
      </c>
      <c r="Z29" s="10">
        <f t="shared" si="0"/>
        <v>0</v>
      </c>
      <c r="AA29" s="10">
        <v>40</v>
      </c>
      <c r="AB29" s="10">
        <v>40</v>
      </c>
      <c r="AC29" s="10">
        <v>186299</v>
      </c>
      <c r="AD29" s="10">
        <v>186339</v>
      </c>
      <c r="AE29" s="10">
        <v>5289</v>
      </c>
      <c r="AF29" s="10">
        <v>135278</v>
      </c>
      <c r="AG29" s="10">
        <v>0</v>
      </c>
      <c r="AH29" s="10">
        <v>140567</v>
      </c>
      <c r="AI29" s="10">
        <v>3716</v>
      </c>
      <c r="AJ29" s="10">
        <v>25984</v>
      </c>
      <c r="AK29" s="10">
        <v>0</v>
      </c>
      <c r="AL29" s="10">
        <v>29700</v>
      </c>
      <c r="AM29" s="10">
        <v>414</v>
      </c>
      <c r="AN29" s="10">
        <v>15618</v>
      </c>
      <c r="AO29" s="10">
        <v>0</v>
      </c>
      <c r="AP29" s="10">
        <v>16032</v>
      </c>
    </row>
    <row r="30" spans="1:42">
      <c r="A30" s="9" t="s">
        <v>79</v>
      </c>
      <c r="B30" s="9" t="s">
        <v>124</v>
      </c>
      <c r="C30" s="10">
        <v>34114</v>
      </c>
      <c r="D30" s="10">
        <v>92055</v>
      </c>
      <c r="E30" s="10">
        <v>14458</v>
      </c>
      <c r="F30" s="10">
        <v>106513</v>
      </c>
      <c r="G30" s="10">
        <v>6346</v>
      </c>
      <c r="H30" s="10">
        <v>8837</v>
      </c>
      <c r="I30" s="10">
        <v>221</v>
      </c>
      <c r="J30" s="15" t="s">
        <v>169</v>
      </c>
      <c r="K30" s="10">
        <v>121917</v>
      </c>
      <c r="L30" s="10">
        <v>213</v>
      </c>
      <c r="M30" s="10">
        <v>53610</v>
      </c>
      <c r="N30" s="10">
        <v>53823</v>
      </c>
      <c r="O30" s="10">
        <v>82</v>
      </c>
      <c r="P30" s="10">
        <v>1870</v>
      </c>
      <c r="Q30" s="10">
        <v>1952</v>
      </c>
      <c r="R30" s="10">
        <v>419</v>
      </c>
      <c r="S30" s="10">
        <v>121400</v>
      </c>
      <c r="T30" s="10">
        <v>121819</v>
      </c>
      <c r="U30" s="10">
        <v>714</v>
      </c>
      <c r="V30" s="10">
        <v>176880</v>
      </c>
      <c r="W30" s="10">
        <v>177594</v>
      </c>
      <c r="X30" s="10">
        <v>3</v>
      </c>
      <c r="Y30" s="10">
        <v>0</v>
      </c>
      <c r="Z30" s="10">
        <f t="shared" si="0"/>
        <v>3</v>
      </c>
      <c r="AA30" s="10">
        <v>40</v>
      </c>
      <c r="AB30" s="10">
        <v>43</v>
      </c>
      <c r="AC30" s="10">
        <v>299511</v>
      </c>
      <c r="AD30" s="10">
        <v>299554</v>
      </c>
      <c r="AE30" s="10">
        <v>87279</v>
      </c>
      <c r="AF30" s="10">
        <v>135278</v>
      </c>
      <c r="AG30" s="10">
        <v>0</v>
      </c>
      <c r="AH30" s="10">
        <v>222557</v>
      </c>
      <c r="AI30" s="10">
        <v>30169</v>
      </c>
      <c r="AJ30" s="10">
        <v>25984</v>
      </c>
      <c r="AK30" s="10">
        <v>714</v>
      </c>
      <c r="AL30" s="10">
        <v>56867</v>
      </c>
      <c r="AM30" s="10">
        <v>4469</v>
      </c>
      <c r="AN30" s="10">
        <v>15618</v>
      </c>
      <c r="AO30" s="10">
        <v>0</v>
      </c>
      <c r="AP30" s="10">
        <v>20087</v>
      </c>
    </row>
    <row r="31" spans="1:42">
      <c r="A31" s="9" t="s">
        <v>84</v>
      </c>
      <c r="B31" s="9" t="s">
        <v>127</v>
      </c>
      <c r="C31" s="10">
        <v>12588</v>
      </c>
      <c r="D31" s="10">
        <v>50564</v>
      </c>
      <c r="E31" s="10">
        <v>952</v>
      </c>
      <c r="F31" s="10">
        <v>51516</v>
      </c>
      <c r="G31" s="10">
        <v>1851</v>
      </c>
      <c r="H31" s="10">
        <v>4371</v>
      </c>
      <c r="I31" s="10">
        <v>11</v>
      </c>
      <c r="J31" s="15" t="s">
        <v>174</v>
      </c>
      <c r="K31" s="10">
        <v>57749</v>
      </c>
      <c r="L31" s="10">
        <v>0</v>
      </c>
      <c r="M31" s="10">
        <v>53610</v>
      </c>
      <c r="N31" s="10">
        <v>53610</v>
      </c>
      <c r="O31" s="10">
        <v>0</v>
      </c>
      <c r="P31" s="10">
        <v>1870</v>
      </c>
      <c r="Q31" s="10">
        <v>1870</v>
      </c>
      <c r="R31" s="10">
        <v>0</v>
      </c>
      <c r="S31" s="10">
        <v>121400</v>
      </c>
      <c r="T31" s="10">
        <v>121400</v>
      </c>
      <c r="U31" s="10">
        <v>0</v>
      </c>
      <c r="V31" s="10">
        <v>176880</v>
      </c>
      <c r="W31" s="10">
        <v>176880</v>
      </c>
      <c r="X31" s="10">
        <v>2</v>
      </c>
      <c r="Y31" s="10">
        <v>0</v>
      </c>
      <c r="Z31" s="10">
        <f t="shared" si="0"/>
        <v>2</v>
      </c>
      <c r="AA31" s="10">
        <v>40</v>
      </c>
      <c r="AB31" s="10">
        <v>42</v>
      </c>
      <c r="AC31" s="10">
        <v>234629</v>
      </c>
      <c r="AD31" s="10">
        <v>234671</v>
      </c>
      <c r="AE31" s="10">
        <v>39545</v>
      </c>
      <c r="AF31" s="10">
        <v>135278</v>
      </c>
      <c r="AG31" s="10">
        <v>0</v>
      </c>
      <c r="AH31" s="10">
        <v>174823</v>
      </c>
      <c r="AI31" s="10">
        <v>15394</v>
      </c>
      <c r="AJ31" s="10">
        <v>25984</v>
      </c>
      <c r="AK31" s="10">
        <v>0</v>
      </c>
      <c r="AL31" s="10">
        <v>41378</v>
      </c>
      <c r="AM31" s="10">
        <v>2810</v>
      </c>
      <c r="AN31" s="10">
        <v>15618</v>
      </c>
      <c r="AO31" s="10">
        <v>0</v>
      </c>
      <c r="AP31" s="10">
        <v>18428</v>
      </c>
    </row>
    <row r="32" spans="1:42">
      <c r="A32" s="9" t="s">
        <v>86</v>
      </c>
      <c r="B32" s="9" t="s">
        <v>128</v>
      </c>
      <c r="C32" s="10">
        <v>75604</v>
      </c>
      <c r="D32" s="10">
        <v>81623</v>
      </c>
      <c r="E32" s="10">
        <v>347</v>
      </c>
      <c r="F32" s="10">
        <v>81970</v>
      </c>
      <c r="G32" s="10">
        <v>1091</v>
      </c>
      <c r="H32" s="10">
        <v>6475</v>
      </c>
      <c r="I32" s="10">
        <v>357</v>
      </c>
      <c r="J32" s="15" t="s">
        <v>175</v>
      </c>
      <c r="K32" s="10">
        <v>89893</v>
      </c>
      <c r="L32" s="10">
        <v>0</v>
      </c>
      <c r="M32" s="10">
        <v>53610</v>
      </c>
      <c r="N32" s="10">
        <v>53610</v>
      </c>
      <c r="O32" s="10">
        <v>0</v>
      </c>
      <c r="P32" s="10">
        <v>1870</v>
      </c>
      <c r="Q32" s="10">
        <v>1870</v>
      </c>
      <c r="R32" s="10">
        <v>0</v>
      </c>
      <c r="S32" s="10">
        <v>121400</v>
      </c>
      <c r="T32" s="10">
        <v>121400</v>
      </c>
      <c r="U32" s="10">
        <v>0</v>
      </c>
      <c r="V32" s="10">
        <v>176880</v>
      </c>
      <c r="W32" s="10">
        <v>176880</v>
      </c>
      <c r="X32" s="10">
        <v>6</v>
      </c>
      <c r="Y32" s="10">
        <v>0</v>
      </c>
      <c r="Z32" s="10">
        <f t="shared" si="0"/>
        <v>6</v>
      </c>
      <c r="AA32" s="10">
        <v>40</v>
      </c>
      <c r="AB32" s="10">
        <v>46</v>
      </c>
      <c r="AC32" s="10">
        <v>266773</v>
      </c>
      <c r="AD32" s="10">
        <v>266819</v>
      </c>
      <c r="AE32" s="10">
        <v>53089</v>
      </c>
      <c r="AF32" s="10">
        <v>135278</v>
      </c>
      <c r="AG32" s="10">
        <v>0</v>
      </c>
      <c r="AH32" s="10">
        <v>188367</v>
      </c>
      <c r="AI32" s="10">
        <v>29435</v>
      </c>
      <c r="AJ32" s="10">
        <v>25984</v>
      </c>
      <c r="AK32" s="10">
        <v>0</v>
      </c>
      <c r="AL32" s="10">
        <v>55419</v>
      </c>
      <c r="AM32" s="10">
        <v>7369</v>
      </c>
      <c r="AN32" s="10">
        <v>15618</v>
      </c>
      <c r="AO32" s="10">
        <v>0</v>
      </c>
      <c r="AP32" s="10">
        <v>22987</v>
      </c>
    </row>
    <row r="33" spans="1:42">
      <c r="A33" s="9" t="s">
        <v>88</v>
      </c>
      <c r="B33" s="9" t="s">
        <v>130</v>
      </c>
      <c r="C33" s="10">
        <v>17871</v>
      </c>
      <c r="D33" s="10">
        <v>54268</v>
      </c>
      <c r="E33" s="10">
        <v>585</v>
      </c>
      <c r="F33" s="10">
        <v>54853</v>
      </c>
      <c r="G33" s="10">
        <v>1879</v>
      </c>
      <c r="H33" s="10">
        <v>3141</v>
      </c>
      <c r="I33" s="10">
        <v>40</v>
      </c>
      <c r="J33" s="15" t="s">
        <v>177</v>
      </c>
      <c r="K33" s="10">
        <v>59913</v>
      </c>
      <c r="L33" s="10">
        <v>0</v>
      </c>
      <c r="M33" s="10">
        <v>53610</v>
      </c>
      <c r="N33" s="10">
        <v>53610</v>
      </c>
      <c r="O33" s="10">
        <v>0</v>
      </c>
      <c r="P33" s="10">
        <v>1870</v>
      </c>
      <c r="Q33" s="10">
        <v>1870</v>
      </c>
      <c r="R33" s="10">
        <v>61</v>
      </c>
      <c r="S33" s="10">
        <v>121400</v>
      </c>
      <c r="T33" s="10">
        <v>121461</v>
      </c>
      <c r="U33" s="10">
        <v>61</v>
      </c>
      <c r="V33" s="10">
        <v>176880</v>
      </c>
      <c r="W33" s="10">
        <v>176941</v>
      </c>
      <c r="X33" s="10">
        <v>5</v>
      </c>
      <c r="Y33" s="10">
        <v>0</v>
      </c>
      <c r="Z33" s="10">
        <f t="shared" si="0"/>
        <v>5</v>
      </c>
      <c r="AA33" s="10">
        <v>40</v>
      </c>
      <c r="AB33" s="10">
        <v>45</v>
      </c>
      <c r="AC33" s="10">
        <v>236854</v>
      </c>
      <c r="AD33" s="10">
        <v>236899</v>
      </c>
      <c r="AE33" s="10">
        <v>33680</v>
      </c>
      <c r="AF33" s="10">
        <v>135278</v>
      </c>
      <c r="AG33" s="10">
        <v>61</v>
      </c>
      <c r="AH33" s="10">
        <v>169019</v>
      </c>
      <c r="AI33" s="10">
        <v>22478</v>
      </c>
      <c r="AJ33" s="10">
        <v>25984</v>
      </c>
      <c r="AK33" s="10">
        <v>0</v>
      </c>
      <c r="AL33" s="10">
        <v>48462</v>
      </c>
      <c r="AM33" s="10">
        <v>3788</v>
      </c>
      <c r="AN33" s="10">
        <v>15618</v>
      </c>
      <c r="AO33" s="10">
        <v>0</v>
      </c>
      <c r="AP33" s="10">
        <v>19406</v>
      </c>
    </row>
    <row r="34" spans="1:42">
      <c r="A34" s="9" t="s">
        <v>89</v>
      </c>
      <c r="B34" s="9" t="s">
        <v>131</v>
      </c>
      <c r="C34" s="10">
        <v>131744</v>
      </c>
      <c r="D34" s="10">
        <v>221837</v>
      </c>
      <c r="E34" s="10">
        <v>3564</v>
      </c>
      <c r="F34" s="10">
        <v>225401</v>
      </c>
      <c r="G34" s="10">
        <v>5698</v>
      </c>
      <c r="H34" s="10">
        <v>22774</v>
      </c>
      <c r="I34" s="10">
        <v>1151</v>
      </c>
      <c r="J34" s="15" t="s">
        <v>178</v>
      </c>
      <c r="K34" s="10">
        <v>255024</v>
      </c>
      <c r="L34" s="10">
        <v>0</v>
      </c>
      <c r="M34" s="10">
        <v>53610</v>
      </c>
      <c r="N34" s="10">
        <v>53610</v>
      </c>
      <c r="O34" s="10">
        <v>0</v>
      </c>
      <c r="P34" s="10">
        <v>1870</v>
      </c>
      <c r="Q34" s="10">
        <v>1870</v>
      </c>
      <c r="R34" s="10">
        <v>0</v>
      </c>
      <c r="S34" s="10">
        <v>121400</v>
      </c>
      <c r="T34" s="10">
        <v>121400</v>
      </c>
      <c r="U34" s="10">
        <v>0</v>
      </c>
      <c r="V34" s="10">
        <v>176880</v>
      </c>
      <c r="W34" s="10">
        <v>176880</v>
      </c>
      <c r="X34" s="10">
        <v>2</v>
      </c>
      <c r="Y34" s="10">
        <v>0</v>
      </c>
      <c r="Z34" s="10">
        <f t="shared" si="0"/>
        <v>2</v>
      </c>
      <c r="AA34" s="10">
        <v>40</v>
      </c>
      <c r="AB34" s="10">
        <v>42</v>
      </c>
      <c r="AC34" s="10">
        <v>431904</v>
      </c>
      <c r="AD34" s="10">
        <v>431946</v>
      </c>
      <c r="AE34" s="10">
        <v>128448</v>
      </c>
      <c r="AF34" s="10">
        <v>135278</v>
      </c>
      <c r="AG34" s="10">
        <v>0</v>
      </c>
      <c r="AH34" s="10">
        <v>263726</v>
      </c>
      <c r="AI34" s="10">
        <v>108814</v>
      </c>
      <c r="AJ34" s="10">
        <v>25984</v>
      </c>
      <c r="AK34" s="10">
        <v>0</v>
      </c>
      <c r="AL34" s="10">
        <v>134798</v>
      </c>
      <c r="AM34" s="10">
        <v>17902</v>
      </c>
      <c r="AN34" s="10">
        <v>15618</v>
      </c>
      <c r="AO34" s="10">
        <v>0</v>
      </c>
      <c r="AP34" s="10">
        <v>33520</v>
      </c>
    </row>
    <row r="35" spans="1:42">
      <c r="A35" s="9" t="s">
        <v>90</v>
      </c>
      <c r="B35" s="9" t="s">
        <v>131</v>
      </c>
      <c r="C35" s="10">
        <v>59190</v>
      </c>
      <c r="D35" s="10">
        <v>298764</v>
      </c>
      <c r="E35" s="10">
        <v>2130</v>
      </c>
      <c r="F35" s="10">
        <v>300894</v>
      </c>
      <c r="G35" s="10">
        <v>8536</v>
      </c>
      <c r="H35" s="10">
        <v>9076</v>
      </c>
      <c r="I35" s="10">
        <v>475</v>
      </c>
      <c r="J35" s="15" t="s">
        <v>179</v>
      </c>
      <c r="K35" s="10">
        <v>318981</v>
      </c>
      <c r="L35" s="10">
        <v>0</v>
      </c>
      <c r="M35" s="10">
        <v>53610</v>
      </c>
      <c r="N35" s="10">
        <v>53610</v>
      </c>
      <c r="O35" s="10">
        <v>0</v>
      </c>
      <c r="P35" s="10">
        <v>1870</v>
      </c>
      <c r="Q35" s="10">
        <v>1870</v>
      </c>
      <c r="R35" s="10">
        <v>0</v>
      </c>
      <c r="S35" s="10">
        <v>121400</v>
      </c>
      <c r="T35" s="10">
        <v>121400</v>
      </c>
      <c r="U35" s="10">
        <v>0</v>
      </c>
      <c r="V35" s="10">
        <v>176880</v>
      </c>
      <c r="W35" s="10">
        <v>176880</v>
      </c>
      <c r="X35" s="10">
        <v>8</v>
      </c>
      <c r="Y35" s="10">
        <v>1</v>
      </c>
      <c r="Z35" s="10">
        <f t="shared" si="0"/>
        <v>9</v>
      </c>
      <c r="AA35" s="10">
        <v>40</v>
      </c>
      <c r="AB35" s="10">
        <v>49</v>
      </c>
      <c r="AC35" s="10">
        <v>495861</v>
      </c>
      <c r="AD35" s="10">
        <v>495910</v>
      </c>
      <c r="AE35" s="10">
        <v>279792</v>
      </c>
      <c r="AF35" s="10">
        <v>135278</v>
      </c>
      <c r="AG35" s="10">
        <v>0</v>
      </c>
      <c r="AH35" s="10">
        <v>415070</v>
      </c>
      <c r="AI35" s="10">
        <v>35868</v>
      </c>
      <c r="AJ35" s="10">
        <v>25984</v>
      </c>
      <c r="AK35" s="10">
        <v>0</v>
      </c>
      <c r="AL35" s="10">
        <v>61852</v>
      </c>
      <c r="AM35" s="10">
        <v>3321</v>
      </c>
      <c r="AN35" s="10">
        <v>15618</v>
      </c>
      <c r="AO35" s="10">
        <v>0</v>
      </c>
      <c r="AP35" s="10">
        <v>18939</v>
      </c>
    </row>
    <row r="36" spans="1:42">
      <c r="A36" s="9" t="s">
        <v>55</v>
      </c>
      <c r="B36" s="9" t="s">
        <v>103</v>
      </c>
      <c r="C36" s="10">
        <v>8020</v>
      </c>
      <c r="D36" s="10">
        <v>20020</v>
      </c>
      <c r="E36" s="10">
        <v>1227</v>
      </c>
      <c r="F36" s="10">
        <v>21247</v>
      </c>
      <c r="G36" s="10">
        <v>616</v>
      </c>
      <c r="H36" s="10">
        <v>1832</v>
      </c>
      <c r="I36" s="10">
        <v>2</v>
      </c>
      <c r="J36" s="15" t="s">
        <v>145</v>
      </c>
      <c r="K36" s="10">
        <v>23697</v>
      </c>
      <c r="L36" s="10">
        <v>0</v>
      </c>
      <c r="M36" s="10">
        <v>53610</v>
      </c>
      <c r="N36" s="10">
        <v>53610</v>
      </c>
      <c r="O36" s="10">
        <v>0</v>
      </c>
      <c r="P36" s="10">
        <v>1870</v>
      </c>
      <c r="Q36" s="10">
        <v>1870</v>
      </c>
      <c r="R36" s="10">
        <v>0</v>
      </c>
      <c r="S36" s="10">
        <v>121400</v>
      </c>
      <c r="T36" s="10">
        <v>121400</v>
      </c>
      <c r="U36" s="10">
        <v>0</v>
      </c>
      <c r="V36" s="10">
        <v>176880</v>
      </c>
      <c r="W36" s="10">
        <v>176880</v>
      </c>
      <c r="X36" s="10">
        <v>0</v>
      </c>
      <c r="Y36" s="10">
        <v>0</v>
      </c>
      <c r="Z36" s="10">
        <f t="shared" si="0"/>
        <v>0</v>
      </c>
      <c r="AA36" s="10">
        <v>40</v>
      </c>
      <c r="AB36" s="10">
        <v>40</v>
      </c>
      <c r="AC36" s="10">
        <v>200577</v>
      </c>
      <c r="AD36" s="10">
        <v>200617</v>
      </c>
      <c r="AE36" s="10">
        <v>13992</v>
      </c>
      <c r="AF36" s="10">
        <v>135278</v>
      </c>
      <c r="AG36" s="10">
        <v>0</v>
      </c>
      <c r="AH36" s="10">
        <v>149270</v>
      </c>
      <c r="AI36" s="10">
        <v>8889</v>
      </c>
      <c r="AJ36" s="10">
        <v>25984</v>
      </c>
      <c r="AK36" s="10">
        <v>0</v>
      </c>
      <c r="AL36" s="10">
        <v>34873</v>
      </c>
      <c r="AM36" s="10">
        <v>816</v>
      </c>
      <c r="AN36" s="10">
        <v>15618</v>
      </c>
      <c r="AO36" s="10">
        <v>0</v>
      </c>
      <c r="AP36" s="10">
        <v>16434</v>
      </c>
    </row>
    <row r="37" spans="1:42">
      <c r="A37" s="9" t="s">
        <v>69</v>
      </c>
      <c r="B37" s="9" t="s">
        <v>115</v>
      </c>
      <c r="C37" s="10">
        <v>4230</v>
      </c>
      <c r="D37" s="10">
        <v>31775</v>
      </c>
      <c r="E37" s="10">
        <v>497</v>
      </c>
      <c r="F37" s="10">
        <v>32272</v>
      </c>
      <c r="G37" s="10">
        <v>975</v>
      </c>
      <c r="H37" s="10">
        <v>4258</v>
      </c>
      <c r="I37" s="10">
        <v>1</v>
      </c>
      <c r="J37" s="15" t="s">
        <v>159</v>
      </c>
      <c r="K37" s="10">
        <v>37506</v>
      </c>
      <c r="L37" s="10">
        <v>0</v>
      </c>
      <c r="M37" s="10">
        <v>53610</v>
      </c>
      <c r="N37" s="10">
        <v>53610</v>
      </c>
      <c r="O37" s="10">
        <v>0</v>
      </c>
      <c r="P37" s="10">
        <v>1870</v>
      </c>
      <c r="Q37" s="10">
        <v>1870</v>
      </c>
      <c r="R37" s="10">
        <v>0</v>
      </c>
      <c r="S37" s="10">
        <v>121400</v>
      </c>
      <c r="T37" s="10">
        <v>121400</v>
      </c>
      <c r="U37" s="10">
        <v>0</v>
      </c>
      <c r="V37" s="10">
        <v>176880</v>
      </c>
      <c r="W37" s="10">
        <v>176880</v>
      </c>
      <c r="X37" s="10">
        <v>2</v>
      </c>
      <c r="Y37" s="10">
        <v>0</v>
      </c>
      <c r="Z37" s="10">
        <f t="shared" si="0"/>
        <v>2</v>
      </c>
      <c r="AA37" s="10">
        <v>40</v>
      </c>
      <c r="AB37" s="10">
        <v>42</v>
      </c>
      <c r="AC37" s="10">
        <v>214386</v>
      </c>
      <c r="AD37" s="10">
        <v>214428</v>
      </c>
      <c r="AE37" s="10">
        <v>23259</v>
      </c>
      <c r="AF37" s="10">
        <v>135278</v>
      </c>
      <c r="AG37" s="10">
        <v>0</v>
      </c>
      <c r="AH37" s="10">
        <v>158537</v>
      </c>
      <c r="AI37" s="10">
        <v>11705</v>
      </c>
      <c r="AJ37" s="10">
        <v>25984</v>
      </c>
      <c r="AK37" s="10">
        <v>0</v>
      </c>
      <c r="AL37" s="10">
        <v>37689</v>
      </c>
      <c r="AM37" s="10">
        <v>2541</v>
      </c>
      <c r="AN37" s="10">
        <v>15618</v>
      </c>
      <c r="AO37" s="10">
        <v>0</v>
      </c>
      <c r="AP37" s="10">
        <v>18159</v>
      </c>
    </row>
    <row r="38" spans="1:42">
      <c r="A38" s="9" t="s">
        <v>83</v>
      </c>
      <c r="B38" s="9" t="s">
        <v>115</v>
      </c>
      <c r="C38" s="10">
        <v>6154</v>
      </c>
      <c r="D38" s="10">
        <v>33061</v>
      </c>
      <c r="E38" s="10">
        <v>956</v>
      </c>
      <c r="F38" s="10">
        <v>34017</v>
      </c>
      <c r="G38" s="10">
        <v>1284</v>
      </c>
      <c r="H38" s="10">
        <v>2912</v>
      </c>
      <c r="I38" s="10">
        <v>74</v>
      </c>
      <c r="J38" s="15" t="s">
        <v>173</v>
      </c>
      <c r="K38" s="10">
        <v>38287</v>
      </c>
      <c r="L38" s="10">
        <v>0</v>
      </c>
      <c r="M38" s="10">
        <v>53610</v>
      </c>
      <c r="N38" s="10">
        <v>53610</v>
      </c>
      <c r="O38" s="10">
        <v>0</v>
      </c>
      <c r="P38" s="10">
        <v>1870</v>
      </c>
      <c r="Q38" s="10">
        <v>1870</v>
      </c>
      <c r="R38" s="10">
        <v>0</v>
      </c>
      <c r="S38" s="10">
        <v>121400</v>
      </c>
      <c r="T38" s="10">
        <v>121400</v>
      </c>
      <c r="U38" s="10">
        <v>0</v>
      </c>
      <c r="V38" s="10">
        <v>176880</v>
      </c>
      <c r="W38" s="10">
        <v>176880</v>
      </c>
      <c r="X38" s="10">
        <v>1</v>
      </c>
      <c r="Y38" s="10">
        <v>0</v>
      </c>
      <c r="Z38" s="10">
        <f t="shared" si="0"/>
        <v>1</v>
      </c>
      <c r="AA38" s="10">
        <v>40</v>
      </c>
      <c r="AB38" s="10">
        <v>41</v>
      </c>
      <c r="AC38" s="10">
        <v>215167</v>
      </c>
      <c r="AD38" s="10">
        <v>215208</v>
      </c>
      <c r="AE38" s="10">
        <v>21190</v>
      </c>
      <c r="AF38" s="10">
        <v>135278</v>
      </c>
      <c r="AG38" s="10">
        <v>0</v>
      </c>
      <c r="AH38" s="10">
        <v>156468</v>
      </c>
      <c r="AI38" s="10">
        <v>14136</v>
      </c>
      <c r="AJ38" s="10">
        <v>25984</v>
      </c>
      <c r="AK38" s="10">
        <v>0</v>
      </c>
      <c r="AL38" s="10">
        <v>40120</v>
      </c>
      <c r="AM38" s="10">
        <v>2961</v>
      </c>
      <c r="AN38" s="10">
        <v>15618</v>
      </c>
      <c r="AO38" s="10">
        <v>0</v>
      </c>
      <c r="AP38" s="10">
        <v>18579</v>
      </c>
    </row>
    <row r="39" spans="1:42">
      <c r="A39" s="9" t="s">
        <v>63</v>
      </c>
      <c r="B39" s="9" t="s">
        <v>111</v>
      </c>
      <c r="C39" s="10">
        <v>9476</v>
      </c>
      <c r="D39" s="10">
        <v>44252</v>
      </c>
      <c r="E39" s="10">
        <v>2547</v>
      </c>
      <c r="F39" s="10">
        <v>46799</v>
      </c>
      <c r="G39" s="10">
        <v>1856</v>
      </c>
      <c r="H39" s="10">
        <v>5824</v>
      </c>
      <c r="I39" s="10">
        <v>192</v>
      </c>
      <c r="J39" s="15" t="s">
        <v>153</v>
      </c>
      <c r="K39" s="10">
        <v>54671</v>
      </c>
      <c r="L39" s="10">
        <v>0</v>
      </c>
      <c r="M39" s="10">
        <v>53610</v>
      </c>
      <c r="N39" s="10">
        <v>53610</v>
      </c>
      <c r="O39" s="10">
        <v>0</v>
      </c>
      <c r="P39" s="10">
        <v>1870</v>
      </c>
      <c r="Q39" s="10">
        <v>1870</v>
      </c>
      <c r="R39" s="10">
        <v>0</v>
      </c>
      <c r="S39" s="10">
        <v>121400</v>
      </c>
      <c r="T39" s="10">
        <v>121400</v>
      </c>
      <c r="U39" s="10">
        <v>0</v>
      </c>
      <c r="V39" s="10">
        <v>176880</v>
      </c>
      <c r="W39" s="10">
        <v>176880</v>
      </c>
      <c r="X39" s="10">
        <v>8</v>
      </c>
      <c r="Y39" s="10">
        <v>0</v>
      </c>
      <c r="Z39" s="10">
        <f t="shared" si="0"/>
        <v>8</v>
      </c>
      <c r="AA39" s="10">
        <v>40</v>
      </c>
      <c r="AB39" s="10">
        <v>48</v>
      </c>
      <c r="AC39" s="10">
        <v>231551</v>
      </c>
      <c r="AD39" s="10">
        <v>231599</v>
      </c>
      <c r="AE39" s="10">
        <v>34561</v>
      </c>
      <c r="AF39" s="10">
        <v>135278</v>
      </c>
      <c r="AG39" s="10">
        <v>0</v>
      </c>
      <c r="AH39" s="10">
        <v>169839</v>
      </c>
      <c r="AI39" s="10">
        <v>18239</v>
      </c>
      <c r="AJ39" s="10">
        <v>25984</v>
      </c>
      <c r="AK39" s="10">
        <v>0</v>
      </c>
      <c r="AL39" s="10">
        <v>44223</v>
      </c>
      <c r="AM39" s="10">
        <v>1872</v>
      </c>
      <c r="AN39" s="10">
        <v>15618</v>
      </c>
      <c r="AO39" s="10">
        <v>0</v>
      </c>
      <c r="AP39" s="10">
        <v>17490</v>
      </c>
    </row>
    <row r="40" spans="1:42">
      <c r="A40" s="9" t="s">
        <v>67</v>
      </c>
      <c r="B40" s="9" t="s">
        <v>111</v>
      </c>
      <c r="C40" s="10">
        <v>12642</v>
      </c>
      <c r="D40" s="10">
        <v>58324</v>
      </c>
      <c r="E40" s="10">
        <v>3025</v>
      </c>
      <c r="F40" s="10">
        <v>61349</v>
      </c>
      <c r="G40" s="10">
        <v>2179</v>
      </c>
      <c r="H40" s="10">
        <v>6920</v>
      </c>
      <c r="I40" s="10">
        <v>380</v>
      </c>
      <c r="J40" s="15" t="s">
        <v>157</v>
      </c>
      <c r="K40" s="10">
        <v>70828</v>
      </c>
      <c r="L40" s="10">
        <v>2287</v>
      </c>
      <c r="M40" s="10">
        <v>53610</v>
      </c>
      <c r="N40" s="10">
        <v>55897</v>
      </c>
      <c r="O40" s="10">
        <v>953</v>
      </c>
      <c r="P40" s="10">
        <v>1870</v>
      </c>
      <c r="Q40" s="10">
        <v>2823</v>
      </c>
      <c r="R40" s="10">
        <v>1156</v>
      </c>
      <c r="S40" s="10">
        <v>121400</v>
      </c>
      <c r="T40" s="10">
        <v>122556</v>
      </c>
      <c r="U40" s="10">
        <v>4396</v>
      </c>
      <c r="V40" s="10">
        <v>176880</v>
      </c>
      <c r="W40" s="10">
        <v>181276</v>
      </c>
      <c r="X40" s="10">
        <v>10</v>
      </c>
      <c r="Y40" s="10">
        <v>0</v>
      </c>
      <c r="Z40" s="10">
        <f t="shared" si="0"/>
        <v>10</v>
      </c>
      <c r="AA40" s="10">
        <v>40</v>
      </c>
      <c r="AB40" s="10">
        <v>50</v>
      </c>
      <c r="AC40" s="10">
        <v>252104</v>
      </c>
      <c r="AD40" s="10">
        <v>252154</v>
      </c>
      <c r="AE40" s="10">
        <v>42632</v>
      </c>
      <c r="AF40" s="10">
        <v>135278</v>
      </c>
      <c r="AG40" s="10">
        <v>4396</v>
      </c>
      <c r="AH40" s="10">
        <v>182306</v>
      </c>
      <c r="AI40" s="10">
        <v>19846</v>
      </c>
      <c r="AJ40" s="10">
        <v>25984</v>
      </c>
      <c r="AK40" s="10">
        <v>0</v>
      </c>
      <c r="AL40" s="10">
        <v>45830</v>
      </c>
      <c r="AM40" s="10">
        <v>8350</v>
      </c>
      <c r="AN40" s="10">
        <v>15618</v>
      </c>
      <c r="AO40" s="10">
        <v>0</v>
      </c>
      <c r="AP40" s="10">
        <v>23968</v>
      </c>
    </row>
    <row r="41" spans="1:42">
      <c r="A41" s="12" t="s">
        <v>92</v>
      </c>
      <c r="B41" s="9" t="s">
        <v>133</v>
      </c>
      <c r="C41" s="10">
        <v>31931</v>
      </c>
      <c r="D41" s="10">
        <v>77198</v>
      </c>
      <c r="E41" s="10">
        <v>1472</v>
      </c>
      <c r="F41" s="10">
        <v>78670</v>
      </c>
      <c r="G41" s="10">
        <v>4757</v>
      </c>
      <c r="H41" s="10">
        <v>4806</v>
      </c>
      <c r="I41" s="10">
        <v>305</v>
      </c>
      <c r="J41" s="15" t="s">
        <v>181</v>
      </c>
      <c r="K41" s="10">
        <v>88538</v>
      </c>
      <c r="L41" s="10">
        <v>19</v>
      </c>
      <c r="M41" s="10">
        <v>53610</v>
      </c>
      <c r="N41" s="10">
        <v>53629</v>
      </c>
      <c r="O41" s="10">
        <v>0</v>
      </c>
      <c r="P41" s="10">
        <v>1870</v>
      </c>
      <c r="Q41" s="10">
        <v>1870</v>
      </c>
      <c r="R41" s="10">
        <v>112</v>
      </c>
      <c r="S41" s="10">
        <v>121400</v>
      </c>
      <c r="T41" s="10">
        <v>121512</v>
      </c>
      <c r="U41" s="10">
        <v>131</v>
      </c>
      <c r="V41" s="10">
        <v>176880</v>
      </c>
      <c r="W41" s="10">
        <v>177011</v>
      </c>
      <c r="X41" s="10">
        <v>4</v>
      </c>
      <c r="Y41" s="10">
        <v>0</v>
      </c>
      <c r="Z41" s="10">
        <f t="shared" si="0"/>
        <v>4</v>
      </c>
      <c r="AA41" s="10">
        <v>40</v>
      </c>
      <c r="AB41" s="10">
        <v>44</v>
      </c>
      <c r="AC41" s="10">
        <v>265549</v>
      </c>
      <c r="AD41" s="10">
        <v>265593</v>
      </c>
      <c r="AE41" s="10">
        <v>52853</v>
      </c>
      <c r="AF41" s="10">
        <v>135278</v>
      </c>
      <c r="AG41" s="13" t="s">
        <v>251</v>
      </c>
      <c r="AH41" s="10">
        <v>188131</v>
      </c>
      <c r="AI41" s="10">
        <v>29441</v>
      </c>
      <c r="AJ41" s="10">
        <v>25984</v>
      </c>
      <c r="AK41" s="13" t="s">
        <v>251</v>
      </c>
      <c r="AL41" s="10">
        <v>55425</v>
      </c>
      <c r="AM41" s="10">
        <v>5939</v>
      </c>
      <c r="AN41" s="10">
        <v>15618</v>
      </c>
      <c r="AO41" s="13" t="s">
        <v>251</v>
      </c>
      <c r="AP41" s="10">
        <v>21557</v>
      </c>
    </row>
    <row r="42" spans="1:42">
      <c r="A42" s="9" t="s">
        <v>93</v>
      </c>
      <c r="B42" s="9" t="s">
        <v>134</v>
      </c>
      <c r="C42" s="10">
        <v>16359</v>
      </c>
      <c r="D42" s="10">
        <v>46222</v>
      </c>
      <c r="E42" s="10">
        <v>803</v>
      </c>
      <c r="F42" s="10">
        <v>47025</v>
      </c>
      <c r="G42" s="10">
        <v>4148</v>
      </c>
      <c r="H42" s="10">
        <v>4717</v>
      </c>
      <c r="I42" s="10">
        <v>154</v>
      </c>
      <c r="J42" s="15" t="s">
        <v>182</v>
      </c>
      <c r="K42" s="10">
        <v>56044</v>
      </c>
      <c r="L42" s="10">
        <v>0</v>
      </c>
      <c r="M42" s="10">
        <v>53610</v>
      </c>
      <c r="N42" s="10">
        <v>53610</v>
      </c>
      <c r="O42" s="10">
        <v>0</v>
      </c>
      <c r="P42" s="10">
        <v>1870</v>
      </c>
      <c r="Q42" s="10">
        <v>1870</v>
      </c>
      <c r="R42" s="10">
        <v>0</v>
      </c>
      <c r="S42" s="10">
        <v>121400</v>
      </c>
      <c r="T42" s="10">
        <v>121400</v>
      </c>
      <c r="U42" s="10">
        <v>0</v>
      </c>
      <c r="V42" s="10">
        <v>176880</v>
      </c>
      <c r="W42" s="10">
        <v>176880</v>
      </c>
      <c r="X42" s="10">
        <v>0</v>
      </c>
      <c r="Y42" s="10">
        <v>0</v>
      </c>
      <c r="Z42" s="10">
        <f t="shared" si="0"/>
        <v>0</v>
      </c>
      <c r="AA42" s="10">
        <v>40</v>
      </c>
      <c r="AB42" s="10">
        <v>40</v>
      </c>
      <c r="AC42" s="10">
        <v>232924</v>
      </c>
      <c r="AD42" s="10">
        <v>232964</v>
      </c>
      <c r="AE42" s="10">
        <v>31498</v>
      </c>
      <c r="AF42" s="10">
        <v>135278</v>
      </c>
      <c r="AG42" s="10">
        <v>0</v>
      </c>
      <c r="AH42" s="10">
        <v>166776</v>
      </c>
      <c r="AI42" s="10">
        <v>19603</v>
      </c>
      <c r="AJ42" s="10">
        <v>25984</v>
      </c>
      <c r="AK42" s="10">
        <v>0</v>
      </c>
      <c r="AL42" s="10">
        <v>45587</v>
      </c>
      <c r="AM42" s="10">
        <v>4945</v>
      </c>
      <c r="AN42" s="10">
        <v>15618</v>
      </c>
      <c r="AO42" s="10">
        <v>0</v>
      </c>
      <c r="AP42" s="10">
        <v>20563</v>
      </c>
    </row>
    <row r="43" spans="1:42">
      <c r="A43" s="9" t="s">
        <v>65</v>
      </c>
      <c r="B43" s="9" t="s">
        <v>113</v>
      </c>
      <c r="C43" s="10">
        <v>11147</v>
      </c>
      <c r="D43" s="10">
        <v>14727</v>
      </c>
      <c r="E43" s="10">
        <v>534</v>
      </c>
      <c r="F43" s="10">
        <v>15261</v>
      </c>
      <c r="G43" s="10">
        <v>944</v>
      </c>
      <c r="H43" s="10">
        <v>2576</v>
      </c>
      <c r="I43" s="10">
        <v>15</v>
      </c>
      <c r="J43" s="15" t="s">
        <v>155</v>
      </c>
      <c r="K43" s="10">
        <v>18796</v>
      </c>
      <c r="L43" s="10">
        <v>0</v>
      </c>
      <c r="M43" s="10">
        <v>53610</v>
      </c>
      <c r="N43" s="10">
        <v>53610</v>
      </c>
      <c r="O43" s="10">
        <v>0</v>
      </c>
      <c r="P43" s="10">
        <v>1870</v>
      </c>
      <c r="Q43" s="10">
        <v>1870</v>
      </c>
      <c r="R43" s="10">
        <v>0</v>
      </c>
      <c r="S43" s="10">
        <v>121400</v>
      </c>
      <c r="T43" s="10">
        <v>121400</v>
      </c>
      <c r="U43" s="10">
        <v>0</v>
      </c>
      <c r="V43" s="10">
        <v>176880</v>
      </c>
      <c r="W43" s="10">
        <v>176880</v>
      </c>
      <c r="X43" s="10">
        <v>3</v>
      </c>
      <c r="Y43" s="10">
        <v>0</v>
      </c>
      <c r="Z43" s="10">
        <f t="shared" si="0"/>
        <v>3</v>
      </c>
      <c r="AA43" s="10">
        <v>40</v>
      </c>
      <c r="AB43" s="10">
        <v>43</v>
      </c>
      <c r="AC43" s="10">
        <v>195676</v>
      </c>
      <c r="AD43" s="10">
        <v>195719</v>
      </c>
      <c r="AE43" s="10">
        <v>12739</v>
      </c>
      <c r="AF43" s="10">
        <v>135278</v>
      </c>
      <c r="AG43" s="10">
        <v>0</v>
      </c>
      <c r="AH43" s="10">
        <v>148017</v>
      </c>
      <c r="AI43" s="10">
        <v>5501</v>
      </c>
      <c r="AJ43" s="10">
        <v>25984</v>
      </c>
      <c r="AK43" s="10">
        <v>0</v>
      </c>
      <c r="AL43" s="10">
        <v>31485</v>
      </c>
      <c r="AM43" s="10">
        <v>561</v>
      </c>
      <c r="AN43" s="10">
        <v>15618</v>
      </c>
      <c r="AO43" s="10">
        <v>0</v>
      </c>
      <c r="AP43" s="10">
        <v>16179</v>
      </c>
    </row>
    <row r="44" spans="1:42">
      <c r="A44" s="9" t="s">
        <v>87</v>
      </c>
      <c r="B44" s="9" t="s">
        <v>129</v>
      </c>
      <c r="C44" s="10">
        <v>9631</v>
      </c>
      <c r="D44" s="10">
        <v>17092</v>
      </c>
      <c r="E44" s="10">
        <v>244</v>
      </c>
      <c r="F44" s="10">
        <v>17336</v>
      </c>
      <c r="G44" s="10">
        <v>771</v>
      </c>
      <c r="H44" s="10">
        <v>1920</v>
      </c>
      <c r="I44" s="10">
        <v>0</v>
      </c>
      <c r="J44" s="15" t="s">
        <v>176</v>
      </c>
      <c r="K44" s="10">
        <v>20027</v>
      </c>
      <c r="L44" s="10">
        <v>0</v>
      </c>
      <c r="M44" s="10">
        <v>53610</v>
      </c>
      <c r="N44" s="10">
        <v>53610</v>
      </c>
      <c r="O44" s="10">
        <v>0</v>
      </c>
      <c r="P44" s="10">
        <v>1870</v>
      </c>
      <c r="Q44" s="10">
        <v>1870</v>
      </c>
      <c r="R44" s="10">
        <v>0</v>
      </c>
      <c r="S44" s="10">
        <v>121400</v>
      </c>
      <c r="T44" s="10">
        <v>121400</v>
      </c>
      <c r="U44" s="10">
        <v>0</v>
      </c>
      <c r="V44" s="10">
        <v>176880</v>
      </c>
      <c r="W44" s="10">
        <v>176880</v>
      </c>
      <c r="X44" s="10">
        <v>0</v>
      </c>
      <c r="Y44" s="10">
        <v>0</v>
      </c>
      <c r="Z44" s="10">
        <f t="shared" si="0"/>
        <v>0</v>
      </c>
      <c r="AA44" s="10">
        <v>40</v>
      </c>
      <c r="AB44" s="10">
        <v>40</v>
      </c>
      <c r="AC44" s="10">
        <v>196907</v>
      </c>
      <c r="AD44" s="10">
        <v>196947</v>
      </c>
      <c r="AE44" s="10">
        <v>13313</v>
      </c>
      <c r="AF44" s="10">
        <v>135278</v>
      </c>
      <c r="AG44" s="10">
        <v>0</v>
      </c>
      <c r="AH44" s="10">
        <v>148591</v>
      </c>
      <c r="AI44" s="10">
        <v>5796</v>
      </c>
      <c r="AJ44" s="10">
        <v>25984</v>
      </c>
      <c r="AK44" s="10">
        <v>0</v>
      </c>
      <c r="AL44" s="10">
        <v>31780</v>
      </c>
      <c r="AM44" s="10">
        <v>470</v>
      </c>
      <c r="AN44" s="10">
        <v>15618</v>
      </c>
      <c r="AO44" s="10">
        <v>0</v>
      </c>
      <c r="AP44" s="10">
        <v>16088</v>
      </c>
    </row>
    <row r="45" spans="1:42">
      <c r="A45" s="9" t="s">
        <v>94</v>
      </c>
      <c r="B45" s="9" t="s">
        <v>129</v>
      </c>
      <c r="C45" s="10">
        <v>73192</v>
      </c>
      <c r="D45" s="10">
        <v>129401</v>
      </c>
      <c r="E45" s="10">
        <v>4828</v>
      </c>
      <c r="F45" s="10">
        <v>134229</v>
      </c>
      <c r="G45" s="10">
        <v>4913</v>
      </c>
      <c r="H45" s="10">
        <v>13303</v>
      </c>
      <c r="I45" s="10">
        <v>126</v>
      </c>
      <c r="J45" s="15" t="s">
        <v>183</v>
      </c>
      <c r="K45" s="10">
        <v>152571</v>
      </c>
      <c r="L45" s="10">
        <v>1479</v>
      </c>
      <c r="M45" s="10">
        <v>53610</v>
      </c>
      <c r="N45" s="10">
        <v>55089</v>
      </c>
      <c r="O45" s="10">
        <v>0</v>
      </c>
      <c r="P45" s="10">
        <v>1870</v>
      </c>
      <c r="Q45" s="10">
        <v>1870</v>
      </c>
      <c r="R45" s="10">
        <v>3380</v>
      </c>
      <c r="S45" s="10">
        <v>121400</v>
      </c>
      <c r="T45" s="10">
        <v>124780</v>
      </c>
      <c r="U45" s="10">
        <v>4859</v>
      </c>
      <c r="V45" s="10">
        <v>176880</v>
      </c>
      <c r="W45" s="10">
        <v>181739</v>
      </c>
      <c r="X45" s="10">
        <v>12</v>
      </c>
      <c r="Y45" s="10">
        <v>0</v>
      </c>
      <c r="Z45" s="10">
        <f t="shared" si="0"/>
        <v>12</v>
      </c>
      <c r="AA45" s="10">
        <v>40</v>
      </c>
      <c r="AB45" s="10">
        <v>52</v>
      </c>
      <c r="AC45" s="10">
        <v>334310</v>
      </c>
      <c r="AD45" s="10">
        <v>334362</v>
      </c>
      <c r="AE45" s="10">
        <v>94688</v>
      </c>
      <c r="AF45" s="10">
        <v>135278</v>
      </c>
      <c r="AG45" s="10">
        <v>3405</v>
      </c>
      <c r="AH45" s="10">
        <v>233371</v>
      </c>
      <c r="AI45" s="10">
        <v>49391</v>
      </c>
      <c r="AJ45" s="10">
        <v>25984</v>
      </c>
      <c r="AK45" s="10">
        <v>504</v>
      </c>
      <c r="AL45" s="10">
        <v>75879</v>
      </c>
      <c r="AM45" s="10">
        <v>8492</v>
      </c>
      <c r="AN45" s="10">
        <v>15618</v>
      </c>
      <c r="AO45" s="10">
        <v>950</v>
      </c>
      <c r="AP45" s="10">
        <v>25060</v>
      </c>
    </row>
    <row r="46" spans="1:42">
      <c r="A46" s="9" t="s">
        <v>76</v>
      </c>
      <c r="B46" s="9" t="s">
        <v>121</v>
      </c>
      <c r="C46" s="10">
        <v>6528</v>
      </c>
      <c r="D46" s="10">
        <v>23450</v>
      </c>
      <c r="E46" s="10">
        <v>343</v>
      </c>
      <c r="F46" s="10">
        <v>23793</v>
      </c>
      <c r="G46" s="10">
        <v>673</v>
      </c>
      <c r="H46" s="10">
        <v>4598</v>
      </c>
      <c r="I46" s="10">
        <v>5</v>
      </c>
      <c r="J46" s="15" t="s">
        <v>166</v>
      </c>
      <c r="K46" s="10">
        <v>29069</v>
      </c>
      <c r="L46" s="10">
        <v>1</v>
      </c>
      <c r="M46" s="10">
        <v>53610</v>
      </c>
      <c r="N46" s="10">
        <v>53611</v>
      </c>
      <c r="O46" s="10">
        <v>0</v>
      </c>
      <c r="P46" s="10">
        <v>1870</v>
      </c>
      <c r="Q46" s="10">
        <v>1870</v>
      </c>
      <c r="R46" s="10">
        <v>14</v>
      </c>
      <c r="S46" s="10">
        <v>121400</v>
      </c>
      <c r="T46" s="10">
        <v>121414</v>
      </c>
      <c r="U46" s="10">
        <v>15</v>
      </c>
      <c r="V46" s="10">
        <v>176880</v>
      </c>
      <c r="W46" s="10">
        <v>176895</v>
      </c>
      <c r="X46" s="10">
        <v>4</v>
      </c>
      <c r="Y46" s="10">
        <v>0</v>
      </c>
      <c r="Z46" s="10">
        <f t="shared" si="0"/>
        <v>4</v>
      </c>
      <c r="AA46" s="10">
        <v>40</v>
      </c>
      <c r="AB46" s="10">
        <v>44</v>
      </c>
      <c r="AC46" s="10">
        <v>205964</v>
      </c>
      <c r="AD46" s="10">
        <v>206008</v>
      </c>
      <c r="AE46" s="10">
        <v>14901</v>
      </c>
      <c r="AF46" s="10">
        <v>135278</v>
      </c>
      <c r="AG46" s="10">
        <v>15</v>
      </c>
      <c r="AH46" s="10">
        <v>150194</v>
      </c>
      <c r="AI46" s="10">
        <v>12443</v>
      </c>
      <c r="AJ46" s="10">
        <v>25984</v>
      </c>
      <c r="AK46" s="10">
        <v>0</v>
      </c>
      <c r="AL46" s="10">
        <v>38427</v>
      </c>
      <c r="AM46" s="10">
        <v>1725</v>
      </c>
      <c r="AN46" s="10">
        <v>15618</v>
      </c>
      <c r="AO46" s="10">
        <v>0</v>
      </c>
      <c r="AP46" s="10">
        <v>17343</v>
      </c>
    </row>
    <row r="47" spans="1:42">
      <c r="A47" s="9" t="s">
        <v>95</v>
      </c>
      <c r="B47" s="9" t="s">
        <v>135</v>
      </c>
      <c r="C47" s="10">
        <v>31012</v>
      </c>
      <c r="D47" s="10">
        <v>58060</v>
      </c>
      <c r="E47" s="10">
        <v>678</v>
      </c>
      <c r="F47" s="10">
        <v>58738</v>
      </c>
      <c r="G47" s="10">
        <v>2045</v>
      </c>
      <c r="H47" s="10">
        <v>5508</v>
      </c>
      <c r="I47" s="10">
        <v>441</v>
      </c>
      <c r="J47" s="15" t="s">
        <v>184</v>
      </c>
      <c r="K47" s="10">
        <v>66732</v>
      </c>
      <c r="L47" s="10">
        <v>0</v>
      </c>
      <c r="M47" s="10">
        <v>53610</v>
      </c>
      <c r="N47" s="10">
        <v>53610</v>
      </c>
      <c r="O47" s="10">
        <v>0</v>
      </c>
      <c r="P47" s="10">
        <v>1870</v>
      </c>
      <c r="Q47" s="10">
        <v>1870</v>
      </c>
      <c r="R47" s="10">
        <v>0</v>
      </c>
      <c r="S47" s="10">
        <v>121400</v>
      </c>
      <c r="T47" s="10">
        <v>121400</v>
      </c>
      <c r="U47" s="10">
        <v>0</v>
      </c>
      <c r="V47" s="10">
        <v>176880</v>
      </c>
      <c r="W47" s="10">
        <v>176880</v>
      </c>
      <c r="X47" s="10">
        <v>2</v>
      </c>
      <c r="Y47" s="10">
        <v>0</v>
      </c>
      <c r="Z47" s="10">
        <f t="shared" si="0"/>
        <v>2</v>
      </c>
      <c r="AA47" s="10">
        <v>40</v>
      </c>
      <c r="AB47" s="10">
        <v>42</v>
      </c>
      <c r="AC47" s="10">
        <v>243612</v>
      </c>
      <c r="AD47" s="14">
        <v>243654</v>
      </c>
      <c r="AE47" s="10">
        <v>45084</v>
      </c>
      <c r="AF47" s="10">
        <v>135278</v>
      </c>
      <c r="AG47" s="10">
        <v>0</v>
      </c>
      <c r="AH47" s="10">
        <v>180362</v>
      </c>
      <c r="AI47" s="10">
        <v>19246</v>
      </c>
      <c r="AJ47" s="10">
        <v>25984</v>
      </c>
      <c r="AK47" s="10">
        <v>0</v>
      </c>
      <c r="AL47" s="10">
        <v>45230</v>
      </c>
      <c r="AM47" s="10">
        <v>2402</v>
      </c>
      <c r="AN47" s="10">
        <v>15618</v>
      </c>
      <c r="AO47" s="10">
        <v>0</v>
      </c>
      <c r="AP47" s="10">
        <v>18020</v>
      </c>
    </row>
    <row r="48" spans="1:42">
      <c r="A48" s="9" t="s">
        <v>96</v>
      </c>
      <c r="B48" s="9" t="s">
        <v>136</v>
      </c>
      <c r="C48" s="10">
        <v>23359</v>
      </c>
      <c r="D48" s="10">
        <v>82195</v>
      </c>
      <c r="E48" s="10">
        <v>1633</v>
      </c>
      <c r="F48" s="10">
        <v>83828</v>
      </c>
      <c r="G48" s="10">
        <v>5843</v>
      </c>
      <c r="H48" s="10">
        <v>7809</v>
      </c>
      <c r="I48" s="10">
        <v>261</v>
      </c>
      <c r="J48" s="15" t="s">
        <v>185</v>
      </c>
      <c r="K48" s="10">
        <v>97741</v>
      </c>
      <c r="L48" s="10">
        <v>1092</v>
      </c>
      <c r="M48" s="10">
        <v>53610</v>
      </c>
      <c r="N48" s="10">
        <v>54702</v>
      </c>
      <c r="O48" s="10">
        <v>469</v>
      </c>
      <c r="P48" s="10">
        <v>1870</v>
      </c>
      <c r="Q48" s="10">
        <v>2339</v>
      </c>
      <c r="R48" s="10">
        <v>639</v>
      </c>
      <c r="S48" s="10">
        <v>121400</v>
      </c>
      <c r="T48" s="10">
        <v>122039</v>
      </c>
      <c r="U48" s="10">
        <v>2200</v>
      </c>
      <c r="V48" s="10">
        <v>176880</v>
      </c>
      <c r="W48" s="10">
        <v>179080</v>
      </c>
      <c r="X48" s="10">
        <v>5</v>
      </c>
      <c r="Y48" s="10">
        <v>0</v>
      </c>
      <c r="Z48" s="10">
        <f t="shared" si="0"/>
        <v>5</v>
      </c>
      <c r="AA48" s="10">
        <v>40</v>
      </c>
      <c r="AB48" s="10">
        <v>45</v>
      </c>
      <c r="AC48" s="10">
        <v>276821</v>
      </c>
      <c r="AD48" s="10">
        <v>276866</v>
      </c>
      <c r="AE48" s="10">
        <v>66446</v>
      </c>
      <c r="AF48" s="10">
        <v>135278</v>
      </c>
      <c r="AG48" s="10">
        <v>1974</v>
      </c>
      <c r="AH48" s="10">
        <v>203698</v>
      </c>
      <c r="AI48" s="10">
        <v>26784</v>
      </c>
      <c r="AJ48" s="10">
        <v>25984</v>
      </c>
      <c r="AK48" s="10">
        <v>149</v>
      </c>
      <c r="AL48" s="10">
        <v>52917</v>
      </c>
      <c r="AM48" s="10">
        <v>4511</v>
      </c>
      <c r="AN48" s="10">
        <v>15618</v>
      </c>
      <c r="AO48" s="10">
        <v>56</v>
      </c>
      <c r="AP48" s="10">
        <v>20185</v>
      </c>
    </row>
    <row r="49" spans="1:42">
      <c r="A49" s="9" t="s">
        <v>98</v>
      </c>
      <c r="B49" s="9" t="s">
        <v>137</v>
      </c>
      <c r="C49" s="10">
        <v>43240</v>
      </c>
      <c r="D49" s="10">
        <v>94570</v>
      </c>
      <c r="E49" s="10">
        <v>3272</v>
      </c>
      <c r="F49" s="10">
        <v>97842</v>
      </c>
      <c r="G49" s="10">
        <v>4055</v>
      </c>
      <c r="H49" s="10">
        <v>5009</v>
      </c>
      <c r="I49" s="10">
        <v>41</v>
      </c>
      <c r="J49" s="15" t="s">
        <v>186</v>
      </c>
      <c r="K49" s="10">
        <v>106947</v>
      </c>
      <c r="L49" s="10">
        <v>0</v>
      </c>
      <c r="M49" s="10">
        <v>53610</v>
      </c>
      <c r="N49" s="10">
        <v>53610</v>
      </c>
      <c r="O49" s="10">
        <v>0</v>
      </c>
      <c r="P49" s="10">
        <v>1870</v>
      </c>
      <c r="Q49" s="10">
        <v>1870</v>
      </c>
      <c r="R49" s="10">
        <v>0</v>
      </c>
      <c r="S49" s="10">
        <v>121400</v>
      </c>
      <c r="T49" s="10">
        <v>121400</v>
      </c>
      <c r="U49" s="10">
        <v>0</v>
      </c>
      <c r="V49" s="10">
        <v>176880</v>
      </c>
      <c r="W49" s="10">
        <v>176880</v>
      </c>
      <c r="X49" s="10">
        <v>4</v>
      </c>
      <c r="Y49" s="10">
        <v>0</v>
      </c>
      <c r="Z49" s="10">
        <f t="shared" si="0"/>
        <v>4</v>
      </c>
      <c r="AA49" s="10">
        <v>40</v>
      </c>
      <c r="AB49" s="10">
        <v>44</v>
      </c>
      <c r="AC49" s="10">
        <v>283827</v>
      </c>
      <c r="AD49" s="10">
        <v>283871</v>
      </c>
      <c r="AE49" s="10">
        <v>77147</v>
      </c>
      <c r="AF49" s="10">
        <v>135278</v>
      </c>
      <c r="AG49" s="10">
        <v>0</v>
      </c>
      <c r="AH49" s="10">
        <v>212425</v>
      </c>
      <c r="AI49" s="10">
        <v>21916</v>
      </c>
      <c r="AJ49" s="10">
        <v>25984</v>
      </c>
      <c r="AK49" s="10">
        <v>0</v>
      </c>
      <c r="AL49" s="10">
        <v>47900</v>
      </c>
      <c r="AM49" s="10">
        <v>7884</v>
      </c>
      <c r="AN49" s="10">
        <v>15618</v>
      </c>
      <c r="AO49" s="10">
        <v>0</v>
      </c>
      <c r="AP49" s="10">
        <v>23502</v>
      </c>
    </row>
    <row r="50" spans="1:42">
      <c r="L50" s="10"/>
      <c r="O50" s="10"/>
      <c r="U50" s="10"/>
      <c r="Z50" s="10"/>
      <c r="AE50" s="10"/>
      <c r="AG50" s="10"/>
      <c r="AH50" s="71"/>
      <c r="AI50" s="10"/>
      <c r="AK50" s="10"/>
      <c r="AL50" s="71"/>
      <c r="AM50" s="10"/>
      <c r="AO50" s="10"/>
      <c r="AP50" s="71"/>
    </row>
    <row r="51" spans="1:42">
      <c r="L51" s="10"/>
      <c r="O51" s="10"/>
      <c r="U51" s="10"/>
      <c r="AE51" s="10"/>
      <c r="AI51" s="10"/>
      <c r="AM51" s="10"/>
    </row>
  </sheetData>
  <autoFilter ref="A1:AP50" xr:uid="{5F730BF2-2AB1-45FF-92F1-83DB3AB9586A}"/>
  <sortState xmlns:xlrd2="http://schemas.microsoft.com/office/spreadsheetml/2017/richdata2" ref="A2:AP50">
    <sortCondition ref="B2:B5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2A57-DA2D-4F90-AB2C-14DFB4D9B4F2}">
  <sheetPr codeName="Sheet2">
    <tabColor theme="7" tint="0.39997558519241921"/>
  </sheetPr>
  <dimension ref="A1:L57"/>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7109375" style="9" bestFit="1" customWidth="1"/>
    <col min="2" max="2" width="15.28515625" style="9" hidden="1" customWidth="1"/>
    <col min="3" max="3" width="13.85546875" style="9" customWidth="1"/>
    <col min="4" max="4" width="11.42578125" style="9" bestFit="1" customWidth="1"/>
    <col min="5" max="5" width="13.140625" style="9" customWidth="1"/>
    <col min="6" max="6" width="13.7109375" style="9" customWidth="1"/>
    <col min="7" max="7" width="17.7109375" style="9" customWidth="1"/>
    <col min="8" max="8" width="17.42578125" style="9" customWidth="1"/>
    <col min="9" max="9" width="14.5703125" style="11" customWidth="1"/>
    <col min="10" max="10" width="14" style="11" customWidth="1"/>
    <col min="11" max="11" width="11.85546875" style="11" hidden="1" customWidth="1"/>
    <col min="12" max="12" width="12" style="11" hidden="1" customWidth="1"/>
    <col min="13" max="16384" width="9.140625" style="9"/>
  </cols>
  <sheetData>
    <row r="1" spans="1:12" ht="60" customHeight="1">
      <c r="A1" s="1" t="s">
        <v>0</v>
      </c>
      <c r="B1" s="2" t="s">
        <v>1</v>
      </c>
      <c r="C1" s="1" t="s">
        <v>300</v>
      </c>
      <c r="D1" s="1" t="s">
        <v>9</v>
      </c>
      <c r="E1" s="1" t="s">
        <v>12</v>
      </c>
      <c r="F1" s="1" t="s">
        <v>13</v>
      </c>
      <c r="G1" s="1" t="s">
        <v>252</v>
      </c>
      <c r="H1" s="1" t="s">
        <v>11</v>
      </c>
      <c r="I1" s="3" t="s">
        <v>253</v>
      </c>
      <c r="J1" s="3" t="s">
        <v>14</v>
      </c>
      <c r="K1" s="16" t="s">
        <v>29</v>
      </c>
      <c r="L1" s="1" t="s">
        <v>32</v>
      </c>
    </row>
    <row r="2" spans="1:12">
      <c r="A2" s="17" t="s">
        <v>53</v>
      </c>
      <c r="B2" s="18" t="s">
        <v>101</v>
      </c>
      <c r="C2" s="19">
        <v>17153</v>
      </c>
      <c r="D2" s="19">
        <v>106876</v>
      </c>
      <c r="E2" s="19">
        <v>176952</v>
      </c>
      <c r="F2" s="19">
        <v>283828</v>
      </c>
      <c r="G2" s="19">
        <v>52</v>
      </c>
      <c r="H2" s="19">
        <v>283880</v>
      </c>
      <c r="I2" s="19">
        <f t="shared" ref="I2:I49" si="0">SUM(D2+K2+L2)</f>
        <v>106960</v>
      </c>
      <c r="J2" s="24">
        <f t="shared" ref="J2:J49" si="1">I2/C2</f>
        <v>6.2356439106861776</v>
      </c>
      <c r="K2" s="10">
        <v>72</v>
      </c>
      <c r="L2" s="10">
        <v>12</v>
      </c>
    </row>
    <row r="3" spans="1:12">
      <c r="A3" s="17" t="s">
        <v>91</v>
      </c>
      <c r="B3" s="18" t="s">
        <v>132</v>
      </c>
      <c r="C3" s="19">
        <v>22493</v>
      </c>
      <c r="D3" s="19">
        <v>68445</v>
      </c>
      <c r="E3" s="19">
        <v>176880</v>
      </c>
      <c r="F3" s="19">
        <v>245325</v>
      </c>
      <c r="G3" s="19">
        <v>46</v>
      </c>
      <c r="H3" s="19">
        <v>245371</v>
      </c>
      <c r="I3" s="19">
        <f t="shared" si="0"/>
        <v>68451</v>
      </c>
      <c r="J3" s="24">
        <f t="shared" si="1"/>
        <v>3.0432134441826344</v>
      </c>
      <c r="K3" s="10">
        <v>0</v>
      </c>
      <c r="L3" s="10">
        <v>6</v>
      </c>
    </row>
    <row r="4" spans="1:12">
      <c r="A4" s="17" t="s">
        <v>72</v>
      </c>
      <c r="B4" s="18" t="s">
        <v>118</v>
      </c>
      <c r="C4" s="19">
        <v>12330</v>
      </c>
      <c r="D4" s="19">
        <v>65823</v>
      </c>
      <c r="E4" s="19">
        <v>176880</v>
      </c>
      <c r="F4" s="19">
        <v>242703</v>
      </c>
      <c r="G4" s="19">
        <v>42</v>
      </c>
      <c r="H4" s="19">
        <v>242745</v>
      </c>
      <c r="I4" s="19">
        <f t="shared" si="0"/>
        <v>65825</v>
      </c>
      <c r="J4" s="24">
        <f t="shared" si="1"/>
        <v>5.3386050283860502</v>
      </c>
      <c r="K4" s="10">
        <v>0</v>
      </c>
      <c r="L4" s="10">
        <v>2</v>
      </c>
    </row>
    <row r="5" spans="1:12">
      <c r="A5" s="17" t="s">
        <v>85</v>
      </c>
      <c r="B5" s="18" t="s">
        <v>118</v>
      </c>
      <c r="C5" s="19">
        <v>3828</v>
      </c>
      <c r="D5" s="19">
        <v>14053</v>
      </c>
      <c r="E5" s="19">
        <v>176880</v>
      </c>
      <c r="F5" s="19">
        <v>190933</v>
      </c>
      <c r="G5" s="19">
        <v>40</v>
      </c>
      <c r="H5" s="19">
        <v>190973</v>
      </c>
      <c r="I5" s="19">
        <f t="shared" si="0"/>
        <v>14053</v>
      </c>
      <c r="J5" s="24">
        <f t="shared" si="1"/>
        <v>3.6711076280041799</v>
      </c>
      <c r="K5" s="10">
        <v>0</v>
      </c>
      <c r="L5" s="10">
        <v>0</v>
      </c>
    </row>
    <row r="6" spans="1:12">
      <c r="A6" s="17" t="s">
        <v>51</v>
      </c>
      <c r="B6" s="18" t="s">
        <v>99</v>
      </c>
      <c r="C6" s="19">
        <v>22583</v>
      </c>
      <c r="D6" s="19">
        <v>25487</v>
      </c>
      <c r="E6" s="19">
        <v>176880</v>
      </c>
      <c r="F6" s="19">
        <v>202367</v>
      </c>
      <c r="G6" s="19">
        <v>40</v>
      </c>
      <c r="H6" s="19">
        <v>202407</v>
      </c>
      <c r="I6" s="19">
        <f t="shared" si="0"/>
        <v>25487</v>
      </c>
      <c r="J6" s="24">
        <f t="shared" si="1"/>
        <v>1.1285923039454457</v>
      </c>
      <c r="K6" s="10">
        <v>0</v>
      </c>
      <c r="L6" s="10">
        <v>0</v>
      </c>
    </row>
    <row r="7" spans="1:12">
      <c r="A7" s="17" t="s">
        <v>58</v>
      </c>
      <c r="B7" s="18" t="s">
        <v>106</v>
      </c>
      <c r="C7" s="19">
        <v>7997</v>
      </c>
      <c r="D7" s="19">
        <v>30527</v>
      </c>
      <c r="E7" s="19">
        <v>176880</v>
      </c>
      <c r="F7" s="19">
        <v>207407</v>
      </c>
      <c r="G7" s="19">
        <v>43</v>
      </c>
      <c r="H7" s="19">
        <v>207450</v>
      </c>
      <c r="I7" s="19">
        <f t="shared" si="0"/>
        <v>30530</v>
      </c>
      <c r="J7" s="24">
        <f t="shared" si="1"/>
        <v>3.8176816306114794</v>
      </c>
      <c r="K7" s="10">
        <v>0</v>
      </c>
      <c r="L7" s="10">
        <v>3</v>
      </c>
    </row>
    <row r="8" spans="1:12">
      <c r="A8" s="17" t="s">
        <v>56</v>
      </c>
      <c r="B8" s="18" t="s">
        <v>104</v>
      </c>
      <c r="C8" s="19">
        <v>35688</v>
      </c>
      <c r="D8" s="19">
        <v>94514</v>
      </c>
      <c r="E8" s="19">
        <v>176880</v>
      </c>
      <c r="F8" s="19">
        <v>271394</v>
      </c>
      <c r="G8" s="19">
        <v>51</v>
      </c>
      <c r="H8" s="19">
        <v>271445</v>
      </c>
      <c r="I8" s="19">
        <f t="shared" si="0"/>
        <v>94525</v>
      </c>
      <c r="J8" s="24">
        <f t="shared" si="1"/>
        <v>2.6486494059627885</v>
      </c>
      <c r="K8" s="10">
        <v>0</v>
      </c>
      <c r="L8" s="10">
        <v>11</v>
      </c>
    </row>
    <row r="9" spans="1:12">
      <c r="A9" s="17" t="s">
        <v>57</v>
      </c>
      <c r="B9" s="18" t="s">
        <v>105</v>
      </c>
      <c r="C9" s="19">
        <v>82934</v>
      </c>
      <c r="D9" s="19">
        <v>252490</v>
      </c>
      <c r="E9" s="19">
        <v>176880</v>
      </c>
      <c r="F9" s="19">
        <v>429370</v>
      </c>
      <c r="G9" s="19">
        <v>46</v>
      </c>
      <c r="H9" s="19">
        <v>429416</v>
      </c>
      <c r="I9" s="19">
        <f t="shared" si="0"/>
        <v>252496</v>
      </c>
      <c r="J9" s="24">
        <f t="shared" si="1"/>
        <v>3.0445414425929052</v>
      </c>
      <c r="K9" s="10">
        <v>0</v>
      </c>
      <c r="L9" s="10">
        <v>6</v>
      </c>
    </row>
    <row r="10" spans="1:12">
      <c r="A10" s="17" t="s">
        <v>59</v>
      </c>
      <c r="B10" s="18" t="s">
        <v>107</v>
      </c>
      <c r="C10" s="19">
        <v>36405</v>
      </c>
      <c r="D10" s="19">
        <v>107373</v>
      </c>
      <c r="E10" s="19">
        <v>176880</v>
      </c>
      <c r="F10" s="19">
        <v>284253</v>
      </c>
      <c r="G10" s="19">
        <v>43</v>
      </c>
      <c r="H10" s="19">
        <v>284296</v>
      </c>
      <c r="I10" s="19">
        <f t="shared" si="0"/>
        <v>107376</v>
      </c>
      <c r="J10" s="24">
        <f t="shared" si="1"/>
        <v>2.9494849608570251</v>
      </c>
      <c r="K10" s="10">
        <v>0</v>
      </c>
      <c r="L10" s="10">
        <v>3</v>
      </c>
    </row>
    <row r="11" spans="1:12">
      <c r="A11" s="17" t="s">
        <v>61</v>
      </c>
      <c r="B11" s="18" t="s">
        <v>109</v>
      </c>
      <c r="C11" s="19">
        <v>14312</v>
      </c>
      <c r="D11" s="19">
        <v>66959</v>
      </c>
      <c r="E11" s="19">
        <v>177025</v>
      </c>
      <c r="F11" s="19">
        <v>243984</v>
      </c>
      <c r="G11" s="19">
        <v>44</v>
      </c>
      <c r="H11" s="19">
        <v>244028</v>
      </c>
      <c r="I11" s="19">
        <f t="shared" si="0"/>
        <v>67108</v>
      </c>
      <c r="J11" s="24">
        <f t="shared" si="1"/>
        <v>4.6889323644494132</v>
      </c>
      <c r="K11" s="10">
        <v>145</v>
      </c>
      <c r="L11" s="10">
        <v>4</v>
      </c>
    </row>
    <row r="12" spans="1:12">
      <c r="A12" s="17" t="s">
        <v>62</v>
      </c>
      <c r="B12" s="18" t="s">
        <v>110</v>
      </c>
      <c r="C12" s="19">
        <v>47139</v>
      </c>
      <c r="D12" s="19">
        <v>98035</v>
      </c>
      <c r="E12" s="19">
        <v>176999</v>
      </c>
      <c r="F12" s="19">
        <v>275034</v>
      </c>
      <c r="G12" s="19">
        <v>46</v>
      </c>
      <c r="H12" s="19">
        <v>275080</v>
      </c>
      <c r="I12" s="19">
        <f t="shared" si="0"/>
        <v>98159</v>
      </c>
      <c r="J12" s="24">
        <f t="shared" si="1"/>
        <v>2.0823309785952184</v>
      </c>
      <c r="K12" s="10">
        <v>119</v>
      </c>
      <c r="L12" s="10">
        <v>5</v>
      </c>
    </row>
    <row r="13" spans="1:12">
      <c r="A13" s="17" t="s">
        <v>64</v>
      </c>
      <c r="B13" s="18" t="s">
        <v>112</v>
      </c>
      <c r="C13" s="19">
        <v>6460</v>
      </c>
      <c r="D13" s="19">
        <v>24525</v>
      </c>
      <c r="E13" s="19">
        <v>176880</v>
      </c>
      <c r="F13" s="19">
        <v>201405</v>
      </c>
      <c r="G13" s="19">
        <v>40</v>
      </c>
      <c r="H13" s="19">
        <v>201445</v>
      </c>
      <c r="I13" s="19">
        <f t="shared" si="0"/>
        <v>24525</v>
      </c>
      <c r="J13" s="24">
        <f t="shared" si="1"/>
        <v>3.7964396284829722</v>
      </c>
      <c r="K13" s="10">
        <v>0</v>
      </c>
      <c r="L13" s="10">
        <v>0</v>
      </c>
    </row>
    <row r="14" spans="1:12">
      <c r="A14" s="17" t="s">
        <v>74</v>
      </c>
      <c r="B14" s="18" t="s">
        <v>119</v>
      </c>
      <c r="C14" s="19">
        <v>4469</v>
      </c>
      <c r="D14" s="19">
        <v>33536</v>
      </c>
      <c r="E14" s="19">
        <v>176880</v>
      </c>
      <c r="F14" s="19">
        <v>210416</v>
      </c>
      <c r="G14" s="19">
        <v>40</v>
      </c>
      <c r="H14" s="19">
        <v>210456</v>
      </c>
      <c r="I14" s="19">
        <f t="shared" si="0"/>
        <v>33536</v>
      </c>
      <c r="J14" s="24">
        <f t="shared" si="1"/>
        <v>7.5041396285522488</v>
      </c>
      <c r="K14" s="10">
        <v>0</v>
      </c>
      <c r="L14" s="10">
        <v>0</v>
      </c>
    </row>
    <row r="15" spans="1:12">
      <c r="A15" s="17" t="s">
        <v>66</v>
      </c>
      <c r="B15" s="18" t="s">
        <v>114</v>
      </c>
      <c r="C15" s="19">
        <v>4489</v>
      </c>
      <c r="D15" s="19">
        <v>23108</v>
      </c>
      <c r="E15" s="19">
        <v>176880</v>
      </c>
      <c r="F15" s="19">
        <v>199988</v>
      </c>
      <c r="G15" s="19">
        <v>40</v>
      </c>
      <c r="H15" s="19">
        <v>200028</v>
      </c>
      <c r="I15" s="19">
        <f t="shared" si="0"/>
        <v>23108</v>
      </c>
      <c r="J15" s="24">
        <f t="shared" si="1"/>
        <v>5.1476943640008912</v>
      </c>
      <c r="K15" s="10">
        <v>0</v>
      </c>
      <c r="L15" s="10">
        <v>0</v>
      </c>
    </row>
    <row r="16" spans="1:12">
      <c r="A16" s="17" t="s">
        <v>68</v>
      </c>
      <c r="B16" s="18" t="s">
        <v>114</v>
      </c>
      <c r="C16" s="19">
        <v>5485</v>
      </c>
      <c r="D16" s="19">
        <v>41735</v>
      </c>
      <c r="E16" s="19">
        <v>176880</v>
      </c>
      <c r="F16" s="19">
        <v>218615</v>
      </c>
      <c r="G16" s="19">
        <v>42</v>
      </c>
      <c r="H16" s="19">
        <v>218657</v>
      </c>
      <c r="I16" s="19">
        <f t="shared" si="0"/>
        <v>41737</v>
      </c>
      <c r="J16" s="24">
        <f t="shared" si="1"/>
        <v>7.6092980856882404</v>
      </c>
      <c r="K16" s="10">
        <v>0</v>
      </c>
      <c r="L16" s="10">
        <v>2</v>
      </c>
    </row>
    <row r="17" spans="1:12">
      <c r="A17" s="17" t="s">
        <v>52</v>
      </c>
      <c r="B17" s="18" t="s">
        <v>100</v>
      </c>
      <c r="C17" s="19">
        <v>3778</v>
      </c>
      <c r="D17" s="19">
        <v>18019</v>
      </c>
      <c r="E17" s="19">
        <v>176880</v>
      </c>
      <c r="F17" s="19">
        <v>194899</v>
      </c>
      <c r="G17" s="19">
        <v>40</v>
      </c>
      <c r="H17" s="19">
        <v>194939</v>
      </c>
      <c r="I17" s="19">
        <f t="shared" si="0"/>
        <v>18019</v>
      </c>
      <c r="J17" s="24">
        <f t="shared" si="1"/>
        <v>4.7694547379565906</v>
      </c>
      <c r="K17" s="10">
        <v>0</v>
      </c>
      <c r="L17" s="10">
        <v>0</v>
      </c>
    </row>
    <row r="18" spans="1:12">
      <c r="A18" s="17" t="s">
        <v>73</v>
      </c>
      <c r="B18" s="18" t="s">
        <v>100</v>
      </c>
      <c r="C18" s="19">
        <v>4620</v>
      </c>
      <c r="D18" s="19">
        <v>23032</v>
      </c>
      <c r="E18" s="19">
        <v>176880</v>
      </c>
      <c r="F18" s="19">
        <v>199912</v>
      </c>
      <c r="G18" s="19">
        <v>40</v>
      </c>
      <c r="H18" s="19">
        <v>199952</v>
      </c>
      <c r="I18" s="19">
        <f t="shared" si="0"/>
        <v>23032</v>
      </c>
      <c r="J18" s="24">
        <f t="shared" si="1"/>
        <v>4.9852813852813851</v>
      </c>
      <c r="K18" s="10">
        <v>0</v>
      </c>
      <c r="L18" s="10">
        <v>0</v>
      </c>
    </row>
    <row r="19" spans="1:12">
      <c r="A19" s="17" t="s">
        <v>71</v>
      </c>
      <c r="B19" s="18" t="s">
        <v>117</v>
      </c>
      <c r="C19" s="19">
        <v>5559</v>
      </c>
      <c r="D19" s="19">
        <v>36258</v>
      </c>
      <c r="E19" s="19">
        <v>176913</v>
      </c>
      <c r="F19" s="19">
        <v>213171</v>
      </c>
      <c r="G19" s="19">
        <v>48</v>
      </c>
      <c r="H19" s="19">
        <v>213219</v>
      </c>
      <c r="I19" s="19">
        <f t="shared" si="0"/>
        <v>36298</v>
      </c>
      <c r="J19" s="24">
        <f t="shared" si="1"/>
        <v>6.5295916531750313</v>
      </c>
      <c r="K19" s="10">
        <v>33</v>
      </c>
      <c r="L19" s="10">
        <v>7</v>
      </c>
    </row>
    <row r="20" spans="1:12">
      <c r="A20" s="17" t="s">
        <v>77</v>
      </c>
      <c r="B20" s="18" t="s">
        <v>122</v>
      </c>
      <c r="C20" s="19">
        <v>29568</v>
      </c>
      <c r="D20" s="19">
        <v>48271</v>
      </c>
      <c r="E20" s="19">
        <v>176880</v>
      </c>
      <c r="F20" s="19">
        <v>225151</v>
      </c>
      <c r="G20" s="19">
        <v>40</v>
      </c>
      <c r="H20" s="19">
        <v>225191</v>
      </c>
      <c r="I20" s="19">
        <f t="shared" si="0"/>
        <v>48271</v>
      </c>
      <c r="J20" s="24">
        <f t="shared" si="1"/>
        <v>1.6325419372294372</v>
      </c>
      <c r="K20" s="10">
        <v>0</v>
      </c>
      <c r="L20" s="10">
        <v>0</v>
      </c>
    </row>
    <row r="21" spans="1:12">
      <c r="A21" s="17" t="s">
        <v>75</v>
      </c>
      <c r="B21" s="18" t="s">
        <v>120</v>
      </c>
      <c r="C21" s="19">
        <v>22529</v>
      </c>
      <c r="D21" s="19">
        <v>131382</v>
      </c>
      <c r="E21" s="19">
        <v>182145</v>
      </c>
      <c r="F21" s="19">
        <v>313527</v>
      </c>
      <c r="G21" s="19">
        <v>53</v>
      </c>
      <c r="H21" s="19">
        <v>313580</v>
      </c>
      <c r="I21" s="19">
        <f t="shared" si="0"/>
        <v>136660</v>
      </c>
      <c r="J21" s="24">
        <f t="shared" si="1"/>
        <v>6.0659594300679123</v>
      </c>
      <c r="K21" s="10">
        <v>5265</v>
      </c>
      <c r="L21" s="10">
        <v>13</v>
      </c>
    </row>
    <row r="22" spans="1:12">
      <c r="A22" s="17" t="s">
        <v>54</v>
      </c>
      <c r="B22" s="18" t="s">
        <v>102</v>
      </c>
      <c r="C22" s="19">
        <v>3616</v>
      </c>
      <c r="D22" s="19">
        <v>24853</v>
      </c>
      <c r="E22" s="19">
        <v>176880</v>
      </c>
      <c r="F22" s="19">
        <v>201733</v>
      </c>
      <c r="G22" s="19">
        <v>40</v>
      </c>
      <c r="H22" s="19">
        <v>201773</v>
      </c>
      <c r="I22" s="19">
        <f t="shared" si="0"/>
        <v>24853</v>
      </c>
      <c r="J22" s="24">
        <f t="shared" si="1"/>
        <v>6.873064159292035</v>
      </c>
      <c r="K22" s="10">
        <v>0</v>
      </c>
      <c r="L22" s="10">
        <v>0</v>
      </c>
    </row>
    <row r="23" spans="1:12">
      <c r="A23" s="17" t="s">
        <v>80</v>
      </c>
      <c r="B23" s="18" t="s">
        <v>125</v>
      </c>
      <c r="C23" s="19">
        <v>17075</v>
      </c>
      <c r="D23" s="19">
        <v>76877</v>
      </c>
      <c r="E23" s="19">
        <v>177034</v>
      </c>
      <c r="F23" s="19">
        <v>253911</v>
      </c>
      <c r="G23" s="19">
        <v>46</v>
      </c>
      <c r="H23" s="19">
        <v>253957</v>
      </c>
      <c r="I23" s="19">
        <f t="shared" si="0"/>
        <v>77037</v>
      </c>
      <c r="J23" s="24">
        <f t="shared" si="1"/>
        <v>4.5116837481698386</v>
      </c>
      <c r="K23" s="10">
        <v>154</v>
      </c>
      <c r="L23" s="10">
        <v>6</v>
      </c>
    </row>
    <row r="24" spans="1:12">
      <c r="A24" s="17" t="s">
        <v>262</v>
      </c>
      <c r="B24" s="18" t="s">
        <v>123</v>
      </c>
      <c r="C24" s="19">
        <v>14532</v>
      </c>
      <c r="D24" s="19">
        <v>67510</v>
      </c>
      <c r="E24" s="19">
        <v>176880</v>
      </c>
      <c r="F24" s="19">
        <v>244390</v>
      </c>
      <c r="G24" s="19">
        <v>48</v>
      </c>
      <c r="H24" s="19">
        <v>244438</v>
      </c>
      <c r="I24" s="19">
        <f t="shared" si="0"/>
        <v>67518</v>
      </c>
      <c r="J24" s="24">
        <f t="shared" si="1"/>
        <v>4.6461601981833196</v>
      </c>
      <c r="K24" s="10">
        <v>0</v>
      </c>
      <c r="L24" s="10">
        <v>8</v>
      </c>
    </row>
    <row r="25" spans="1:12">
      <c r="A25" s="17" t="s">
        <v>70</v>
      </c>
      <c r="B25" s="18" t="s">
        <v>116</v>
      </c>
      <c r="C25" s="19">
        <v>1410</v>
      </c>
      <c r="D25" s="19">
        <v>28532</v>
      </c>
      <c r="E25" s="19">
        <v>177043</v>
      </c>
      <c r="F25" s="19">
        <v>205575</v>
      </c>
      <c r="G25" s="19">
        <v>43</v>
      </c>
      <c r="H25" s="19">
        <v>205618</v>
      </c>
      <c r="I25" s="19">
        <f t="shared" si="0"/>
        <v>28698</v>
      </c>
      <c r="J25" s="24">
        <f t="shared" si="1"/>
        <v>20.353191489361702</v>
      </c>
      <c r="K25" s="10">
        <v>163</v>
      </c>
      <c r="L25" s="10">
        <v>3</v>
      </c>
    </row>
    <row r="26" spans="1:12">
      <c r="A26" s="17" t="s">
        <v>81</v>
      </c>
      <c r="B26" s="18" t="s">
        <v>126</v>
      </c>
      <c r="C26" s="19">
        <v>25163</v>
      </c>
      <c r="D26" s="19">
        <v>131744</v>
      </c>
      <c r="E26" s="19">
        <v>177445</v>
      </c>
      <c r="F26" s="19">
        <v>309189</v>
      </c>
      <c r="G26" s="19">
        <v>56</v>
      </c>
      <c r="H26" s="19">
        <v>309245</v>
      </c>
      <c r="I26" s="19">
        <f t="shared" si="0"/>
        <v>132325</v>
      </c>
      <c r="J26" s="24">
        <f t="shared" si="1"/>
        <v>5.2587131900011919</v>
      </c>
      <c r="K26" s="10">
        <v>565</v>
      </c>
      <c r="L26" s="10">
        <v>16</v>
      </c>
    </row>
    <row r="27" spans="1:12">
      <c r="A27" s="17" t="s">
        <v>60</v>
      </c>
      <c r="B27" s="18" t="s">
        <v>108</v>
      </c>
      <c r="C27" s="19">
        <v>5991</v>
      </c>
      <c r="D27" s="19">
        <v>13421</v>
      </c>
      <c r="E27" s="19">
        <v>176880</v>
      </c>
      <c r="F27" s="19">
        <v>190301</v>
      </c>
      <c r="G27" s="19">
        <v>40</v>
      </c>
      <c r="H27" s="19">
        <v>190341</v>
      </c>
      <c r="I27" s="19">
        <f t="shared" si="0"/>
        <v>13421</v>
      </c>
      <c r="J27" s="24">
        <f t="shared" si="1"/>
        <v>2.2401936237689868</v>
      </c>
      <c r="K27" s="10">
        <v>0</v>
      </c>
      <c r="L27" s="10">
        <v>0</v>
      </c>
    </row>
    <row r="28" spans="1:12">
      <c r="A28" s="17" t="s">
        <v>82</v>
      </c>
      <c r="B28" s="18" t="s">
        <v>108</v>
      </c>
      <c r="C28" s="19">
        <v>19821</v>
      </c>
      <c r="D28" s="19">
        <v>107435</v>
      </c>
      <c r="E28" s="19">
        <v>176880</v>
      </c>
      <c r="F28" s="19">
        <v>284315</v>
      </c>
      <c r="G28" s="19">
        <v>55</v>
      </c>
      <c r="H28" s="19">
        <v>284370</v>
      </c>
      <c r="I28" s="19">
        <f t="shared" si="0"/>
        <v>107450</v>
      </c>
      <c r="J28" s="24">
        <f t="shared" si="1"/>
        <v>5.421018112103325</v>
      </c>
      <c r="K28" s="10">
        <v>0</v>
      </c>
      <c r="L28" s="10">
        <v>15</v>
      </c>
    </row>
    <row r="29" spans="1:12">
      <c r="A29" s="17" t="s">
        <v>97</v>
      </c>
      <c r="B29" s="18" t="s">
        <v>108</v>
      </c>
      <c r="C29" s="19">
        <v>1920</v>
      </c>
      <c r="D29" s="19">
        <v>9419</v>
      </c>
      <c r="E29" s="19">
        <v>176880</v>
      </c>
      <c r="F29" s="19">
        <v>186299</v>
      </c>
      <c r="G29" s="19">
        <v>40</v>
      </c>
      <c r="H29" s="19">
        <v>186339</v>
      </c>
      <c r="I29" s="19">
        <f t="shared" si="0"/>
        <v>9419</v>
      </c>
      <c r="J29" s="24">
        <f t="shared" si="1"/>
        <v>4.9057291666666663</v>
      </c>
      <c r="K29" s="10">
        <v>0</v>
      </c>
      <c r="L29" s="10">
        <v>0</v>
      </c>
    </row>
    <row r="30" spans="1:12">
      <c r="A30" s="17" t="s">
        <v>79</v>
      </c>
      <c r="B30" s="18" t="s">
        <v>124</v>
      </c>
      <c r="C30" s="19">
        <v>34114</v>
      </c>
      <c r="D30" s="19">
        <v>121917</v>
      </c>
      <c r="E30" s="19">
        <v>177594</v>
      </c>
      <c r="F30" s="19">
        <v>299511</v>
      </c>
      <c r="G30" s="19">
        <v>43</v>
      </c>
      <c r="H30" s="19">
        <v>299554</v>
      </c>
      <c r="I30" s="19">
        <f t="shared" si="0"/>
        <v>122634</v>
      </c>
      <c r="J30" s="24">
        <f t="shared" si="1"/>
        <v>3.5948291024212935</v>
      </c>
      <c r="K30" s="10">
        <v>714</v>
      </c>
      <c r="L30" s="10">
        <v>3</v>
      </c>
    </row>
    <row r="31" spans="1:12">
      <c r="A31" s="17" t="s">
        <v>84</v>
      </c>
      <c r="B31" s="18" t="s">
        <v>127</v>
      </c>
      <c r="C31" s="19">
        <v>12588</v>
      </c>
      <c r="D31" s="19">
        <v>57749</v>
      </c>
      <c r="E31" s="19">
        <v>176880</v>
      </c>
      <c r="F31" s="19">
        <v>234629</v>
      </c>
      <c r="G31" s="19">
        <v>42</v>
      </c>
      <c r="H31" s="19">
        <v>234671</v>
      </c>
      <c r="I31" s="19">
        <f t="shared" si="0"/>
        <v>57751</v>
      </c>
      <c r="J31" s="24">
        <f t="shared" si="1"/>
        <v>4.5877820146170958</v>
      </c>
      <c r="K31" s="10">
        <v>0</v>
      </c>
      <c r="L31" s="10">
        <v>2</v>
      </c>
    </row>
    <row r="32" spans="1:12">
      <c r="A32" s="17" t="s">
        <v>86</v>
      </c>
      <c r="B32" s="18" t="s">
        <v>128</v>
      </c>
      <c r="C32" s="19">
        <v>75604</v>
      </c>
      <c r="D32" s="19">
        <v>89893</v>
      </c>
      <c r="E32" s="19">
        <v>176880</v>
      </c>
      <c r="F32" s="19">
        <v>266773</v>
      </c>
      <c r="G32" s="19">
        <v>46</v>
      </c>
      <c r="H32" s="19">
        <v>266819</v>
      </c>
      <c r="I32" s="19">
        <f t="shared" si="0"/>
        <v>89899</v>
      </c>
      <c r="J32" s="24">
        <f t="shared" si="1"/>
        <v>1.1890772974974868</v>
      </c>
      <c r="K32" s="10">
        <v>0</v>
      </c>
      <c r="L32" s="10">
        <v>6</v>
      </c>
    </row>
    <row r="33" spans="1:12">
      <c r="A33" s="17" t="s">
        <v>88</v>
      </c>
      <c r="B33" s="18" t="s">
        <v>130</v>
      </c>
      <c r="C33" s="19">
        <v>17871</v>
      </c>
      <c r="D33" s="19">
        <v>59913</v>
      </c>
      <c r="E33" s="19">
        <v>176941</v>
      </c>
      <c r="F33" s="19">
        <v>236854</v>
      </c>
      <c r="G33" s="19">
        <v>45</v>
      </c>
      <c r="H33" s="19">
        <v>236899</v>
      </c>
      <c r="I33" s="19">
        <f t="shared" si="0"/>
        <v>59979</v>
      </c>
      <c r="J33" s="24">
        <f t="shared" si="1"/>
        <v>3.3562195736108777</v>
      </c>
      <c r="K33" s="10">
        <v>61</v>
      </c>
      <c r="L33" s="10">
        <v>5</v>
      </c>
    </row>
    <row r="34" spans="1:12">
      <c r="A34" s="17" t="s">
        <v>89</v>
      </c>
      <c r="B34" s="18" t="s">
        <v>131</v>
      </c>
      <c r="C34" s="19">
        <v>131744</v>
      </c>
      <c r="D34" s="19">
        <v>255024</v>
      </c>
      <c r="E34" s="19">
        <v>176880</v>
      </c>
      <c r="F34" s="19">
        <v>431904</v>
      </c>
      <c r="G34" s="19">
        <v>42</v>
      </c>
      <c r="H34" s="19">
        <v>431946</v>
      </c>
      <c r="I34" s="19">
        <f t="shared" si="0"/>
        <v>255026</v>
      </c>
      <c r="J34" s="24">
        <f t="shared" si="1"/>
        <v>1.9357693709011417</v>
      </c>
      <c r="K34" s="10">
        <v>0</v>
      </c>
      <c r="L34" s="10">
        <v>2</v>
      </c>
    </row>
    <row r="35" spans="1:12">
      <c r="A35" s="17" t="s">
        <v>90</v>
      </c>
      <c r="B35" s="18" t="s">
        <v>131</v>
      </c>
      <c r="C35" s="19">
        <v>59190</v>
      </c>
      <c r="D35" s="19">
        <v>318981</v>
      </c>
      <c r="E35" s="19">
        <v>176880</v>
      </c>
      <c r="F35" s="19">
        <v>495861</v>
      </c>
      <c r="G35" s="19">
        <v>49</v>
      </c>
      <c r="H35" s="19">
        <v>495910</v>
      </c>
      <c r="I35" s="19">
        <f t="shared" si="0"/>
        <v>318989</v>
      </c>
      <c r="J35" s="24">
        <f t="shared" si="1"/>
        <v>5.3892380469673933</v>
      </c>
      <c r="K35" s="10">
        <v>0</v>
      </c>
      <c r="L35" s="10">
        <v>8</v>
      </c>
    </row>
    <row r="36" spans="1:12">
      <c r="A36" s="17" t="s">
        <v>55</v>
      </c>
      <c r="B36" s="18" t="s">
        <v>103</v>
      </c>
      <c r="C36" s="19">
        <v>8020</v>
      </c>
      <c r="D36" s="19">
        <v>23697</v>
      </c>
      <c r="E36" s="19">
        <v>176880</v>
      </c>
      <c r="F36" s="19">
        <v>200577</v>
      </c>
      <c r="G36" s="19">
        <v>40</v>
      </c>
      <c r="H36" s="19">
        <v>200617</v>
      </c>
      <c r="I36" s="19">
        <f t="shared" si="0"/>
        <v>23697</v>
      </c>
      <c r="J36" s="24">
        <f t="shared" si="1"/>
        <v>2.9547381546134663</v>
      </c>
      <c r="K36" s="10">
        <v>0</v>
      </c>
      <c r="L36" s="10">
        <v>0</v>
      </c>
    </row>
    <row r="37" spans="1:12">
      <c r="A37" s="17" t="s">
        <v>69</v>
      </c>
      <c r="B37" s="18" t="s">
        <v>115</v>
      </c>
      <c r="C37" s="19">
        <v>4230</v>
      </c>
      <c r="D37" s="19">
        <v>37506</v>
      </c>
      <c r="E37" s="19">
        <v>176880</v>
      </c>
      <c r="F37" s="19">
        <v>214386</v>
      </c>
      <c r="G37" s="19">
        <v>42</v>
      </c>
      <c r="H37" s="19">
        <v>214428</v>
      </c>
      <c r="I37" s="19">
        <f t="shared" si="0"/>
        <v>37508</v>
      </c>
      <c r="J37" s="24">
        <f t="shared" si="1"/>
        <v>8.8671394799054379</v>
      </c>
      <c r="K37" s="10">
        <v>0</v>
      </c>
      <c r="L37" s="10">
        <v>2</v>
      </c>
    </row>
    <row r="38" spans="1:12">
      <c r="A38" s="17" t="s">
        <v>83</v>
      </c>
      <c r="B38" s="18" t="s">
        <v>115</v>
      </c>
      <c r="C38" s="19">
        <v>6154</v>
      </c>
      <c r="D38" s="19">
        <v>38287</v>
      </c>
      <c r="E38" s="19">
        <v>176880</v>
      </c>
      <c r="F38" s="19">
        <v>215167</v>
      </c>
      <c r="G38" s="19">
        <v>41</v>
      </c>
      <c r="H38" s="19">
        <v>215208</v>
      </c>
      <c r="I38" s="19">
        <f t="shared" si="0"/>
        <v>38288</v>
      </c>
      <c r="J38" s="24">
        <f t="shared" si="1"/>
        <v>6.2216444588885276</v>
      </c>
      <c r="K38" s="10">
        <v>0</v>
      </c>
      <c r="L38" s="10">
        <v>1</v>
      </c>
    </row>
    <row r="39" spans="1:12">
      <c r="A39" s="17" t="s">
        <v>63</v>
      </c>
      <c r="B39" s="18" t="s">
        <v>111</v>
      </c>
      <c r="C39" s="19">
        <v>9476</v>
      </c>
      <c r="D39" s="19">
        <v>54671</v>
      </c>
      <c r="E39" s="19">
        <v>176880</v>
      </c>
      <c r="F39" s="19">
        <v>231551</v>
      </c>
      <c r="G39" s="19">
        <v>48</v>
      </c>
      <c r="H39" s="19">
        <v>231599</v>
      </c>
      <c r="I39" s="19">
        <f t="shared" si="0"/>
        <v>54679</v>
      </c>
      <c r="J39" s="24">
        <f t="shared" si="1"/>
        <v>5.7702617138032926</v>
      </c>
      <c r="K39" s="10">
        <v>0</v>
      </c>
      <c r="L39" s="10">
        <v>8</v>
      </c>
    </row>
    <row r="40" spans="1:12">
      <c r="A40" s="17" t="s">
        <v>67</v>
      </c>
      <c r="B40" s="18" t="s">
        <v>111</v>
      </c>
      <c r="C40" s="19">
        <v>12642</v>
      </c>
      <c r="D40" s="19">
        <v>70828</v>
      </c>
      <c r="E40" s="19">
        <v>181276</v>
      </c>
      <c r="F40" s="19">
        <v>252104</v>
      </c>
      <c r="G40" s="19">
        <v>50</v>
      </c>
      <c r="H40" s="19">
        <v>252154</v>
      </c>
      <c r="I40" s="19">
        <f t="shared" si="0"/>
        <v>75234</v>
      </c>
      <c r="J40" s="24">
        <f t="shared" si="1"/>
        <v>5.9511153298528709</v>
      </c>
      <c r="K40" s="10">
        <v>4396</v>
      </c>
      <c r="L40" s="10">
        <v>10</v>
      </c>
    </row>
    <row r="41" spans="1:12">
      <c r="A41" s="17" t="s">
        <v>92</v>
      </c>
      <c r="B41" s="18" t="s">
        <v>133</v>
      </c>
      <c r="C41" s="19">
        <v>31931</v>
      </c>
      <c r="D41" s="19">
        <v>88538</v>
      </c>
      <c r="E41" s="19">
        <v>177011</v>
      </c>
      <c r="F41" s="19">
        <v>265549</v>
      </c>
      <c r="G41" s="19">
        <v>44</v>
      </c>
      <c r="H41" s="19">
        <v>265593</v>
      </c>
      <c r="I41" s="19">
        <f t="shared" si="0"/>
        <v>88673</v>
      </c>
      <c r="J41" s="24">
        <f t="shared" si="1"/>
        <v>2.7770191976449219</v>
      </c>
      <c r="K41" s="10">
        <v>131</v>
      </c>
      <c r="L41" s="10">
        <v>4</v>
      </c>
    </row>
    <row r="42" spans="1:12">
      <c r="A42" s="17" t="s">
        <v>93</v>
      </c>
      <c r="B42" s="18" t="s">
        <v>134</v>
      </c>
      <c r="C42" s="19">
        <v>16359</v>
      </c>
      <c r="D42" s="19">
        <v>56044</v>
      </c>
      <c r="E42" s="19">
        <v>176880</v>
      </c>
      <c r="F42" s="19">
        <v>232924</v>
      </c>
      <c r="G42" s="19">
        <v>40</v>
      </c>
      <c r="H42" s="19">
        <v>232964</v>
      </c>
      <c r="I42" s="19">
        <f t="shared" si="0"/>
        <v>56044</v>
      </c>
      <c r="J42" s="24">
        <f t="shared" si="1"/>
        <v>3.4258817776147685</v>
      </c>
      <c r="K42" s="10">
        <v>0</v>
      </c>
      <c r="L42" s="10">
        <v>0</v>
      </c>
    </row>
    <row r="43" spans="1:12">
      <c r="A43" s="17" t="s">
        <v>65</v>
      </c>
      <c r="B43" s="18" t="s">
        <v>113</v>
      </c>
      <c r="C43" s="19">
        <v>11147</v>
      </c>
      <c r="D43" s="19">
        <v>18796</v>
      </c>
      <c r="E43" s="19">
        <v>176880</v>
      </c>
      <c r="F43" s="19">
        <v>195676</v>
      </c>
      <c r="G43" s="19">
        <v>43</v>
      </c>
      <c r="H43" s="19">
        <v>195719</v>
      </c>
      <c r="I43" s="19">
        <f t="shared" si="0"/>
        <v>18799</v>
      </c>
      <c r="J43" s="24">
        <f t="shared" si="1"/>
        <v>1.6864627253969677</v>
      </c>
      <c r="K43" s="10">
        <v>0</v>
      </c>
      <c r="L43" s="10">
        <v>3</v>
      </c>
    </row>
    <row r="44" spans="1:12">
      <c r="A44" s="17" t="s">
        <v>87</v>
      </c>
      <c r="B44" s="18" t="s">
        <v>129</v>
      </c>
      <c r="C44" s="19">
        <v>9631</v>
      </c>
      <c r="D44" s="19">
        <v>20027</v>
      </c>
      <c r="E44" s="19">
        <v>176880</v>
      </c>
      <c r="F44" s="19">
        <v>196907</v>
      </c>
      <c r="G44" s="19">
        <v>40</v>
      </c>
      <c r="H44" s="19">
        <v>196947</v>
      </c>
      <c r="I44" s="19">
        <f t="shared" si="0"/>
        <v>20027</v>
      </c>
      <c r="J44" s="24">
        <f t="shared" si="1"/>
        <v>2.0794310040494239</v>
      </c>
      <c r="K44" s="10">
        <v>0</v>
      </c>
      <c r="L44" s="10">
        <v>0</v>
      </c>
    </row>
    <row r="45" spans="1:12">
      <c r="A45" s="17" t="s">
        <v>94</v>
      </c>
      <c r="B45" s="18" t="s">
        <v>129</v>
      </c>
      <c r="C45" s="19">
        <v>73192</v>
      </c>
      <c r="D45" s="19">
        <v>152571</v>
      </c>
      <c r="E45" s="19">
        <v>181739</v>
      </c>
      <c r="F45" s="19">
        <v>334310</v>
      </c>
      <c r="G45" s="19">
        <v>52</v>
      </c>
      <c r="H45" s="19">
        <v>334362</v>
      </c>
      <c r="I45" s="19">
        <f t="shared" si="0"/>
        <v>157442</v>
      </c>
      <c r="J45" s="24">
        <f t="shared" si="1"/>
        <v>2.1510820854738224</v>
      </c>
      <c r="K45" s="10">
        <v>4859</v>
      </c>
      <c r="L45" s="10">
        <v>12</v>
      </c>
    </row>
    <row r="46" spans="1:12">
      <c r="A46" s="17" t="s">
        <v>76</v>
      </c>
      <c r="B46" s="18" t="s">
        <v>121</v>
      </c>
      <c r="C46" s="19">
        <v>6528</v>
      </c>
      <c r="D46" s="19">
        <v>29069</v>
      </c>
      <c r="E46" s="19">
        <v>176895</v>
      </c>
      <c r="F46" s="19">
        <v>205964</v>
      </c>
      <c r="G46" s="19">
        <v>44</v>
      </c>
      <c r="H46" s="19">
        <v>206008</v>
      </c>
      <c r="I46" s="19">
        <f t="shared" si="0"/>
        <v>29088</v>
      </c>
      <c r="J46" s="24">
        <f t="shared" si="1"/>
        <v>4.4558823529411766</v>
      </c>
      <c r="K46" s="10">
        <v>15</v>
      </c>
      <c r="L46" s="10">
        <v>4</v>
      </c>
    </row>
    <row r="47" spans="1:12">
      <c r="A47" s="17" t="s">
        <v>95</v>
      </c>
      <c r="B47" s="18" t="s">
        <v>135</v>
      </c>
      <c r="C47" s="19">
        <v>31012</v>
      </c>
      <c r="D47" s="19">
        <v>66732</v>
      </c>
      <c r="E47" s="19">
        <v>176880</v>
      </c>
      <c r="F47" s="19">
        <v>243612</v>
      </c>
      <c r="G47" s="19">
        <v>42</v>
      </c>
      <c r="H47" s="19">
        <v>243654</v>
      </c>
      <c r="I47" s="19">
        <f t="shared" si="0"/>
        <v>66734</v>
      </c>
      <c r="J47" s="24">
        <f t="shared" si="1"/>
        <v>2.1518766928930737</v>
      </c>
      <c r="K47" s="10">
        <v>0</v>
      </c>
      <c r="L47" s="10">
        <v>2</v>
      </c>
    </row>
    <row r="48" spans="1:12">
      <c r="A48" s="17" t="s">
        <v>96</v>
      </c>
      <c r="B48" s="18" t="s">
        <v>136</v>
      </c>
      <c r="C48" s="19">
        <v>23359</v>
      </c>
      <c r="D48" s="19">
        <v>97741</v>
      </c>
      <c r="E48" s="19">
        <v>179080</v>
      </c>
      <c r="F48" s="19">
        <v>276821</v>
      </c>
      <c r="G48" s="19">
        <v>45</v>
      </c>
      <c r="H48" s="19">
        <v>276866</v>
      </c>
      <c r="I48" s="19">
        <f t="shared" si="0"/>
        <v>99946</v>
      </c>
      <c r="J48" s="24">
        <f t="shared" si="1"/>
        <v>4.2786934372190588</v>
      </c>
      <c r="K48" s="10">
        <v>2200</v>
      </c>
      <c r="L48" s="10">
        <v>5</v>
      </c>
    </row>
    <row r="49" spans="1:12">
      <c r="A49" s="17" t="s">
        <v>98</v>
      </c>
      <c r="B49" s="18" t="s">
        <v>137</v>
      </c>
      <c r="C49" s="19">
        <v>43240</v>
      </c>
      <c r="D49" s="19">
        <v>106947</v>
      </c>
      <c r="E49" s="19">
        <v>176880</v>
      </c>
      <c r="F49" s="19">
        <v>283827</v>
      </c>
      <c r="G49" s="19">
        <v>44</v>
      </c>
      <c r="H49" s="19">
        <v>283871</v>
      </c>
      <c r="I49" s="19">
        <f t="shared" si="0"/>
        <v>106951</v>
      </c>
      <c r="J49" s="24">
        <f t="shared" si="1"/>
        <v>2.4734273820536541</v>
      </c>
      <c r="K49" s="10">
        <v>0</v>
      </c>
      <c r="L49" s="10">
        <v>4</v>
      </c>
    </row>
    <row r="50" spans="1:12">
      <c r="A50" s="21"/>
      <c r="B50" s="22"/>
      <c r="C50" s="22"/>
      <c r="D50" s="22"/>
      <c r="E50" s="22"/>
      <c r="F50" s="22"/>
      <c r="G50" s="22"/>
      <c r="H50" s="22"/>
      <c r="I50" s="25"/>
      <c r="J50" s="26"/>
    </row>
    <row r="51" spans="1:12">
      <c r="A51" s="4" t="s">
        <v>187</v>
      </c>
      <c r="B51" s="4"/>
      <c r="C51" s="5">
        <f>SUM(C2:C49)</f>
        <v>1097379</v>
      </c>
      <c r="D51" s="5">
        <f t="shared" ref="D51" si="2">SUM(D2:D49)</f>
        <v>3535170</v>
      </c>
      <c r="E51" s="5">
        <v>195772</v>
      </c>
      <c r="F51" s="5">
        <f>D51+E51</f>
        <v>3730942</v>
      </c>
      <c r="G51" s="5">
        <v>246</v>
      </c>
      <c r="H51" s="5">
        <f>D51+E51+G51</f>
        <v>3731188</v>
      </c>
      <c r="I51" s="5">
        <f>SUM(I2:I49)</f>
        <v>3554265</v>
      </c>
      <c r="J51" s="20">
        <f>I51/C51</f>
        <v>3.2388673375378971</v>
      </c>
    </row>
    <row r="52" spans="1:12">
      <c r="A52" s="4" t="s">
        <v>188</v>
      </c>
      <c r="B52" s="4"/>
      <c r="C52" s="6"/>
      <c r="D52" s="5">
        <f>AVERAGE(D2:D49)</f>
        <v>73649.375</v>
      </c>
      <c r="E52" s="5">
        <f t="shared" ref="E52:F52" si="3">AVERAGE(E2:E49)</f>
        <v>177273.58333333334</v>
      </c>
      <c r="F52" s="5">
        <f t="shared" si="3"/>
        <v>250922.95833333334</v>
      </c>
      <c r="G52" s="5">
        <f t="shared" ref="G52:H52" si="4">AVERAGE(G2:G49)</f>
        <v>44.291666666666664</v>
      </c>
      <c r="H52" s="5">
        <f t="shared" si="4"/>
        <v>250967.25</v>
      </c>
      <c r="I52" s="5">
        <f>AVERAGE(I2:I49)</f>
        <v>74047.1875</v>
      </c>
      <c r="J52" s="20">
        <f>AVERAGE(J2:J49)</f>
        <v>4.5040939340546009</v>
      </c>
    </row>
    <row r="53" spans="1:12">
      <c r="A53" s="4" t="s">
        <v>189</v>
      </c>
      <c r="B53" s="4"/>
      <c r="C53" s="6"/>
      <c r="D53" s="5">
        <f>MEDIAN(D2:D49)</f>
        <v>58831</v>
      </c>
      <c r="E53" s="5">
        <f t="shared" ref="E53:F53" si="5">MEDIAN(E2:E49)</f>
        <v>176880</v>
      </c>
      <c r="F53" s="5">
        <f t="shared" si="5"/>
        <v>235741.5</v>
      </c>
      <c r="G53" s="5">
        <f t="shared" ref="G53:H53" si="6">MEDIAN(G2:G49)</f>
        <v>43</v>
      </c>
      <c r="H53" s="5">
        <f t="shared" si="6"/>
        <v>235785</v>
      </c>
      <c r="I53" s="5">
        <f>MEDIAN(I2:I49)</f>
        <v>58865</v>
      </c>
      <c r="J53" s="20">
        <f>MEDIAN(J2:J49)</f>
        <v>4.3672878950801177</v>
      </c>
    </row>
    <row r="54" spans="1:12">
      <c r="A54" s="7"/>
      <c r="B54" s="7"/>
      <c r="C54" s="8"/>
      <c r="D54" s="8"/>
      <c r="E54" s="8"/>
      <c r="F54" s="8"/>
      <c r="G54" s="8"/>
      <c r="H54" s="8"/>
      <c r="I54" s="8"/>
      <c r="J54" s="8"/>
    </row>
    <row r="55" spans="1:12">
      <c r="A55" s="96" t="s">
        <v>254</v>
      </c>
      <c r="B55" s="97"/>
      <c r="C55" s="97"/>
      <c r="D55" s="97"/>
      <c r="E55" s="97"/>
      <c r="F55" s="97"/>
      <c r="G55" s="97"/>
      <c r="H55" s="97"/>
      <c r="I55" s="97"/>
      <c r="J55" s="98"/>
    </row>
    <row r="56" spans="1:12">
      <c r="A56" s="99" t="s">
        <v>255</v>
      </c>
      <c r="B56" s="100"/>
      <c r="C56" s="100"/>
      <c r="D56" s="100"/>
      <c r="E56" s="100"/>
      <c r="F56" s="100"/>
      <c r="G56" s="100"/>
      <c r="H56" s="100"/>
      <c r="I56" s="100"/>
      <c r="J56" s="101"/>
    </row>
    <row r="57" spans="1:12">
      <c r="A57" s="102" t="s">
        <v>256</v>
      </c>
      <c r="B57" s="103"/>
      <c r="C57" s="103"/>
      <c r="D57" s="103"/>
      <c r="E57" s="103"/>
      <c r="F57" s="103"/>
      <c r="G57" s="103"/>
      <c r="H57" s="103"/>
      <c r="I57" s="103"/>
      <c r="J57" s="104"/>
    </row>
  </sheetData>
  <autoFilter ref="A1:L49" xr:uid="{C43C2A57-DA2D-4F90-AB2C-14DFB4D9B4F2}"/>
  <sortState xmlns:xlrd2="http://schemas.microsoft.com/office/spreadsheetml/2017/richdata2" ref="A2:L49">
    <sortCondition ref="B2:B49"/>
  </sortState>
  <mergeCells count="3">
    <mergeCell ref="A55:J55"/>
    <mergeCell ref="A56:J56"/>
    <mergeCell ref="A57:J57"/>
  </mergeCells>
  <conditionalFormatting sqref="A2:J49">
    <cfRule type="expression" dxfId="12"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5379E-2831-4247-9B5C-538A5A1CB05F}">
  <sheetPr codeName="Sheet3">
    <tabColor theme="7" tint="0.39997558519241921"/>
  </sheetPr>
  <dimension ref="A1:L53"/>
  <sheetViews>
    <sheetView showGridLines="0" showRowColHeaders="0" workbookViewId="0">
      <pane xSplit="1" ySplit="1" topLeftCell="B2" activePane="bottomRight" state="frozen"/>
      <selection activeCell="D8" sqref="D8"/>
      <selection pane="topRight" activeCell="D8" sqref="D8"/>
      <selection pane="bottomLeft" activeCell="D8" sqref="D8"/>
      <selection pane="bottomRight"/>
    </sheetView>
  </sheetViews>
  <sheetFormatPr defaultRowHeight="12.75"/>
  <cols>
    <col min="1" max="1" width="38.7109375" style="9" bestFit="1" customWidth="1"/>
    <col min="2" max="3" width="15.28515625" style="9" hidden="1" customWidth="1"/>
    <col min="4" max="4" width="11.42578125" style="9" bestFit="1" customWidth="1"/>
    <col min="5" max="5" width="11.42578125" style="9" customWidth="1"/>
    <col min="6" max="6" width="11.42578125" style="9" bestFit="1" customWidth="1"/>
    <col min="7" max="7" width="13.140625" style="9" customWidth="1"/>
    <col min="8" max="8" width="14.5703125" style="9" customWidth="1"/>
    <col min="9" max="9" width="13.140625" style="9" customWidth="1"/>
    <col min="10" max="10" width="16.85546875" style="9" customWidth="1"/>
    <col min="11" max="11" width="17.42578125" style="9" customWidth="1"/>
    <col min="12" max="12" width="16.42578125" style="9" customWidth="1"/>
    <col min="13" max="16384" width="9.140625" style="9"/>
  </cols>
  <sheetData>
    <row r="1" spans="1:12" ht="44.25" customHeight="1">
      <c r="A1" s="1" t="s">
        <v>0</v>
      </c>
      <c r="B1" s="2" t="s">
        <v>1</v>
      </c>
      <c r="C1" s="1" t="s">
        <v>2</v>
      </c>
      <c r="D1" s="1" t="s">
        <v>3</v>
      </c>
      <c r="E1" s="3" t="s">
        <v>4</v>
      </c>
      <c r="F1" s="1" t="s">
        <v>5</v>
      </c>
      <c r="G1" s="1" t="s">
        <v>6</v>
      </c>
      <c r="H1" s="3" t="s">
        <v>7</v>
      </c>
      <c r="I1" s="1" t="s">
        <v>9</v>
      </c>
      <c r="J1" s="3" t="s">
        <v>8</v>
      </c>
      <c r="K1" s="1" t="s">
        <v>11</v>
      </c>
      <c r="L1" s="3" t="s">
        <v>10</v>
      </c>
    </row>
    <row r="2" spans="1:12">
      <c r="A2" s="17" t="s">
        <v>53</v>
      </c>
      <c r="B2" s="18" t="s">
        <v>101</v>
      </c>
      <c r="C2" s="19">
        <v>17153</v>
      </c>
      <c r="D2" s="19">
        <v>96535</v>
      </c>
      <c r="E2" s="29">
        <f>D2/C2</f>
        <v>5.6278785052177458</v>
      </c>
      <c r="F2" s="19">
        <v>1187</v>
      </c>
      <c r="G2" s="19">
        <v>97722</v>
      </c>
      <c r="H2" s="29">
        <f>G2/C2</f>
        <v>5.6970792281233607</v>
      </c>
      <c r="I2" s="19">
        <v>106876</v>
      </c>
      <c r="J2" s="30">
        <f t="shared" ref="J2:J49" si="0">G2/I2</f>
        <v>0.91434933942138552</v>
      </c>
      <c r="K2" s="19">
        <v>283880</v>
      </c>
      <c r="L2" s="31">
        <f>G2/K2</f>
        <v>0.34423700154995068</v>
      </c>
    </row>
    <row r="3" spans="1:12">
      <c r="A3" s="17" t="s">
        <v>91</v>
      </c>
      <c r="B3" s="18" t="s">
        <v>132</v>
      </c>
      <c r="C3" s="19">
        <v>22493</v>
      </c>
      <c r="D3" s="19">
        <v>58290</v>
      </c>
      <c r="E3" s="29">
        <f t="shared" ref="E3:E49" si="1">D3/C3</f>
        <v>2.5914729026808341</v>
      </c>
      <c r="F3" s="19">
        <v>2051</v>
      </c>
      <c r="G3" s="19">
        <v>60341</v>
      </c>
      <c r="H3" s="29">
        <f t="shared" ref="H3:H49" si="2">G3/C3</f>
        <v>2.6826568265682655</v>
      </c>
      <c r="I3" s="19">
        <v>68445</v>
      </c>
      <c r="J3" s="30">
        <f t="shared" si="0"/>
        <v>0.88159836364964572</v>
      </c>
      <c r="K3" s="19">
        <v>245371</v>
      </c>
      <c r="L3" s="31">
        <f t="shared" ref="L3:L49" si="3">G3/K3</f>
        <v>0.24591740670250356</v>
      </c>
    </row>
    <row r="4" spans="1:12">
      <c r="A4" s="17" t="s">
        <v>72</v>
      </c>
      <c r="B4" s="18" t="s">
        <v>118</v>
      </c>
      <c r="C4" s="19">
        <v>12330</v>
      </c>
      <c r="D4" s="19">
        <v>59246</v>
      </c>
      <c r="E4" s="29">
        <f t="shared" si="1"/>
        <v>4.8050283860502843</v>
      </c>
      <c r="F4" s="19">
        <v>747</v>
      </c>
      <c r="G4" s="19">
        <v>59993</v>
      </c>
      <c r="H4" s="29">
        <f t="shared" si="2"/>
        <v>4.8656123276561232</v>
      </c>
      <c r="I4" s="19">
        <v>65823</v>
      </c>
      <c r="J4" s="30">
        <f t="shared" si="0"/>
        <v>0.91142913571244089</v>
      </c>
      <c r="K4" s="19">
        <v>242745</v>
      </c>
      <c r="L4" s="31">
        <f t="shared" si="3"/>
        <v>0.24714412243300582</v>
      </c>
    </row>
    <row r="5" spans="1:12">
      <c r="A5" s="17" t="s">
        <v>85</v>
      </c>
      <c r="B5" s="18" t="s">
        <v>118</v>
      </c>
      <c r="C5" s="19">
        <v>3828</v>
      </c>
      <c r="D5" s="19">
        <v>12535</v>
      </c>
      <c r="E5" s="29">
        <f t="shared" si="1"/>
        <v>3.2745559038662488</v>
      </c>
      <c r="F5" s="19">
        <v>144</v>
      </c>
      <c r="G5" s="19">
        <v>12679</v>
      </c>
      <c r="H5" s="29">
        <f t="shared" si="2"/>
        <v>3.3121734587251828</v>
      </c>
      <c r="I5" s="19">
        <v>14053</v>
      </c>
      <c r="J5" s="30">
        <f t="shared" si="0"/>
        <v>0.90222728243079764</v>
      </c>
      <c r="K5" s="19">
        <v>190973</v>
      </c>
      <c r="L5" s="31">
        <f t="shared" si="3"/>
        <v>6.6391584150639102E-2</v>
      </c>
    </row>
    <row r="6" spans="1:12">
      <c r="A6" s="17" t="s">
        <v>51</v>
      </c>
      <c r="B6" s="18" t="s">
        <v>99</v>
      </c>
      <c r="C6" s="19">
        <v>22583</v>
      </c>
      <c r="D6" s="19">
        <v>22745</v>
      </c>
      <c r="E6" s="29">
        <f t="shared" si="1"/>
        <v>1.0071735376167914</v>
      </c>
      <c r="F6" s="19">
        <v>123</v>
      </c>
      <c r="G6" s="19">
        <v>22868</v>
      </c>
      <c r="H6" s="29">
        <f t="shared" si="2"/>
        <v>1.0126201124739849</v>
      </c>
      <c r="I6" s="19">
        <v>25487</v>
      </c>
      <c r="J6" s="30">
        <f t="shared" si="0"/>
        <v>0.89724173107858907</v>
      </c>
      <c r="K6" s="19">
        <v>202407</v>
      </c>
      <c r="L6" s="31">
        <f t="shared" si="3"/>
        <v>0.11298028230248953</v>
      </c>
    </row>
    <row r="7" spans="1:12">
      <c r="A7" s="17" t="s">
        <v>58</v>
      </c>
      <c r="B7" s="18" t="s">
        <v>106</v>
      </c>
      <c r="C7" s="19">
        <v>7997</v>
      </c>
      <c r="D7" s="19">
        <v>20684</v>
      </c>
      <c r="E7" s="29">
        <f t="shared" si="1"/>
        <v>2.5864699262223332</v>
      </c>
      <c r="F7" s="19">
        <v>2202</v>
      </c>
      <c r="G7" s="19">
        <v>22886</v>
      </c>
      <c r="H7" s="29">
        <f t="shared" si="2"/>
        <v>2.8618231836938852</v>
      </c>
      <c r="I7" s="19">
        <v>30527</v>
      </c>
      <c r="J7" s="30">
        <f t="shared" si="0"/>
        <v>0.74969698955023423</v>
      </c>
      <c r="K7" s="19">
        <v>207450</v>
      </c>
      <c r="L7" s="31">
        <f t="shared" si="3"/>
        <v>0.11032055917088456</v>
      </c>
    </row>
    <row r="8" spans="1:12">
      <c r="A8" s="17" t="s">
        <v>56</v>
      </c>
      <c r="B8" s="18" t="s">
        <v>104</v>
      </c>
      <c r="C8" s="19">
        <v>35688</v>
      </c>
      <c r="D8" s="19">
        <v>78790</v>
      </c>
      <c r="E8" s="29">
        <f t="shared" si="1"/>
        <v>2.2077449002465817</v>
      </c>
      <c r="F8" s="19">
        <v>881</v>
      </c>
      <c r="G8" s="19">
        <v>79671</v>
      </c>
      <c r="H8" s="29">
        <f t="shared" si="2"/>
        <v>2.2324310692669806</v>
      </c>
      <c r="I8" s="19">
        <v>94514</v>
      </c>
      <c r="J8" s="30">
        <f t="shared" si="0"/>
        <v>0.84295448293374531</v>
      </c>
      <c r="K8" s="19">
        <v>271445</v>
      </c>
      <c r="L8" s="31">
        <f t="shared" si="3"/>
        <v>0.29350697194643482</v>
      </c>
    </row>
    <row r="9" spans="1:12">
      <c r="A9" s="17" t="s">
        <v>57</v>
      </c>
      <c r="B9" s="18" t="s">
        <v>105</v>
      </c>
      <c r="C9" s="19">
        <v>82934</v>
      </c>
      <c r="D9" s="19">
        <v>186032</v>
      </c>
      <c r="E9" s="29">
        <f t="shared" si="1"/>
        <v>2.2431330937854197</v>
      </c>
      <c r="F9" s="19">
        <v>26325</v>
      </c>
      <c r="G9" s="19">
        <v>212357</v>
      </c>
      <c r="H9" s="29">
        <f t="shared" si="2"/>
        <v>2.5605541756095209</v>
      </c>
      <c r="I9" s="19">
        <v>252490</v>
      </c>
      <c r="J9" s="30">
        <f t="shared" si="0"/>
        <v>0.84105113073785098</v>
      </c>
      <c r="K9" s="19">
        <v>429416</v>
      </c>
      <c r="L9" s="31">
        <f t="shared" si="3"/>
        <v>0.49452512249194253</v>
      </c>
    </row>
    <row r="10" spans="1:12">
      <c r="A10" s="17" t="s">
        <v>59</v>
      </c>
      <c r="B10" s="18" t="s">
        <v>107</v>
      </c>
      <c r="C10" s="19">
        <v>36405</v>
      </c>
      <c r="D10" s="19">
        <v>82194</v>
      </c>
      <c r="E10" s="29">
        <f t="shared" si="1"/>
        <v>2.2577667902760612</v>
      </c>
      <c r="F10" s="19">
        <v>6057</v>
      </c>
      <c r="G10" s="19">
        <v>88251</v>
      </c>
      <c r="H10" s="29">
        <f t="shared" si="2"/>
        <v>2.4241450350226619</v>
      </c>
      <c r="I10" s="19">
        <v>107373</v>
      </c>
      <c r="J10" s="30">
        <f t="shared" si="0"/>
        <v>0.82191053616831045</v>
      </c>
      <c r="K10" s="19">
        <v>284296</v>
      </c>
      <c r="L10" s="31">
        <f t="shared" si="3"/>
        <v>0.31041942201086192</v>
      </c>
    </row>
    <row r="11" spans="1:12">
      <c r="A11" s="17" t="s">
        <v>61</v>
      </c>
      <c r="B11" s="18" t="s">
        <v>109</v>
      </c>
      <c r="C11" s="19">
        <v>14312</v>
      </c>
      <c r="D11" s="19">
        <v>59521</v>
      </c>
      <c r="E11" s="29">
        <f t="shared" si="1"/>
        <v>4.1588177752934596</v>
      </c>
      <c r="F11" s="19">
        <v>750</v>
      </c>
      <c r="G11" s="19">
        <v>60271</v>
      </c>
      <c r="H11" s="29">
        <f t="shared" si="2"/>
        <v>4.2112213527110116</v>
      </c>
      <c r="I11" s="19">
        <v>66959</v>
      </c>
      <c r="J11" s="30">
        <f t="shared" si="0"/>
        <v>0.90011798264609688</v>
      </c>
      <c r="K11" s="19">
        <v>244028</v>
      </c>
      <c r="L11" s="31">
        <f t="shared" si="3"/>
        <v>0.24698395266117004</v>
      </c>
    </row>
    <row r="12" spans="1:12">
      <c r="A12" s="17" t="s">
        <v>62</v>
      </c>
      <c r="B12" s="18" t="s">
        <v>110</v>
      </c>
      <c r="C12" s="19">
        <v>47139</v>
      </c>
      <c r="D12" s="19">
        <v>83354</v>
      </c>
      <c r="E12" s="29">
        <f t="shared" si="1"/>
        <v>1.7682598273192049</v>
      </c>
      <c r="F12" s="19">
        <v>946</v>
      </c>
      <c r="G12" s="19">
        <v>84300</v>
      </c>
      <c r="H12" s="29">
        <f t="shared" si="2"/>
        <v>1.7883281359383949</v>
      </c>
      <c r="I12" s="19">
        <v>98035</v>
      </c>
      <c r="J12" s="30">
        <f t="shared" si="0"/>
        <v>0.85989697556994948</v>
      </c>
      <c r="K12" s="19">
        <v>275080</v>
      </c>
      <c r="L12" s="31">
        <f t="shared" si="3"/>
        <v>0.30645630362076487</v>
      </c>
    </row>
    <row r="13" spans="1:12">
      <c r="A13" s="17" t="s">
        <v>64</v>
      </c>
      <c r="B13" s="18" t="s">
        <v>112</v>
      </c>
      <c r="C13" s="19">
        <v>6460</v>
      </c>
      <c r="D13" s="19">
        <v>20595</v>
      </c>
      <c r="E13" s="29">
        <f t="shared" si="1"/>
        <v>3.1880804953560373</v>
      </c>
      <c r="F13" s="19">
        <v>174</v>
      </c>
      <c r="G13" s="19">
        <v>20769</v>
      </c>
      <c r="H13" s="29">
        <f t="shared" si="2"/>
        <v>3.2150154798761612</v>
      </c>
      <c r="I13" s="19">
        <v>24525</v>
      </c>
      <c r="J13" s="30">
        <f t="shared" si="0"/>
        <v>0.84685015290519883</v>
      </c>
      <c r="K13" s="19">
        <v>201445</v>
      </c>
      <c r="L13" s="31">
        <f t="shared" si="3"/>
        <v>0.10310010176474968</v>
      </c>
    </row>
    <row r="14" spans="1:12">
      <c r="A14" s="17" t="s">
        <v>74</v>
      </c>
      <c r="B14" s="18" t="s">
        <v>119</v>
      </c>
      <c r="C14" s="19">
        <v>4469</v>
      </c>
      <c r="D14" s="19">
        <v>28537</v>
      </c>
      <c r="E14" s="29">
        <f t="shared" si="1"/>
        <v>6.3855448646229584</v>
      </c>
      <c r="F14" s="19">
        <v>210</v>
      </c>
      <c r="G14" s="19">
        <v>28747</v>
      </c>
      <c r="H14" s="29">
        <f t="shared" si="2"/>
        <v>6.4325352427836204</v>
      </c>
      <c r="I14" s="19">
        <v>33536</v>
      </c>
      <c r="J14" s="30">
        <f t="shared" si="0"/>
        <v>0.85719823473282442</v>
      </c>
      <c r="K14" s="19">
        <v>210456</v>
      </c>
      <c r="L14" s="31">
        <f t="shared" si="3"/>
        <v>0.13659387235336604</v>
      </c>
    </row>
    <row r="15" spans="1:12">
      <c r="A15" s="17" t="s">
        <v>66</v>
      </c>
      <c r="B15" s="18" t="s">
        <v>114</v>
      </c>
      <c r="C15" s="19">
        <v>4489</v>
      </c>
      <c r="D15" s="19">
        <v>19656</v>
      </c>
      <c r="E15" s="29">
        <f t="shared" si="1"/>
        <v>4.378703497438182</v>
      </c>
      <c r="F15" s="19">
        <v>221</v>
      </c>
      <c r="G15" s="19">
        <v>19877</v>
      </c>
      <c r="H15" s="29">
        <f t="shared" si="2"/>
        <v>4.4279349521051463</v>
      </c>
      <c r="I15" s="19">
        <v>23108</v>
      </c>
      <c r="J15" s="30">
        <f t="shared" si="0"/>
        <v>0.86017829323178119</v>
      </c>
      <c r="K15" s="19">
        <v>200028</v>
      </c>
      <c r="L15" s="31">
        <f t="shared" si="3"/>
        <v>9.937108804767332E-2</v>
      </c>
    </row>
    <row r="16" spans="1:12">
      <c r="A16" s="17" t="s">
        <v>68</v>
      </c>
      <c r="B16" s="18" t="s">
        <v>114</v>
      </c>
      <c r="C16" s="19">
        <v>5485</v>
      </c>
      <c r="D16" s="19">
        <v>36900</v>
      </c>
      <c r="E16" s="29">
        <f t="shared" si="1"/>
        <v>6.7274384685505924</v>
      </c>
      <c r="F16" s="19">
        <v>375</v>
      </c>
      <c r="G16" s="19">
        <v>37275</v>
      </c>
      <c r="H16" s="29">
        <f t="shared" si="2"/>
        <v>6.7958067456700091</v>
      </c>
      <c r="I16" s="19">
        <v>41735</v>
      </c>
      <c r="J16" s="30">
        <f t="shared" si="0"/>
        <v>0.89313525817659034</v>
      </c>
      <c r="K16" s="19">
        <v>218657</v>
      </c>
      <c r="L16" s="31">
        <f t="shared" si="3"/>
        <v>0.17047247515515168</v>
      </c>
    </row>
    <row r="17" spans="1:12">
      <c r="A17" s="17" t="s">
        <v>52</v>
      </c>
      <c r="B17" s="18" t="s">
        <v>100</v>
      </c>
      <c r="C17" s="19">
        <v>3778</v>
      </c>
      <c r="D17" s="19">
        <v>15052</v>
      </c>
      <c r="E17" s="29">
        <f t="shared" si="1"/>
        <v>3.984118581259926</v>
      </c>
      <c r="F17" s="19">
        <v>418</v>
      </c>
      <c r="G17" s="19">
        <v>15470</v>
      </c>
      <c r="H17" s="29">
        <f t="shared" si="2"/>
        <v>4.0947591318157759</v>
      </c>
      <c r="I17" s="19">
        <v>18019</v>
      </c>
      <c r="J17" s="30">
        <f t="shared" si="0"/>
        <v>0.8585382096675731</v>
      </c>
      <c r="K17" s="19">
        <v>194939</v>
      </c>
      <c r="L17" s="31">
        <f t="shared" si="3"/>
        <v>7.935815819307579E-2</v>
      </c>
    </row>
    <row r="18" spans="1:12">
      <c r="A18" s="17" t="s">
        <v>73</v>
      </c>
      <c r="B18" s="18" t="s">
        <v>100</v>
      </c>
      <c r="C18" s="19">
        <v>4620</v>
      </c>
      <c r="D18" s="19">
        <v>20211</v>
      </c>
      <c r="E18" s="29">
        <f t="shared" si="1"/>
        <v>4.3746753246753247</v>
      </c>
      <c r="F18" s="19">
        <v>237</v>
      </c>
      <c r="G18" s="19">
        <v>20448</v>
      </c>
      <c r="H18" s="29">
        <f t="shared" si="2"/>
        <v>4.4259740259740257</v>
      </c>
      <c r="I18" s="19">
        <v>23032</v>
      </c>
      <c r="J18" s="30">
        <f t="shared" si="0"/>
        <v>0.88780826675929148</v>
      </c>
      <c r="K18" s="19">
        <v>199952</v>
      </c>
      <c r="L18" s="31">
        <f t="shared" si="3"/>
        <v>0.1022645434904377</v>
      </c>
    </row>
    <row r="19" spans="1:12">
      <c r="A19" s="17" t="s">
        <v>71</v>
      </c>
      <c r="B19" s="18" t="s">
        <v>117</v>
      </c>
      <c r="C19" s="19">
        <v>5559</v>
      </c>
      <c r="D19" s="19">
        <v>28592</v>
      </c>
      <c r="E19" s="29">
        <f t="shared" si="1"/>
        <v>5.1433711099118549</v>
      </c>
      <c r="F19" s="19">
        <v>862</v>
      </c>
      <c r="G19" s="19">
        <v>29454</v>
      </c>
      <c r="H19" s="29">
        <f t="shared" si="2"/>
        <v>5.2984349703184028</v>
      </c>
      <c r="I19" s="19">
        <v>36258</v>
      </c>
      <c r="J19" s="30">
        <f t="shared" si="0"/>
        <v>0.81234486182359755</v>
      </c>
      <c r="K19" s="19">
        <v>213219</v>
      </c>
      <c r="L19" s="31">
        <f t="shared" si="3"/>
        <v>0.13813965922361515</v>
      </c>
    </row>
    <row r="20" spans="1:12">
      <c r="A20" s="17" t="s">
        <v>77</v>
      </c>
      <c r="B20" s="18" t="s">
        <v>122</v>
      </c>
      <c r="C20" s="19">
        <v>29568</v>
      </c>
      <c r="D20" s="19">
        <v>45249</v>
      </c>
      <c r="E20" s="29">
        <f t="shared" si="1"/>
        <v>1.5303368506493507</v>
      </c>
      <c r="F20" s="19">
        <v>75</v>
      </c>
      <c r="G20" s="19">
        <v>45324</v>
      </c>
      <c r="H20" s="29">
        <f t="shared" si="2"/>
        <v>1.5328733766233766</v>
      </c>
      <c r="I20" s="19">
        <v>48271</v>
      </c>
      <c r="J20" s="30">
        <f t="shared" si="0"/>
        <v>0.93894885127716432</v>
      </c>
      <c r="K20" s="19">
        <v>225191</v>
      </c>
      <c r="L20" s="31">
        <f t="shared" si="3"/>
        <v>0.20126914485925282</v>
      </c>
    </row>
    <row r="21" spans="1:12">
      <c r="A21" s="17" t="s">
        <v>75</v>
      </c>
      <c r="B21" s="18" t="s">
        <v>120</v>
      </c>
      <c r="C21" s="19">
        <v>22529</v>
      </c>
      <c r="D21" s="19">
        <v>112555</v>
      </c>
      <c r="E21" s="29">
        <f t="shared" si="1"/>
        <v>4.9960051489191706</v>
      </c>
      <c r="F21" s="19">
        <v>1123</v>
      </c>
      <c r="G21" s="19">
        <v>113678</v>
      </c>
      <c r="H21" s="29">
        <f t="shared" si="2"/>
        <v>5.0458520129610722</v>
      </c>
      <c r="I21" s="19">
        <v>131382</v>
      </c>
      <c r="J21" s="30">
        <f t="shared" si="0"/>
        <v>0.86524790306130217</v>
      </c>
      <c r="K21" s="19">
        <v>313580</v>
      </c>
      <c r="L21" s="31">
        <f t="shared" si="3"/>
        <v>0.36251674213916701</v>
      </c>
    </row>
    <row r="22" spans="1:12">
      <c r="A22" s="17" t="s">
        <v>54</v>
      </c>
      <c r="B22" s="18" t="s">
        <v>102</v>
      </c>
      <c r="C22" s="19">
        <v>3616</v>
      </c>
      <c r="D22" s="19">
        <v>21882</v>
      </c>
      <c r="E22" s="29">
        <f t="shared" si="1"/>
        <v>6.0514380530973453</v>
      </c>
      <c r="F22" s="19">
        <v>491</v>
      </c>
      <c r="G22" s="19">
        <v>22373</v>
      </c>
      <c r="H22" s="29">
        <f t="shared" si="2"/>
        <v>6.1872234513274336</v>
      </c>
      <c r="I22" s="19">
        <v>24853</v>
      </c>
      <c r="J22" s="30">
        <f t="shared" si="0"/>
        <v>0.90021325393312679</v>
      </c>
      <c r="K22" s="19">
        <v>201773</v>
      </c>
      <c r="L22" s="31">
        <f t="shared" si="3"/>
        <v>0.11088203079698473</v>
      </c>
    </row>
    <row r="23" spans="1:12">
      <c r="A23" s="17" t="s">
        <v>80</v>
      </c>
      <c r="B23" s="18" t="s">
        <v>125</v>
      </c>
      <c r="C23" s="19">
        <v>17075</v>
      </c>
      <c r="D23" s="19">
        <v>67998</v>
      </c>
      <c r="E23" s="29">
        <f t="shared" si="1"/>
        <v>3.9823133235724746</v>
      </c>
      <c r="F23" s="19">
        <v>1374</v>
      </c>
      <c r="G23" s="19">
        <v>69372</v>
      </c>
      <c r="H23" s="29">
        <f t="shared" si="2"/>
        <v>4.0627818448023429</v>
      </c>
      <c r="I23" s="19">
        <v>76877</v>
      </c>
      <c r="J23" s="30">
        <f t="shared" si="0"/>
        <v>0.90237652353759901</v>
      </c>
      <c r="K23" s="19">
        <v>253957</v>
      </c>
      <c r="L23" s="31">
        <f t="shared" si="3"/>
        <v>0.27316435459546301</v>
      </c>
    </row>
    <row r="24" spans="1:12">
      <c r="A24" s="17" t="s">
        <v>262</v>
      </c>
      <c r="B24" s="18" t="s">
        <v>123</v>
      </c>
      <c r="C24" s="19">
        <v>14532</v>
      </c>
      <c r="D24" s="19">
        <v>54575</v>
      </c>
      <c r="E24" s="29">
        <f t="shared" si="1"/>
        <v>3.7555050922102944</v>
      </c>
      <c r="F24" s="19">
        <v>857</v>
      </c>
      <c r="G24" s="19">
        <v>55432</v>
      </c>
      <c r="H24" s="29">
        <f t="shared" si="2"/>
        <v>3.8144783925130747</v>
      </c>
      <c r="I24" s="19">
        <v>67510</v>
      </c>
      <c r="J24" s="30">
        <f t="shared" si="0"/>
        <v>0.82109317138201743</v>
      </c>
      <c r="K24" s="19">
        <v>244438</v>
      </c>
      <c r="L24" s="31">
        <f t="shared" si="3"/>
        <v>0.22677325129480685</v>
      </c>
    </row>
    <row r="25" spans="1:12">
      <c r="A25" s="17" t="s">
        <v>70</v>
      </c>
      <c r="B25" s="18" t="s">
        <v>116</v>
      </c>
      <c r="C25" s="19">
        <v>1410</v>
      </c>
      <c r="D25" s="19">
        <v>22250</v>
      </c>
      <c r="E25" s="29">
        <f t="shared" si="1"/>
        <v>15.780141843971631</v>
      </c>
      <c r="F25" s="19">
        <v>508</v>
      </c>
      <c r="G25" s="19">
        <v>22758</v>
      </c>
      <c r="H25" s="29">
        <f t="shared" si="2"/>
        <v>16.140425531914893</v>
      </c>
      <c r="I25" s="19">
        <v>28532</v>
      </c>
      <c r="J25" s="30">
        <f t="shared" si="0"/>
        <v>0.79763073040796295</v>
      </c>
      <c r="K25" s="19">
        <v>205618</v>
      </c>
      <c r="L25" s="31">
        <f t="shared" si="3"/>
        <v>0.11068097151027634</v>
      </c>
    </row>
    <row r="26" spans="1:12">
      <c r="A26" s="17" t="s">
        <v>81</v>
      </c>
      <c r="B26" s="18" t="s">
        <v>126</v>
      </c>
      <c r="C26" s="19">
        <v>25163</v>
      </c>
      <c r="D26" s="19">
        <v>110016</v>
      </c>
      <c r="E26" s="29">
        <f t="shared" si="1"/>
        <v>4.372133688351945</v>
      </c>
      <c r="F26" s="19">
        <v>3898</v>
      </c>
      <c r="G26" s="19">
        <v>113914</v>
      </c>
      <c r="H26" s="29">
        <f t="shared" si="2"/>
        <v>4.5270436752374517</v>
      </c>
      <c r="I26" s="19">
        <v>131744</v>
      </c>
      <c r="J26" s="30">
        <f t="shared" si="0"/>
        <v>0.86466176827787222</v>
      </c>
      <c r="K26" s="19">
        <v>309245</v>
      </c>
      <c r="L26" s="31">
        <f t="shared" si="3"/>
        <v>0.36836165499846402</v>
      </c>
    </row>
    <row r="27" spans="1:12">
      <c r="A27" s="17" t="s">
        <v>60</v>
      </c>
      <c r="B27" s="18" t="s">
        <v>108</v>
      </c>
      <c r="C27" s="19">
        <v>5991</v>
      </c>
      <c r="D27" s="19">
        <v>10853</v>
      </c>
      <c r="E27" s="29">
        <f t="shared" si="1"/>
        <v>1.8115506593223167</v>
      </c>
      <c r="F27" s="19">
        <v>197</v>
      </c>
      <c r="G27" s="19">
        <v>11050</v>
      </c>
      <c r="H27" s="29">
        <f t="shared" si="2"/>
        <v>1.8444333166416291</v>
      </c>
      <c r="I27" s="19">
        <v>13421</v>
      </c>
      <c r="J27" s="30">
        <f t="shared" si="0"/>
        <v>0.82333656210416506</v>
      </c>
      <c r="K27" s="19">
        <v>190341</v>
      </c>
      <c r="L27" s="31">
        <f t="shared" si="3"/>
        <v>5.805370361614156E-2</v>
      </c>
    </row>
    <row r="28" spans="1:12">
      <c r="A28" s="17" t="s">
        <v>82</v>
      </c>
      <c r="B28" s="18" t="s">
        <v>108</v>
      </c>
      <c r="C28" s="19">
        <v>19821</v>
      </c>
      <c r="D28" s="19">
        <v>87710</v>
      </c>
      <c r="E28" s="29">
        <f t="shared" si="1"/>
        <v>4.4251046869481865</v>
      </c>
      <c r="F28" s="19">
        <v>5998</v>
      </c>
      <c r="G28" s="19">
        <v>93708</v>
      </c>
      <c r="H28" s="29">
        <f t="shared" si="2"/>
        <v>4.7277130316331162</v>
      </c>
      <c r="I28" s="19">
        <v>107435</v>
      </c>
      <c r="J28" s="30">
        <f t="shared" si="0"/>
        <v>0.87222972029599288</v>
      </c>
      <c r="K28" s="19">
        <v>284370</v>
      </c>
      <c r="L28" s="31">
        <f t="shared" si="3"/>
        <v>0.32952843126912124</v>
      </c>
    </row>
    <row r="29" spans="1:12">
      <c r="A29" s="17" t="s">
        <v>97</v>
      </c>
      <c r="B29" s="18" t="s">
        <v>108</v>
      </c>
      <c r="C29" s="19">
        <v>1920</v>
      </c>
      <c r="D29" s="19">
        <v>8443</v>
      </c>
      <c r="E29" s="29">
        <f t="shared" si="1"/>
        <v>4.3973958333333334</v>
      </c>
      <c r="F29" s="19">
        <v>0</v>
      </c>
      <c r="G29" s="19">
        <v>8443</v>
      </c>
      <c r="H29" s="29">
        <f t="shared" si="2"/>
        <v>4.3973958333333334</v>
      </c>
      <c r="I29" s="19">
        <v>9419</v>
      </c>
      <c r="J29" s="30">
        <f t="shared" si="0"/>
        <v>0.89637965813780651</v>
      </c>
      <c r="K29" s="19">
        <v>186339</v>
      </c>
      <c r="L29" s="31">
        <f t="shared" si="3"/>
        <v>4.5309892185747484E-2</v>
      </c>
    </row>
    <row r="30" spans="1:12">
      <c r="A30" s="17" t="s">
        <v>79</v>
      </c>
      <c r="B30" s="18" t="s">
        <v>124</v>
      </c>
      <c r="C30" s="19">
        <v>34114</v>
      </c>
      <c r="D30" s="19">
        <v>92055</v>
      </c>
      <c r="E30" s="29">
        <f t="shared" si="1"/>
        <v>2.6984522483437883</v>
      </c>
      <c r="F30" s="19">
        <v>14458</v>
      </c>
      <c r="G30" s="19">
        <v>106513</v>
      </c>
      <c r="H30" s="29">
        <f t="shared" si="2"/>
        <v>3.1222665181450431</v>
      </c>
      <c r="I30" s="19">
        <v>121917</v>
      </c>
      <c r="J30" s="30">
        <f t="shared" si="0"/>
        <v>0.87365174668011847</v>
      </c>
      <c r="K30" s="19">
        <v>299554</v>
      </c>
      <c r="L30" s="31">
        <f t="shared" si="3"/>
        <v>0.35557195029944516</v>
      </c>
    </row>
    <row r="31" spans="1:12">
      <c r="A31" s="17" t="s">
        <v>84</v>
      </c>
      <c r="B31" s="18" t="s">
        <v>127</v>
      </c>
      <c r="C31" s="19">
        <v>12588</v>
      </c>
      <c r="D31" s="19">
        <v>50564</v>
      </c>
      <c r="E31" s="29">
        <f t="shared" si="1"/>
        <v>4.0168414362885292</v>
      </c>
      <c r="F31" s="19">
        <v>952</v>
      </c>
      <c r="G31" s="19">
        <v>51516</v>
      </c>
      <c r="H31" s="29">
        <f t="shared" si="2"/>
        <v>4.0924690181124879</v>
      </c>
      <c r="I31" s="19">
        <v>57749</v>
      </c>
      <c r="J31" s="30">
        <f t="shared" si="0"/>
        <v>0.89206739510640876</v>
      </c>
      <c r="K31" s="19">
        <v>234671</v>
      </c>
      <c r="L31" s="31">
        <f t="shared" si="3"/>
        <v>0.21952435537411952</v>
      </c>
    </row>
    <row r="32" spans="1:12">
      <c r="A32" s="17" t="s">
        <v>86</v>
      </c>
      <c r="B32" s="18" t="s">
        <v>128</v>
      </c>
      <c r="C32" s="19">
        <v>75604</v>
      </c>
      <c r="D32" s="19">
        <v>81623</v>
      </c>
      <c r="E32" s="29">
        <f t="shared" si="1"/>
        <v>1.0796121898312259</v>
      </c>
      <c r="F32" s="19">
        <v>347</v>
      </c>
      <c r="G32" s="19">
        <v>81970</v>
      </c>
      <c r="H32" s="29">
        <f t="shared" si="2"/>
        <v>1.0842018940796783</v>
      </c>
      <c r="I32" s="19">
        <v>89893</v>
      </c>
      <c r="J32" s="30">
        <f t="shared" si="0"/>
        <v>0.91186188023539094</v>
      </c>
      <c r="K32" s="19">
        <v>266819</v>
      </c>
      <c r="L32" s="31">
        <f t="shared" si="3"/>
        <v>0.30721200514206259</v>
      </c>
    </row>
    <row r="33" spans="1:12">
      <c r="A33" s="17" t="s">
        <v>88</v>
      </c>
      <c r="B33" s="18" t="s">
        <v>130</v>
      </c>
      <c r="C33" s="19">
        <v>17871</v>
      </c>
      <c r="D33" s="19">
        <v>54268</v>
      </c>
      <c r="E33" s="29">
        <f t="shared" si="1"/>
        <v>3.0366515583906888</v>
      </c>
      <c r="F33" s="19">
        <v>585</v>
      </c>
      <c r="G33" s="19">
        <v>54853</v>
      </c>
      <c r="H33" s="29">
        <f t="shared" si="2"/>
        <v>3.0693861563426781</v>
      </c>
      <c r="I33" s="19">
        <v>59913</v>
      </c>
      <c r="J33" s="30">
        <f t="shared" si="0"/>
        <v>0.91554420576502593</v>
      </c>
      <c r="K33" s="19">
        <v>236899</v>
      </c>
      <c r="L33" s="31">
        <f t="shared" si="3"/>
        <v>0.23154593307696528</v>
      </c>
    </row>
    <row r="34" spans="1:12">
      <c r="A34" s="17" t="s">
        <v>89</v>
      </c>
      <c r="B34" s="18" t="s">
        <v>131</v>
      </c>
      <c r="C34" s="19">
        <v>131744</v>
      </c>
      <c r="D34" s="19">
        <v>221837</v>
      </c>
      <c r="E34" s="29">
        <f t="shared" si="1"/>
        <v>1.6838489798396892</v>
      </c>
      <c r="F34" s="19">
        <v>3564</v>
      </c>
      <c r="G34" s="19">
        <v>225401</v>
      </c>
      <c r="H34" s="29">
        <f t="shared" si="2"/>
        <v>1.7109014452271072</v>
      </c>
      <c r="I34" s="19">
        <v>255024</v>
      </c>
      <c r="J34" s="30">
        <f t="shared" si="0"/>
        <v>0.88384230503795724</v>
      </c>
      <c r="K34" s="19">
        <v>431946</v>
      </c>
      <c r="L34" s="31">
        <f t="shared" si="3"/>
        <v>0.52182680242437707</v>
      </c>
    </row>
    <row r="35" spans="1:12">
      <c r="A35" s="17" t="s">
        <v>90</v>
      </c>
      <c r="B35" s="18" t="s">
        <v>131</v>
      </c>
      <c r="C35" s="19">
        <v>59190</v>
      </c>
      <c r="D35" s="19">
        <v>298764</v>
      </c>
      <c r="E35" s="29">
        <f t="shared" si="1"/>
        <v>5.0475418144956921</v>
      </c>
      <c r="F35" s="19">
        <v>2130</v>
      </c>
      <c r="G35" s="19">
        <v>300894</v>
      </c>
      <c r="H35" s="29">
        <f t="shared" si="2"/>
        <v>5.0835276229092754</v>
      </c>
      <c r="I35" s="19">
        <v>318981</v>
      </c>
      <c r="J35" s="30">
        <f t="shared" si="0"/>
        <v>0.94329756317774416</v>
      </c>
      <c r="K35" s="19">
        <v>495910</v>
      </c>
      <c r="L35" s="31">
        <f t="shared" si="3"/>
        <v>0.60675122502066903</v>
      </c>
    </row>
    <row r="36" spans="1:12">
      <c r="A36" s="17" t="s">
        <v>55</v>
      </c>
      <c r="B36" s="18" t="s">
        <v>103</v>
      </c>
      <c r="C36" s="19">
        <v>8020</v>
      </c>
      <c r="D36" s="19">
        <v>20020</v>
      </c>
      <c r="E36" s="29">
        <f t="shared" si="1"/>
        <v>2.4962593516209477</v>
      </c>
      <c r="F36" s="19">
        <v>1227</v>
      </c>
      <c r="G36" s="19">
        <v>21247</v>
      </c>
      <c r="H36" s="29">
        <f t="shared" si="2"/>
        <v>2.6492518703241896</v>
      </c>
      <c r="I36" s="19">
        <v>23697</v>
      </c>
      <c r="J36" s="30">
        <f t="shared" si="0"/>
        <v>0.89661138540743557</v>
      </c>
      <c r="K36" s="19">
        <v>200617</v>
      </c>
      <c r="L36" s="31">
        <f t="shared" si="3"/>
        <v>0.10590827297786329</v>
      </c>
    </row>
    <row r="37" spans="1:12">
      <c r="A37" s="17" t="s">
        <v>69</v>
      </c>
      <c r="B37" s="18" t="s">
        <v>115</v>
      </c>
      <c r="C37" s="19">
        <v>4230</v>
      </c>
      <c r="D37" s="19">
        <v>31775</v>
      </c>
      <c r="E37" s="29">
        <f t="shared" si="1"/>
        <v>7.5118203309692673</v>
      </c>
      <c r="F37" s="19">
        <v>497</v>
      </c>
      <c r="G37" s="19">
        <v>32272</v>
      </c>
      <c r="H37" s="29">
        <f t="shared" si="2"/>
        <v>7.6293144208037829</v>
      </c>
      <c r="I37" s="19">
        <v>37506</v>
      </c>
      <c r="J37" s="30">
        <f t="shared" si="0"/>
        <v>0.86044899482749426</v>
      </c>
      <c r="K37" s="19">
        <v>214428</v>
      </c>
      <c r="L37" s="31">
        <f t="shared" si="3"/>
        <v>0.1505027328520529</v>
      </c>
    </row>
    <row r="38" spans="1:12">
      <c r="A38" s="17" t="s">
        <v>83</v>
      </c>
      <c r="B38" s="18" t="s">
        <v>115</v>
      </c>
      <c r="C38" s="19">
        <v>6154</v>
      </c>
      <c r="D38" s="19">
        <v>33061</v>
      </c>
      <c r="E38" s="29">
        <f t="shared" si="1"/>
        <v>5.3722781930451742</v>
      </c>
      <c r="F38" s="19">
        <v>956</v>
      </c>
      <c r="G38" s="19">
        <v>34017</v>
      </c>
      <c r="H38" s="29">
        <f t="shared" si="2"/>
        <v>5.527624309392265</v>
      </c>
      <c r="I38" s="19">
        <v>38287</v>
      </c>
      <c r="J38" s="30">
        <f t="shared" si="0"/>
        <v>0.88847389453339254</v>
      </c>
      <c r="K38" s="19">
        <v>215208</v>
      </c>
      <c r="L38" s="31">
        <f t="shared" si="3"/>
        <v>0.15806568529050966</v>
      </c>
    </row>
    <row r="39" spans="1:12">
      <c r="A39" s="17" t="s">
        <v>63</v>
      </c>
      <c r="B39" s="18" t="s">
        <v>111</v>
      </c>
      <c r="C39" s="19">
        <v>9476</v>
      </c>
      <c r="D39" s="19">
        <v>44252</v>
      </c>
      <c r="E39" s="29">
        <f t="shared" si="1"/>
        <v>4.6699029126213594</v>
      </c>
      <c r="F39" s="19">
        <v>2547</v>
      </c>
      <c r="G39" s="19">
        <v>46799</v>
      </c>
      <c r="H39" s="29">
        <f t="shared" si="2"/>
        <v>4.9386872097931613</v>
      </c>
      <c r="I39" s="19">
        <v>54671</v>
      </c>
      <c r="J39" s="30">
        <f t="shared" si="0"/>
        <v>0.85601141372939948</v>
      </c>
      <c r="K39" s="19">
        <v>231599</v>
      </c>
      <c r="L39" s="31">
        <f t="shared" si="3"/>
        <v>0.20206909356258015</v>
      </c>
    </row>
    <row r="40" spans="1:12">
      <c r="A40" s="17" t="s">
        <v>67</v>
      </c>
      <c r="B40" s="18" t="s">
        <v>111</v>
      </c>
      <c r="C40" s="19">
        <v>12642</v>
      </c>
      <c r="D40" s="19">
        <v>58324</v>
      </c>
      <c r="E40" s="29">
        <f t="shared" si="1"/>
        <v>4.6135105204872646</v>
      </c>
      <c r="F40" s="19">
        <v>3025</v>
      </c>
      <c r="G40" s="19">
        <v>61349</v>
      </c>
      <c r="H40" s="29">
        <f t="shared" si="2"/>
        <v>4.8527922797025784</v>
      </c>
      <c r="I40" s="19">
        <v>70828</v>
      </c>
      <c r="J40" s="30">
        <f t="shared" si="0"/>
        <v>0.86616874682329026</v>
      </c>
      <c r="K40" s="19">
        <v>252154</v>
      </c>
      <c r="L40" s="31">
        <f t="shared" si="3"/>
        <v>0.24329972953036635</v>
      </c>
    </row>
    <row r="41" spans="1:12">
      <c r="A41" s="17" t="s">
        <v>92</v>
      </c>
      <c r="B41" s="18" t="s">
        <v>133</v>
      </c>
      <c r="C41" s="19">
        <v>31931</v>
      </c>
      <c r="D41" s="19">
        <v>77198</v>
      </c>
      <c r="E41" s="29">
        <f t="shared" si="1"/>
        <v>2.4176505590178823</v>
      </c>
      <c r="F41" s="19">
        <v>1472</v>
      </c>
      <c r="G41" s="19">
        <v>78670</v>
      </c>
      <c r="H41" s="29">
        <f t="shared" si="2"/>
        <v>2.4637499608530895</v>
      </c>
      <c r="I41" s="19">
        <v>88538</v>
      </c>
      <c r="J41" s="30">
        <f t="shared" si="0"/>
        <v>0.88854503151189324</v>
      </c>
      <c r="K41" s="19">
        <v>265593</v>
      </c>
      <c r="L41" s="31">
        <f t="shared" si="3"/>
        <v>0.29620509576683118</v>
      </c>
    </row>
    <row r="42" spans="1:12">
      <c r="A42" s="17" t="s">
        <v>93</v>
      </c>
      <c r="B42" s="18" t="s">
        <v>134</v>
      </c>
      <c r="C42" s="19">
        <v>16359</v>
      </c>
      <c r="D42" s="19">
        <v>46222</v>
      </c>
      <c r="E42" s="29">
        <f t="shared" si="1"/>
        <v>2.8254783299712698</v>
      </c>
      <c r="F42" s="19">
        <v>803</v>
      </c>
      <c r="G42" s="19">
        <v>47025</v>
      </c>
      <c r="H42" s="29">
        <f t="shared" si="2"/>
        <v>2.8745644599303137</v>
      </c>
      <c r="I42" s="19">
        <v>56044</v>
      </c>
      <c r="J42" s="30">
        <f t="shared" si="0"/>
        <v>0.8390728713153951</v>
      </c>
      <c r="K42" s="19">
        <v>232964</v>
      </c>
      <c r="L42" s="31">
        <f t="shared" si="3"/>
        <v>0.2018552222661012</v>
      </c>
    </row>
    <row r="43" spans="1:12">
      <c r="A43" s="17" t="s">
        <v>65</v>
      </c>
      <c r="B43" s="18" t="s">
        <v>113</v>
      </c>
      <c r="C43" s="19">
        <v>11147</v>
      </c>
      <c r="D43" s="19">
        <v>14727</v>
      </c>
      <c r="E43" s="29">
        <f t="shared" si="1"/>
        <v>1.3211626446577553</v>
      </c>
      <c r="F43" s="19">
        <v>534</v>
      </c>
      <c r="G43" s="19">
        <v>15261</v>
      </c>
      <c r="H43" s="29">
        <f t="shared" si="2"/>
        <v>1.369067910648605</v>
      </c>
      <c r="I43" s="19">
        <v>18796</v>
      </c>
      <c r="J43" s="30">
        <f t="shared" si="0"/>
        <v>0.81192806980208554</v>
      </c>
      <c r="K43" s="19">
        <v>195719</v>
      </c>
      <c r="L43" s="31">
        <f t="shared" si="3"/>
        <v>7.7974034202095865E-2</v>
      </c>
    </row>
    <row r="44" spans="1:12">
      <c r="A44" s="17" t="s">
        <v>87</v>
      </c>
      <c r="B44" s="18" t="s">
        <v>129</v>
      </c>
      <c r="C44" s="19">
        <v>9631</v>
      </c>
      <c r="D44" s="19">
        <v>17092</v>
      </c>
      <c r="E44" s="29">
        <f t="shared" si="1"/>
        <v>1.7746859100820267</v>
      </c>
      <c r="F44" s="19">
        <v>244</v>
      </c>
      <c r="G44" s="19">
        <v>17336</v>
      </c>
      <c r="H44" s="29">
        <f t="shared" si="2"/>
        <v>1.8000207662755685</v>
      </c>
      <c r="I44" s="19">
        <v>20027</v>
      </c>
      <c r="J44" s="30">
        <f t="shared" si="0"/>
        <v>0.86563139761322216</v>
      </c>
      <c r="K44" s="19">
        <v>196947</v>
      </c>
      <c r="L44" s="31">
        <f t="shared" si="3"/>
        <v>8.802368149806801E-2</v>
      </c>
    </row>
    <row r="45" spans="1:12">
      <c r="A45" s="17" t="s">
        <v>94</v>
      </c>
      <c r="B45" s="18" t="s">
        <v>129</v>
      </c>
      <c r="C45" s="19">
        <v>73192</v>
      </c>
      <c r="D45" s="19">
        <v>129401</v>
      </c>
      <c r="E45" s="29">
        <f t="shared" si="1"/>
        <v>1.7679664444201553</v>
      </c>
      <c r="F45" s="19">
        <v>4828</v>
      </c>
      <c r="G45" s="19">
        <v>134229</v>
      </c>
      <c r="H45" s="29">
        <f t="shared" si="2"/>
        <v>1.8339299376981091</v>
      </c>
      <c r="I45" s="19">
        <v>152571</v>
      </c>
      <c r="J45" s="30">
        <f t="shared" si="0"/>
        <v>0.87978056118135162</v>
      </c>
      <c r="K45" s="19">
        <v>334362</v>
      </c>
      <c r="L45" s="31">
        <f t="shared" si="3"/>
        <v>0.40144813106752564</v>
      </c>
    </row>
    <row r="46" spans="1:12">
      <c r="A46" s="17" t="s">
        <v>76</v>
      </c>
      <c r="B46" s="18" t="s">
        <v>121</v>
      </c>
      <c r="C46" s="19">
        <v>6528</v>
      </c>
      <c r="D46" s="19">
        <v>23450</v>
      </c>
      <c r="E46" s="29">
        <f t="shared" si="1"/>
        <v>3.592218137254902</v>
      </c>
      <c r="F46" s="19">
        <v>343</v>
      </c>
      <c r="G46" s="19">
        <v>23793</v>
      </c>
      <c r="H46" s="29">
        <f t="shared" si="2"/>
        <v>3.6447610294117645</v>
      </c>
      <c r="I46" s="19">
        <v>29069</v>
      </c>
      <c r="J46" s="30">
        <f t="shared" si="0"/>
        <v>0.81850080842134232</v>
      </c>
      <c r="K46" s="19">
        <v>206008</v>
      </c>
      <c r="L46" s="31">
        <f t="shared" si="3"/>
        <v>0.11549551473729175</v>
      </c>
    </row>
    <row r="47" spans="1:12">
      <c r="A47" s="17" t="s">
        <v>95</v>
      </c>
      <c r="B47" s="18" t="s">
        <v>135</v>
      </c>
      <c r="C47" s="19">
        <v>31012</v>
      </c>
      <c r="D47" s="19">
        <v>58060</v>
      </c>
      <c r="E47" s="29">
        <f t="shared" si="1"/>
        <v>1.8721785115439185</v>
      </c>
      <c r="F47" s="19">
        <v>678</v>
      </c>
      <c r="G47" s="19">
        <v>58738</v>
      </c>
      <c r="H47" s="29">
        <f t="shared" si="2"/>
        <v>1.8940410163807557</v>
      </c>
      <c r="I47" s="19">
        <v>66732</v>
      </c>
      <c r="J47" s="30">
        <f t="shared" si="0"/>
        <v>0.88020739675118387</v>
      </c>
      <c r="K47" s="19">
        <v>243654</v>
      </c>
      <c r="L47" s="31">
        <f t="shared" si="3"/>
        <v>0.24107135528249074</v>
      </c>
    </row>
    <row r="48" spans="1:12">
      <c r="A48" s="17" t="s">
        <v>96</v>
      </c>
      <c r="B48" s="18" t="s">
        <v>136</v>
      </c>
      <c r="C48" s="19">
        <v>23359</v>
      </c>
      <c r="D48" s="19">
        <v>82195</v>
      </c>
      <c r="E48" s="29">
        <f t="shared" si="1"/>
        <v>3.5187722077143713</v>
      </c>
      <c r="F48" s="19">
        <v>1633</v>
      </c>
      <c r="G48" s="19">
        <v>83828</v>
      </c>
      <c r="H48" s="29">
        <f t="shared" si="2"/>
        <v>3.5886810223040371</v>
      </c>
      <c r="I48" s="19">
        <v>97741</v>
      </c>
      <c r="J48" s="30">
        <f t="shared" si="0"/>
        <v>0.85765441319405367</v>
      </c>
      <c r="K48" s="19">
        <v>276866</v>
      </c>
      <c r="L48" s="31">
        <f t="shared" si="3"/>
        <v>0.30277462743709954</v>
      </c>
    </row>
    <row r="49" spans="1:12">
      <c r="A49" s="17" t="s">
        <v>98</v>
      </c>
      <c r="B49" s="18" t="s">
        <v>137</v>
      </c>
      <c r="C49" s="19">
        <v>43240</v>
      </c>
      <c r="D49" s="19">
        <v>94570</v>
      </c>
      <c r="E49" s="29">
        <f t="shared" si="1"/>
        <v>2.1870952821461609</v>
      </c>
      <c r="F49" s="19">
        <v>3272</v>
      </c>
      <c r="G49" s="19">
        <v>97842</v>
      </c>
      <c r="H49" s="29">
        <f t="shared" si="2"/>
        <v>2.2627659574468084</v>
      </c>
      <c r="I49" s="19">
        <v>106947</v>
      </c>
      <c r="J49" s="30">
        <f t="shared" si="0"/>
        <v>0.91486437207214788</v>
      </c>
      <c r="K49" s="19">
        <v>283871</v>
      </c>
      <c r="L49" s="31">
        <f t="shared" si="3"/>
        <v>0.34467064265106334</v>
      </c>
    </row>
    <row r="50" spans="1:12">
      <c r="A50" s="21"/>
      <c r="B50" s="22"/>
      <c r="C50" s="22"/>
      <c r="D50" s="22"/>
      <c r="E50" s="22"/>
      <c r="F50" s="22"/>
      <c r="G50" s="22"/>
      <c r="H50" s="22"/>
      <c r="I50" s="22"/>
      <c r="J50" s="22"/>
      <c r="K50" s="22"/>
      <c r="L50" s="23"/>
    </row>
    <row r="51" spans="1:12">
      <c r="A51" s="4" t="s">
        <v>187</v>
      </c>
      <c r="B51" s="4"/>
      <c r="C51" s="5">
        <f>SUM(C2:C49)</f>
        <v>1097379</v>
      </c>
      <c r="D51" s="5">
        <f t="shared" ref="D51:G51" si="4">SUM(D2:D49)</f>
        <v>3000458</v>
      </c>
      <c r="E51" s="27">
        <f>D51/C51</f>
        <v>2.7342039532376692</v>
      </c>
      <c r="F51" s="5">
        <f t="shared" si="4"/>
        <v>102526</v>
      </c>
      <c r="G51" s="5">
        <f t="shared" si="4"/>
        <v>3102984</v>
      </c>
      <c r="H51" s="27">
        <f>G51/C51</f>
        <v>2.8276320213891464</v>
      </c>
      <c r="I51" s="5">
        <f>SUM(I2:I49)</f>
        <v>3535170</v>
      </c>
      <c r="J51" s="28">
        <f>G51/I51</f>
        <v>0.87774675616731301</v>
      </c>
      <c r="K51" s="5">
        <v>3731188</v>
      </c>
      <c r="L51" s="28">
        <f>G51/K51</f>
        <v>0.83163432129391501</v>
      </c>
    </row>
    <row r="52" spans="1:12">
      <c r="A52" s="4" t="s">
        <v>188</v>
      </c>
      <c r="B52" s="4"/>
      <c r="C52" s="5">
        <f>AVERAGE(C2:C49)</f>
        <v>22862.0625</v>
      </c>
      <c r="D52" s="5">
        <f t="shared" ref="D52:G52" si="5">AVERAGE(D2:D49)</f>
        <v>62509.541666666664</v>
      </c>
      <c r="E52" s="27">
        <f>AVERAGE(E2:E49)</f>
        <v>3.7774184715314161</v>
      </c>
      <c r="F52" s="5">
        <f t="shared" si="5"/>
        <v>2135.9583333333335</v>
      </c>
      <c r="G52" s="5">
        <f t="shared" si="5"/>
        <v>64645.5</v>
      </c>
      <c r="H52" s="27">
        <f>AVERAGE(H2:H49)</f>
        <v>3.877319390147949</v>
      </c>
      <c r="I52" s="5">
        <f>AVERAGE(I2:I49)</f>
        <v>73649.375</v>
      </c>
      <c r="J52" s="28">
        <f>AVERAGE(J2:J49)</f>
        <v>0.8701002046416092</v>
      </c>
      <c r="K52" s="5">
        <f>AVERAGE(K2:K49)</f>
        <v>250967.25</v>
      </c>
      <c r="L52" s="28">
        <f>AVERAGE(L2:L49)</f>
        <v>0.22638581031236915</v>
      </c>
    </row>
    <row r="53" spans="1:12">
      <c r="A53" s="4" t="s">
        <v>189</v>
      </c>
      <c r="B53" s="4"/>
      <c r="C53" s="5">
        <f>MEDIAN(C2:C49)</f>
        <v>14422</v>
      </c>
      <c r="D53" s="5">
        <f t="shared" ref="D53:G53" si="6">MEDIAN(D2:D49)</f>
        <v>52416</v>
      </c>
      <c r="E53" s="27">
        <f>MEDIAN(E2:E49)</f>
        <v>3.5554951724846369</v>
      </c>
      <c r="F53" s="5">
        <f t="shared" si="6"/>
        <v>859.5</v>
      </c>
      <c r="G53" s="5">
        <f t="shared" si="6"/>
        <v>53184.5</v>
      </c>
      <c r="H53" s="27">
        <f>MEDIAN(H2:H49)</f>
        <v>3.6167210258579008</v>
      </c>
      <c r="I53" s="5">
        <f>MEDIAN(I2:I49)</f>
        <v>58831</v>
      </c>
      <c r="J53" s="28">
        <f>MEDIAN(J2:J49)</f>
        <v>0.87294073348805568</v>
      </c>
      <c r="K53" s="5">
        <f>MEDIAN(K2:K49)</f>
        <v>235785</v>
      </c>
      <c r="L53" s="28">
        <f>MEDIAN(L2:L49)</f>
        <v>0.22314880333446319</v>
      </c>
    </row>
  </sheetData>
  <autoFilter ref="A1:L49" xr:uid="{E015379E-2831-4247-9B5C-538A5A1CB05F}"/>
  <sortState xmlns:xlrd2="http://schemas.microsoft.com/office/spreadsheetml/2017/richdata2" ref="A2:L49">
    <sortCondition ref="B2:B49"/>
  </sortState>
  <conditionalFormatting sqref="A2:L49">
    <cfRule type="expression" dxfId="11" priority="1">
      <formula>MOD(ROW(),2)=0</formula>
    </cfRule>
  </conditionalFormatting>
  <pageMargins left="0.7" right="0.7" top="0.75" bottom="0.75" header="0.3" footer="0.3"/>
  <ignoredErrors>
    <ignoredError sqref="E51 H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4593-9126-4BF6-96F8-CCFE92518792}">
  <sheetPr>
    <tabColor theme="7" tint="0.39997558519241921"/>
  </sheetPr>
  <dimension ref="A1:L62"/>
  <sheetViews>
    <sheetView showGridLines="0" showRowColHeaders="0" workbookViewId="0">
      <pane xSplit="1" ySplit="1" topLeftCell="B2" activePane="bottomRight" state="frozen"/>
      <selection activeCell="D8" sqref="D8"/>
      <selection pane="topRight" activeCell="D8" sqref="D8"/>
      <selection pane="bottomLeft" activeCell="D8" sqref="D8"/>
      <selection pane="bottomRight"/>
    </sheetView>
  </sheetViews>
  <sheetFormatPr defaultRowHeight="12.75"/>
  <cols>
    <col min="1" max="1" width="38.7109375" style="9" bestFit="1" customWidth="1"/>
    <col min="2" max="2" width="15.28515625" style="9" customWidth="1"/>
    <col min="3" max="3" width="13.42578125" style="9" customWidth="1"/>
    <col min="4" max="4" width="11.42578125" style="9" bestFit="1" customWidth="1"/>
    <col min="5" max="5" width="11.42578125" style="9" customWidth="1"/>
    <col min="6" max="6" width="11.42578125" style="9" bestFit="1" customWidth="1"/>
    <col min="7" max="7" width="12.42578125" style="9" customWidth="1"/>
    <col min="8" max="8" width="14.5703125" style="9" customWidth="1"/>
    <col min="9" max="9" width="11.42578125" style="9" bestFit="1" customWidth="1"/>
    <col min="10" max="10" width="16" style="9" customWidth="1"/>
    <col min="11" max="11" width="17.42578125" style="9" customWidth="1"/>
    <col min="12" max="12" width="15.42578125" style="9" customWidth="1"/>
    <col min="13" max="16384" width="9.140625" style="9"/>
  </cols>
  <sheetData>
    <row r="1" spans="1:12" ht="51">
      <c r="A1" s="32" t="s">
        <v>0</v>
      </c>
      <c r="B1" s="33" t="s">
        <v>1</v>
      </c>
      <c r="C1" s="32" t="s">
        <v>300</v>
      </c>
      <c r="D1" s="32" t="s">
        <v>3</v>
      </c>
      <c r="E1" s="34" t="s">
        <v>4</v>
      </c>
      <c r="F1" s="32" t="s">
        <v>5</v>
      </c>
      <c r="G1" s="32" t="s">
        <v>6</v>
      </c>
      <c r="H1" s="34" t="s">
        <v>7</v>
      </c>
      <c r="I1" s="32" t="s">
        <v>9</v>
      </c>
      <c r="J1" s="34" t="s">
        <v>8</v>
      </c>
      <c r="K1" s="32" t="s">
        <v>11</v>
      </c>
      <c r="L1" s="34" t="s">
        <v>10</v>
      </c>
    </row>
    <row r="2" spans="1:12">
      <c r="A2" s="37" t="s">
        <v>257</v>
      </c>
      <c r="B2" s="38"/>
      <c r="C2" s="38"/>
      <c r="D2" s="38"/>
      <c r="E2" s="38"/>
      <c r="F2" s="38"/>
      <c r="G2" s="38"/>
      <c r="H2" s="38"/>
      <c r="I2" s="38"/>
      <c r="J2" s="38"/>
      <c r="K2" s="38"/>
      <c r="L2" s="38"/>
    </row>
    <row r="3" spans="1:12">
      <c r="A3" s="18" t="s">
        <v>89</v>
      </c>
      <c r="B3" s="18" t="s">
        <v>131</v>
      </c>
      <c r="C3" s="19">
        <v>131744</v>
      </c>
      <c r="D3" s="19">
        <v>221837</v>
      </c>
      <c r="E3" s="29">
        <f>D3/C3</f>
        <v>1.6838489798396892</v>
      </c>
      <c r="F3" s="19">
        <v>3564</v>
      </c>
      <c r="G3" s="19">
        <v>225401</v>
      </c>
      <c r="H3" s="29">
        <f>G3/C3</f>
        <v>1.7109014452271072</v>
      </c>
      <c r="I3" s="19">
        <v>255024</v>
      </c>
      <c r="J3" s="30">
        <f>G3/I3</f>
        <v>0.88384230503795724</v>
      </c>
      <c r="K3" s="19">
        <v>431946</v>
      </c>
      <c r="L3" s="30">
        <f>G3/K3</f>
        <v>0.52182680242437707</v>
      </c>
    </row>
    <row r="4" spans="1:12">
      <c r="A4" s="18" t="s">
        <v>57</v>
      </c>
      <c r="B4" s="18" t="s">
        <v>105</v>
      </c>
      <c r="C4" s="19">
        <v>82934</v>
      </c>
      <c r="D4" s="19">
        <v>186032</v>
      </c>
      <c r="E4" s="29">
        <f>D4/C4</f>
        <v>2.2431330937854197</v>
      </c>
      <c r="F4" s="19">
        <v>26325</v>
      </c>
      <c r="G4" s="19">
        <v>212357</v>
      </c>
      <c r="H4" s="29">
        <f>G4/C4</f>
        <v>2.5605541756095209</v>
      </c>
      <c r="I4" s="19">
        <v>252490</v>
      </c>
      <c r="J4" s="30">
        <f>G4/I4</f>
        <v>0.84105113073785098</v>
      </c>
      <c r="K4" s="19">
        <v>429416</v>
      </c>
      <c r="L4" s="30">
        <f>G4/K4</f>
        <v>0.49452512249194253</v>
      </c>
    </row>
    <row r="5" spans="1:12">
      <c r="A5" s="18" t="s">
        <v>86</v>
      </c>
      <c r="B5" s="18" t="s">
        <v>128</v>
      </c>
      <c r="C5" s="19">
        <v>75604</v>
      </c>
      <c r="D5" s="19">
        <v>81623</v>
      </c>
      <c r="E5" s="29">
        <f>D5/C5</f>
        <v>1.0796121898312259</v>
      </c>
      <c r="F5" s="19">
        <v>347</v>
      </c>
      <c r="G5" s="19">
        <v>81970</v>
      </c>
      <c r="H5" s="29">
        <f>G5/C5</f>
        <v>1.0842018940796783</v>
      </c>
      <c r="I5" s="19">
        <v>89893</v>
      </c>
      <c r="J5" s="30">
        <f>G5/I5</f>
        <v>0.91186188023539094</v>
      </c>
      <c r="K5" s="19">
        <v>266819</v>
      </c>
      <c r="L5" s="30">
        <f>G5/K5</f>
        <v>0.30721200514206259</v>
      </c>
    </row>
    <row r="6" spans="1:12">
      <c r="A6" s="18" t="s">
        <v>94</v>
      </c>
      <c r="B6" s="18" t="s">
        <v>129</v>
      </c>
      <c r="C6" s="19">
        <v>73192</v>
      </c>
      <c r="D6" s="19">
        <v>129401</v>
      </c>
      <c r="E6" s="29">
        <f>D6/C6</f>
        <v>1.7679664444201553</v>
      </c>
      <c r="F6" s="19">
        <v>4828</v>
      </c>
      <c r="G6" s="19">
        <v>134229</v>
      </c>
      <c r="H6" s="29">
        <f>G6/C6</f>
        <v>1.8339299376981091</v>
      </c>
      <c r="I6" s="19">
        <v>152571</v>
      </c>
      <c r="J6" s="30">
        <f>G6/I6</f>
        <v>0.87978056118135162</v>
      </c>
      <c r="K6" s="19">
        <v>334362</v>
      </c>
      <c r="L6" s="30">
        <f>G6/K6</f>
        <v>0.40144813106752564</v>
      </c>
    </row>
    <row r="7" spans="1:12">
      <c r="A7" s="18" t="s">
        <v>90</v>
      </c>
      <c r="B7" s="18" t="s">
        <v>131</v>
      </c>
      <c r="C7" s="19">
        <v>59190</v>
      </c>
      <c r="D7" s="19">
        <v>298764</v>
      </c>
      <c r="E7" s="29">
        <f>D7/C7</f>
        <v>5.0475418144956921</v>
      </c>
      <c r="F7" s="19">
        <v>2130</v>
      </c>
      <c r="G7" s="19">
        <v>300894</v>
      </c>
      <c r="H7" s="29">
        <f>G7/C7</f>
        <v>5.0835276229092754</v>
      </c>
      <c r="I7" s="19">
        <v>318981</v>
      </c>
      <c r="J7" s="30">
        <f>G7/I7</f>
        <v>0.94329756317774416</v>
      </c>
      <c r="K7" s="19">
        <v>495910</v>
      </c>
      <c r="L7" s="30">
        <f>G7/K7</f>
        <v>0.60675122502066903</v>
      </c>
    </row>
    <row r="8" spans="1:12">
      <c r="A8" s="18"/>
      <c r="B8" s="18"/>
      <c r="C8" s="19"/>
      <c r="D8" s="19"/>
      <c r="E8" s="29"/>
      <c r="F8" s="19"/>
      <c r="G8" s="19"/>
      <c r="H8" s="29"/>
      <c r="I8" s="19"/>
      <c r="J8" s="30"/>
      <c r="K8" s="19"/>
      <c r="L8" s="30"/>
    </row>
    <row r="9" spans="1:12">
      <c r="A9" s="37" t="s">
        <v>258</v>
      </c>
      <c r="B9" s="38"/>
      <c r="C9" s="39"/>
      <c r="D9" s="39"/>
      <c r="E9" s="40"/>
      <c r="F9" s="39"/>
      <c r="G9" s="39"/>
      <c r="H9" s="40"/>
      <c r="I9" s="39"/>
      <c r="J9" s="41"/>
      <c r="K9" s="39"/>
      <c r="L9" s="41"/>
    </row>
    <row r="10" spans="1:12">
      <c r="A10" s="18" t="s">
        <v>62</v>
      </c>
      <c r="B10" s="18" t="s">
        <v>110</v>
      </c>
      <c r="C10" s="19">
        <v>47139</v>
      </c>
      <c r="D10" s="19">
        <v>83354</v>
      </c>
      <c r="E10" s="29">
        <f t="shared" ref="E10:E22" si="0">D10/C10</f>
        <v>1.7682598273192049</v>
      </c>
      <c r="F10" s="19">
        <v>946</v>
      </c>
      <c r="G10" s="19">
        <v>84300</v>
      </c>
      <c r="H10" s="29">
        <f t="shared" ref="H10:H22" si="1">G10/C10</f>
        <v>1.7883281359383949</v>
      </c>
      <c r="I10" s="19">
        <v>98035</v>
      </c>
      <c r="J10" s="30">
        <f t="shared" ref="J10:J22" si="2">G10/I10</f>
        <v>0.85989697556994948</v>
      </c>
      <c r="K10" s="19">
        <v>275080</v>
      </c>
      <c r="L10" s="30">
        <f t="shared" ref="L10:L22" si="3">G10/K10</f>
        <v>0.30645630362076487</v>
      </c>
    </row>
    <row r="11" spans="1:12">
      <c r="A11" s="18" t="s">
        <v>98</v>
      </c>
      <c r="B11" s="18" t="s">
        <v>137</v>
      </c>
      <c r="C11" s="19">
        <v>43240</v>
      </c>
      <c r="D11" s="19">
        <v>94570</v>
      </c>
      <c r="E11" s="29">
        <f t="shared" si="0"/>
        <v>2.1870952821461609</v>
      </c>
      <c r="F11" s="19">
        <v>3272</v>
      </c>
      <c r="G11" s="19">
        <v>97842</v>
      </c>
      <c r="H11" s="29">
        <f t="shared" si="1"/>
        <v>2.2627659574468084</v>
      </c>
      <c r="I11" s="19">
        <v>106947</v>
      </c>
      <c r="J11" s="30">
        <f t="shared" si="2"/>
        <v>0.91486437207214788</v>
      </c>
      <c r="K11" s="19">
        <v>283871</v>
      </c>
      <c r="L11" s="30">
        <f t="shared" si="3"/>
        <v>0.34467064265106334</v>
      </c>
    </row>
    <row r="12" spans="1:12">
      <c r="A12" s="18" t="s">
        <v>59</v>
      </c>
      <c r="B12" s="18" t="s">
        <v>107</v>
      </c>
      <c r="C12" s="19">
        <v>36405</v>
      </c>
      <c r="D12" s="19">
        <v>82194</v>
      </c>
      <c r="E12" s="29">
        <f t="shared" si="0"/>
        <v>2.2577667902760612</v>
      </c>
      <c r="F12" s="19">
        <v>6057</v>
      </c>
      <c r="G12" s="19">
        <v>88251</v>
      </c>
      <c r="H12" s="29">
        <f t="shared" si="1"/>
        <v>2.4241450350226619</v>
      </c>
      <c r="I12" s="19">
        <v>107373</v>
      </c>
      <c r="J12" s="30">
        <f t="shared" si="2"/>
        <v>0.82191053616831045</v>
      </c>
      <c r="K12" s="19">
        <v>284296</v>
      </c>
      <c r="L12" s="30">
        <f t="shared" si="3"/>
        <v>0.31041942201086192</v>
      </c>
    </row>
    <row r="13" spans="1:12">
      <c r="A13" s="18" t="s">
        <v>56</v>
      </c>
      <c r="B13" s="18" t="s">
        <v>104</v>
      </c>
      <c r="C13" s="19">
        <v>35688</v>
      </c>
      <c r="D13" s="19">
        <v>78790</v>
      </c>
      <c r="E13" s="29">
        <f t="shared" si="0"/>
        <v>2.2077449002465817</v>
      </c>
      <c r="F13" s="19">
        <v>881</v>
      </c>
      <c r="G13" s="19">
        <v>79671</v>
      </c>
      <c r="H13" s="29">
        <f t="shared" si="1"/>
        <v>2.2324310692669806</v>
      </c>
      <c r="I13" s="19">
        <v>94514</v>
      </c>
      <c r="J13" s="30">
        <f t="shared" si="2"/>
        <v>0.84295448293374531</v>
      </c>
      <c r="K13" s="19">
        <v>271445</v>
      </c>
      <c r="L13" s="30">
        <f t="shared" si="3"/>
        <v>0.29350697194643482</v>
      </c>
    </row>
    <row r="14" spans="1:12">
      <c r="A14" s="18" t="s">
        <v>79</v>
      </c>
      <c r="B14" s="18" t="s">
        <v>124</v>
      </c>
      <c r="C14" s="19">
        <v>34114</v>
      </c>
      <c r="D14" s="19">
        <v>92055</v>
      </c>
      <c r="E14" s="29">
        <f t="shared" si="0"/>
        <v>2.6984522483437883</v>
      </c>
      <c r="F14" s="19">
        <v>14458</v>
      </c>
      <c r="G14" s="19">
        <v>106513</v>
      </c>
      <c r="H14" s="29">
        <f t="shared" si="1"/>
        <v>3.1222665181450431</v>
      </c>
      <c r="I14" s="19">
        <v>121917</v>
      </c>
      <c r="J14" s="30">
        <f t="shared" si="2"/>
        <v>0.87365174668011847</v>
      </c>
      <c r="K14" s="19">
        <v>299554</v>
      </c>
      <c r="L14" s="30">
        <f t="shared" si="3"/>
        <v>0.35557195029944516</v>
      </c>
    </row>
    <row r="15" spans="1:12">
      <c r="A15" s="18" t="s">
        <v>92</v>
      </c>
      <c r="B15" s="18" t="s">
        <v>133</v>
      </c>
      <c r="C15" s="19">
        <v>31931</v>
      </c>
      <c r="D15" s="19">
        <v>77198</v>
      </c>
      <c r="E15" s="29">
        <f t="shared" si="0"/>
        <v>2.4176505590178823</v>
      </c>
      <c r="F15" s="19">
        <v>1472</v>
      </c>
      <c r="G15" s="19">
        <v>78670</v>
      </c>
      <c r="H15" s="29">
        <f t="shared" si="1"/>
        <v>2.4637499608530895</v>
      </c>
      <c r="I15" s="19">
        <v>88538</v>
      </c>
      <c r="J15" s="30">
        <f t="shared" si="2"/>
        <v>0.88854503151189324</v>
      </c>
      <c r="K15" s="19">
        <v>265593</v>
      </c>
      <c r="L15" s="30">
        <f t="shared" si="3"/>
        <v>0.29620509576683118</v>
      </c>
    </row>
    <row r="16" spans="1:12">
      <c r="A16" s="18" t="s">
        <v>95</v>
      </c>
      <c r="B16" s="18" t="s">
        <v>135</v>
      </c>
      <c r="C16" s="19">
        <v>31012</v>
      </c>
      <c r="D16" s="19">
        <v>58060</v>
      </c>
      <c r="E16" s="29">
        <f t="shared" si="0"/>
        <v>1.8721785115439185</v>
      </c>
      <c r="F16" s="19">
        <v>678</v>
      </c>
      <c r="G16" s="19">
        <v>58738</v>
      </c>
      <c r="H16" s="29">
        <f t="shared" si="1"/>
        <v>1.8940410163807557</v>
      </c>
      <c r="I16" s="19">
        <v>66732</v>
      </c>
      <c r="J16" s="30">
        <f t="shared" si="2"/>
        <v>0.88020739675118387</v>
      </c>
      <c r="K16" s="19">
        <v>243654</v>
      </c>
      <c r="L16" s="30">
        <f t="shared" si="3"/>
        <v>0.24107135528249074</v>
      </c>
    </row>
    <row r="17" spans="1:12">
      <c r="A17" s="18" t="s">
        <v>77</v>
      </c>
      <c r="B17" s="18" t="s">
        <v>122</v>
      </c>
      <c r="C17" s="19">
        <v>29568</v>
      </c>
      <c r="D17" s="19">
        <v>45249</v>
      </c>
      <c r="E17" s="29">
        <f t="shared" si="0"/>
        <v>1.5303368506493507</v>
      </c>
      <c r="F17" s="19">
        <v>75</v>
      </c>
      <c r="G17" s="19">
        <v>45324</v>
      </c>
      <c r="H17" s="29">
        <f t="shared" si="1"/>
        <v>1.5328733766233766</v>
      </c>
      <c r="I17" s="19">
        <v>48271</v>
      </c>
      <c r="J17" s="30">
        <f t="shared" si="2"/>
        <v>0.93894885127716432</v>
      </c>
      <c r="K17" s="19">
        <v>225191</v>
      </c>
      <c r="L17" s="30">
        <f t="shared" si="3"/>
        <v>0.20126914485925282</v>
      </c>
    </row>
    <row r="18" spans="1:12">
      <c r="A18" s="18" t="s">
        <v>81</v>
      </c>
      <c r="B18" s="18" t="s">
        <v>126</v>
      </c>
      <c r="C18" s="19">
        <v>25163</v>
      </c>
      <c r="D18" s="19">
        <v>110016</v>
      </c>
      <c r="E18" s="29">
        <f t="shared" si="0"/>
        <v>4.372133688351945</v>
      </c>
      <c r="F18" s="19">
        <v>3898</v>
      </c>
      <c r="G18" s="19">
        <v>113914</v>
      </c>
      <c r="H18" s="29">
        <f t="shared" si="1"/>
        <v>4.5270436752374517</v>
      </c>
      <c r="I18" s="19">
        <v>131744</v>
      </c>
      <c r="J18" s="30">
        <f t="shared" si="2"/>
        <v>0.86466176827787222</v>
      </c>
      <c r="K18" s="19">
        <v>309245</v>
      </c>
      <c r="L18" s="30">
        <f t="shared" si="3"/>
        <v>0.36836165499846402</v>
      </c>
    </row>
    <row r="19" spans="1:12">
      <c r="A19" s="18" t="s">
        <v>96</v>
      </c>
      <c r="B19" s="18" t="s">
        <v>136</v>
      </c>
      <c r="C19" s="19">
        <v>23359</v>
      </c>
      <c r="D19" s="19">
        <v>82195</v>
      </c>
      <c r="E19" s="29">
        <f t="shared" si="0"/>
        <v>3.5187722077143713</v>
      </c>
      <c r="F19" s="19">
        <v>1633</v>
      </c>
      <c r="G19" s="19">
        <v>83828</v>
      </c>
      <c r="H19" s="29">
        <f t="shared" si="1"/>
        <v>3.5886810223040371</v>
      </c>
      <c r="I19" s="19">
        <v>97741</v>
      </c>
      <c r="J19" s="30">
        <f t="shared" si="2"/>
        <v>0.85765441319405367</v>
      </c>
      <c r="K19" s="19">
        <v>276866</v>
      </c>
      <c r="L19" s="30">
        <f t="shared" si="3"/>
        <v>0.30277462743709954</v>
      </c>
    </row>
    <row r="20" spans="1:12">
      <c r="A20" s="18" t="s">
        <v>51</v>
      </c>
      <c r="B20" s="18" t="s">
        <v>99</v>
      </c>
      <c r="C20" s="19">
        <v>22583</v>
      </c>
      <c r="D20" s="19">
        <v>22745</v>
      </c>
      <c r="E20" s="29">
        <f t="shared" si="0"/>
        <v>1.0071735376167914</v>
      </c>
      <c r="F20" s="19">
        <v>123</v>
      </c>
      <c r="G20" s="19">
        <v>22868</v>
      </c>
      <c r="H20" s="29">
        <f t="shared" si="1"/>
        <v>1.0126201124739849</v>
      </c>
      <c r="I20" s="19">
        <v>25487</v>
      </c>
      <c r="J20" s="30">
        <f t="shared" si="2"/>
        <v>0.89724173107858907</v>
      </c>
      <c r="K20" s="19">
        <v>202407</v>
      </c>
      <c r="L20" s="30">
        <f t="shared" si="3"/>
        <v>0.11298028230248953</v>
      </c>
    </row>
    <row r="21" spans="1:12">
      <c r="A21" s="18" t="s">
        <v>75</v>
      </c>
      <c r="B21" s="18" t="s">
        <v>120</v>
      </c>
      <c r="C21" s="19">
        <v>22529</v>
      </c>
      <c r="D21" s="19">
        <v>112555</v>
      </c>
      <c r="E21" s="29">
        <f t="shared" si="0"/>
        <v>4.9960051489191706</v>
      </c>
      <c r="F21" s="19">
        <v>1123</v>
      </c>
      <c r="G21" s="19">
        <v>113678</v>
      </c>
      <c r="H21" s="29">
        <f t="shared" si="1"/>
        <v>5.0458520129610722</v>
      </c>
      <c r="I21" s="19">
        <v>131382</v>
      </c>
      <c r="J21" s="30">
        <f t="shared" si="2"/>
        <v>0.86524790306130217</v>
      </c>
      <c r="K21" s="19">
        <v>313580</v>
      </c>
      <c r="L21" s="30">
        <f t="shared" si="3"/>
        <v>0.36251674213916701</v>
      </c>
    </row>
    <row r="22" spans="1:12">
      <c r="A22" s="18" t="s">
        <v>91</v>
      </c>
      <c r="B22" s="18" t="s">
        <v>132</v>
      </c>
      <c r="C22" s="19">
        <v>22493</v>
      </c>
      <c r="D22" s="19">
        <v>58290</v>
      </c>
      <c r="E22" s="29">
        <f t="shared" si="0"/>
        <v>2.5914729026808341</v>
      </c>
      <c r="F22" s="19">
        <v>2051</v>
      </c>
      <c r="G22" s="19">
        <v>60341</v>
      </c>
      <c r="H22" s="29">
        <f t="shared" si="1"/>
        <v>2.6826568265682655</v>
      </c>
      <c r="I22" s="19">
        <v>68445</v>
      </c>
      <c r="J22" s="30">
        <f t="shared" si="2"/>
        <v>0.88159836364964572</v>
      </c>
      <c r="K22" s="19">
        <v>245371</v>
      </c>
      <c r="L22" s="30">
        <f t="shared" si="3"/>
        <v>0.24591740670250356</v>
      </c>
    </row>
    <row r="23" spans="1:12">
      <c r="A23" s="18"/>
      <c r="B23" s="18"/>
      <c r="C23" s="19"/>
      <c r="D23" s="19"/>
      <c r="E23" s="29"/>
      <c r="F23" s="19"/>
      <c r="G23" s="19"/>
      <c r="H23" s="29"/>
      <c r="I23" s="19"/>
      <c r="J23" s="30"/>
      <c r="K23" s="19"/>
      <c r="L23" s="30"/>
    </row>
    <row r="24" spans="1:12">
      <c r="A24" s="37" t="s">
        <v>259</v>
      </c>
      <c r="B24" s="38"/>
      <c r="C24" s="39"/>
      <c r="D24" s="39"/>
      <c r="E24" s="40"/>
      <c r="F24" s="39"/>
      <c r="G24" s="39"/>
      <c r="H24" s="40"/>
      <c r="I24" s="39"/>
      <c r="J24" s="41"/>
      <c r="K24" s="39"/>
      <c r="L24" s="41"/>
    </row>
    <row r="25" spans="1:12">
      <c r="A25" s="18" t="s">
        <v>82</v>
      </c>
      <c r="B25" s="18" t="s">
        <v>108</v>
      </c>
      <c r="C25" s="19">
        <v>19821</v>
      </c>
      <c r="D25" s="19">
        <v>87710</v>
      </c>
      <c r="E25" s="29">
        <f t="shared" ref="E25:E35" si="4">D25/C25</f>
        <v>4.4251046869481865</v>
      </c>
      <c r="F25" s="19">
        <v>5998</v>
      </c>
      <c r="G25" s="19">
        <v>93708</v>
      </c>
      <c r="H25" s="29">
        <f t="shared" ref="H25:H35" si="5">G25/C25</f>
        <v>4.7277130316331162</v>
      </c>
      <c r="I25" s="19">
        <v>107435</v>
      </c>
      <c r="J25" s="30">
        <f t="shared" ref="J25:J35" si="6">G25/I25</f>
        <v>0.87222972029599288</v>
      </c>
      <c r="K25" s="19">
        <v>284370</v>
      </c>
      <c r="L25" s="30">
        <f t="shared" ref="L25:L35" si="7">G25/K25</f>
        <v>0.32952843126912124</v>
      </c>
    </row>
    <row r="26" spans="1:12">
      <c r="A26" s="18" t="s">
        <v>88</v>
      </c>
      <c r="B26" s="18" t="s">
        <v>130</v>
      </c>
      <c r="C26" s="19">
        <v>17871</v>
      </c>
      <c r="D26" s="19">
        <v>54268</v>
      </c>
      <c r="E26" s="29">
        <f t="shared" si="4"/>
        <v>3.0366515583906888</v>
      </c>
      <c r="F26" s="19">
        <v>585</v>
      </c>
      <c r="G26" s="19">
        <v>54853</v>
      </c>
      <c r="H26" s="29">
        <f t="shared" si="5"/>
        <v>3.0693861563426781</v>
      </c>
      <c r="I26" s="19">
        <v>59913</v>
      </c>
      <c r="J26" s="30">
        <f t="shared" si="6"/>
        <v>0.91554420576502593</v>
      </c>
      <c r="K26" s="19">
        <v>236899</v>
      </c>
      <c r="L26" s="30">
        <f t="shared" si="7"/>
        <v>0.23154593307696528</v>
      </c>
    </row>
    <row r="27" spans="1:12">
      <c r="A27" s="18" t="s">
        <v>53</v>
      </c>
      <c r="B27" s="18" t="s">
        <v>101</v>
      </c>
      <c r="C27" s="19">
        <v>17153</v>
      </c>
      <c r="D27" s="19">
        <v>96535</v>
      </c>
      <c r="E27" s="29">
        <f t="shared" si="4"/>
        <v>5.6278785052177458</v>
      </c>
      <c r="F27" s="19">
        <v>1187</v>
      </c>
      <c r="G27" s="19">
        <v>97722</v>
      </c>
      <c r="H27" s="29">
        <f t="shared" si="5"/>
        <v>5.6970792281233607</v>
      </c>
      <c r="I27" s="19">
        <v>106876</v>
      </c>
      <c r="J27" s="30">
        <f t="shared" si="6"/>
        <v>0.91434933942138552</v>
      </c>
      <c r="K27" s="19">
        <v>283880</v>
      </c>
      <c r="L27" s="30">
        <f t="shared" si="7"/>
        <v>0.34423700154995068</v>
      </c>
    </row>
    <row r="28" spans="1:12">
      <c r="A28" s="18" t="s">
        <v>80</v>
      </c>
      <c r="B28" s="18" t="s">
        <v>125</v>
      </c>
      <c r="C28" s="19">
        <v>17075</v>
      </c>
      <c r="D28" s="19">
        <v>67998</v>
      </c>
      <c r="E28" s="29">
        <f t="shared" si="4"/>
        <v>3.9823133235724746</v>
      </c>
      <c r="F28" s="19">
        <v>1374</v>
      </c>
      <c r="G28" s="19">
        <v>69372</v>
      </c>
      <c r="H28" s="29">
        <f t="shared" si="5"/>
        <v>4.0627818448023429</v>
      </c>
      <c r="I28" s="19">
        <v>76877</v>
      </c>
      <c r="J28" s="30">
        <f t="shared" si="6"/>
        <v>0.90237652353759901</v>
      </c>
      <c r="K28" s="19">
        <v>253957</v>
      </c>
      <c r="L28" s="30">
        <f t="shared" si="7"/>
        <v>0.27316435459546301</v>
      </c>
    </row>
    <row r="29" spans="1:12">
      <c r="A29" s="18" t="s">
        <v>93</v>
      </c>
      <c r="B29" s="18" t="s">
        <v>134</v>
      </c>
      <c r="C29" s="19">
        <v>16359</v>
      </c>
      <c r="D29" s="19">
        <v>46222</v>
      </c>
      <c r="E29" s="29">
        <f t="shared" si="4"/>
        <v>2.8254783299712698</v>
      </c>
      <c r="F29" s="19">
        <v>803</v>
      </c>
      <c r="G29" s="19">
        <v>47025</v>
      </c>
      <c r="H29" s="29">
        <f t="shared" si="5"/>
        <v>2.8745644599303137</v>
      </c>
      <c r="I29" s="19">
        <v>56044</v>
      </c>
      <c r="J29" s="30">
        <f t="shared" si="6"/>
        <v>0.8390728713153951</v>
      </c>
      <c r="K29" s="19">
        <v>232964</v>
      </c>
      <c r="L29" s="30">
        <f t="shared" si="7"/>
        <v>0.2018552222661012</v>
      </c>
    </row>
    <row r="30" spans="1:12">
      <c r="A30" s="18" t="s">
        <v>262</v>
      </c>
      <c r="B30" s="18" t="s">
        <v>123</v>
      </c>
      <c r="C30" s="19">
        <v>14532</v>
      </c>
      <c r="D30" s="19">
        <v>54575</v>
      </c>
      <c r="E30" s="29">
        <f t="shared" si="4"/>
        <v>3.7555050922102944</v>
      </c>
      <c r="F30" s="19">
        <v>857</v>
      </c>
      <c r="G30" s="19">
        <v>55432</v>
      </c>
      <c r="H30" s="29">
        <f t="shared" si="5"/>
        <v>3.8144783925130747</v>
      </c>
      <c r="I30" s="19">
        <v>67510</v>
      </c>
      <c r="J30" s="30">
        <f t="shared" si="6"/>
        <v>0.82109317138201743</v>
      </c>
      <c r="K30" s="19">
        <v>244438</v>
      </c>
      <c r="L30" s="30">
        <f t="shared" si="7"/>
        <v>0.22677325129480685</v>
      </c>
    </row>
    <row r="31" spans="1:12">
      <c r="A31" s="18" t="s">
        <v>61</v>
      </c>
      <c r="B31" s="18" t="s">
        <v>109</v>
      </c>
      <c r="C31" s="19">
        <v>14312</v>
      </c>
      <c r="D31" s="19">
        <v>59521</v>
      </c>
      <c r="E31" s="29">
        <f t="shared" si="4"/>
        <v>4.1588177752934596</v>
      </c>
      <c r="F31" s="19">
        <v>750</v>
      </c>
      <c r="G31" s="19">
        <v>60271</v>
      </c>
      <c r="H31" s="29">
        <f t="shared" si="5"/>
        <v>4.2112213527110116</v>
      </c>
      <c r="I31" s="19">
        <v>66959</v>
      </c>
      <c r="J31" s="30">
        <f t="shared" si="6"/>
        <v>0.90011798264609688</v>
      </c>
      <c r="K31" s="19">
        <v>244028</v>
      </c>
      <c r="L31" s="30">
        <f t="shared" si="7"/>
        <v>0.24698395266117004</v>
      </c>
    </row>
    <row r="32" spans="1:12">
      <c r="A32" s="18" t="s">
        <v>67</v>
      </c>
      <c r="B32" s="18" t="s">
        <v>111</v>
      </c>
      <c r="C32" s="19">
        <v>12642</v>
      </c>
      <c r="D32" s="19">
        <v>58324</v>
      </c>
      <c r="E32" s="29">
        <f t="shared" si="4"/>
        <v>4.6135105204872646</v>
      </c>
      <c r="F32" s="19">
        <v>3025</v>
      </c>
      <c r="G32" s="19">
        <v>61349</v>
      </c>
      <c r="H32" s="29">
        <f t="shared" si="5"/>
        <v>4.8527922797025784</v>
      </c>
      <c r="I32" s="19">
        <v>70828</v>
      </c>
      <c r="J32" s="30">
        <f t="shared" si="6"/>
        <v>0.86616874682329026</v>
      </c>
      <c r="K32" s="19">
        <v>252154</v>
      </c>
      <c r="L32" s="30">
        <f t="shared" si="7"/>
        <v>0.24329972953036635</v>
      </c>
    </row>
    <row r="33" spans="1:12">
      <c r="A33" s="18" t="s">
        <v>84</v>
      </c>
      <c r="B33" s="18" t="s">
        <v>127</v>
      </c>
      <c r="C33" s="19">
        <v>12588</v>
      </c>
      <c r="D33" s="19">
        <v>50564</v>
      </c>
      <c r="E33" s="29">
        <f t="shared" si="4"/>
        <v>4.0168414362885292</v>
      </c>
      <c r="F33" s="19">
        <v>952</v>
      </c>
      <c r="G33" s="19">
        <v>51516</v>
      </c>
      <c r="H33" s="29">
        <f t="shared" si="5"/>
        <v>4.0924690181124879</v>
      </c>
      <c r="I33" s="19">
        <v>57749</v>
      </c>
      <c r="J33" s="30">
        <f t="shared" si="6"/>
        <v>0.89206739510640876</v>
      </c>
      <c r="K33" s="19">
        <v>234671</v>
      </c>
      <c r="L33" s="30">
        <f t="shared" si="7"/>
        <v>0.21952435537411952</v>
      </c>
    </row>
    <row r="34" spans="1:12">
      <c r="A34" s="18" t="s">
        <v>72</v>
      </c>
      <c r="B34" s="18" t="s">
        <v>118</v>
      </c>
      <c r="C34" s="19">
        <v>12330</v>
      </c>
      <c r="D34" s="19">
        <v>59246</v>
      </c>
      <c r="E34" s="29">
        <f t="shared" si="4"/>
        <v>4.8050283860502843</v>
      </c>
      <c r="F34" s="19">
        <v>747</v>
      </c>
      <c r="G34" s="19">
        <v>59993</v>
      </c>
      <c r="H34" s="29">
        <f t="shared" si="5"/>
        <v>4.8656123276561232</v>
      </c>
      <c r="I34" s="19">
        <v>65823</v>
      </c>
      <c r="J34" s="30">
        <f t="shared" si="6"/>
        <v>0.91142913571244089</v>
      </c>
      <c r="K34" s="19">
        <v>242745</v>
      </c>
      <c r="L34" s="30">
        <f t="shared" si="7"/>
        <v>0.24714412243300582</v>
      </c>
    </row>
    <row r="35" spans="1:12">
      <c r="A35" s="18" t="s">
        <v>65</v>
      </c>
      <c r="B35" s="18" t="s">
        <v>113</v>
      </c>
      <c r="C35" s="19">
        <v>11147</v>
      </c>
      <c r="D35" s="19">
        <v>14727</v>
      </c>
      <c r="E35" s="29">
        <f t="shared" si="4"/>
        <v>1.3211626446577553</v>
      </c>
      <c r="F35" s="19">
        <v>534</v>
      </c>
      <c r="G35" s="19">
        <v>15261</v>
      </c>
      <c r="H35" s="29">
        <f t="shared" si="5"/>
        <v>1.369067910648605</v>
      </c>
      <c r="I35" s="19">
        <v>18796</v>
      </c>
      <c r="J35" s="30">
        <f t="shared" si="6"/>
        <v>0.81192806980208554</v>
      </c>
      <c r="K35" s="19">
        <v>195719</v>
      </c>
      <c r="L35" s="30">
        <f t="shared" si="7"/>
        <v>7.7974034202095865E-2</v>
      </c>
    </row>
    <row r="36" spans="1:12">
      <c r="A36" s="18"/>
      <c r="B36" s="18"/>
      <c r="C36" s="19"/>
      <c r="D36" s="19"/>
      <c r="E36" s="29"/>
      <c r="F36" s="19"/>
      <c r="G36" s="19"/>
      <c r="H36" s="29"/>
      <c r="I36" s="19"/>
      <c r="J36" s="30"/>
      <c r="K36" s="19"/>
      <c r="L36" s="30"/>
    </row>
    <row r="37" spans="1:12">
      <c r="A37" s="37" t="s">
        <v>260</v>
      </c>
      <c r="B37" s="38"/>
      <c r="C37" s="39"/>
      <c r="D37" s="39"/>
      <c r="E37" s="40"/>
      <c r="F37" s="39"/>
      <c r="G37" s="39"/>
      <c r="H37" s="40"/>
      <c r="I37" s="39"/>
      <c r="J37" s="41"/>
      <c r="K37" s="39"/>
      <c r="L37" s="41"/>
    </row>
    <row r="38" spans="1:12">
      <c r="A38" s="18" t="s">
        <v>87</v>
      </c>
      <c r="B38" s="18" t="s">
        <v>129</v>
      </c>
      <c r="C38" s="19">
        <v>9631</v>
      </c>
      <c r="D38" s="19">
        <v>17092</v>
      </c>
      <c r="E38" s="29">
        <f t="shared" ref="E38:E47" si="8">D38/C38</f>
        <v>1.7746859100820267</v>
      </c>
      <c r="F38" s="19">
        <v>244</v>
      </c>
      <c r="G38" s="19">
        <v>17336</v>
      </c>
      <c r="H38" s="29">
        <f t="shared" ref="H38:H47" si="9">G38/C38</f>
        <v>1.8000207662755685</v>
      </c>
      <c r="I38" s="19">
        <v>20027</v>
      </c>
      <c r="J38" s="30">
        <f t="shared" ref="J38:J47" si="10">G38/I38</f>
        <v>0.86563139761322216</v>
      </c>
      <c r="K38" s="19">
        <v>196947</v>
      </c>
      <c r="L38" s="30">
        <f t="shared" ref="L38:L47" si="11">G38/K38</f>
        <v>8.802368149806801E-2</v>
      </c>
    </row>
    <row r="39" spans="1:12">
      <c r="A39" s="18" t="s">
        <v>63</v>
      </c>
      <c r="B39" s="18" t="s">
        <v>111</v>
      </c>
      <c r="C39" s="19">
        <v>9476</v>
      </c>
      <c r="D39" s="19">
        <v>44252</v>
      </c>
      <c r="E39" s="29">
        <f t="shared" si="8"/>
        <v>4.6699029126213594</v>
      </c>
      <c r="F39" s="19">
        <v>2547</v>
      </c>
      <c r="G39" s="19">
        <v>46799</v>
      </c>
      <c r="H39" s="29">
        <f t="shared" si="9"/>
        <v>4.9386872097931613</v>
      </c>
      <c r="I39" s="19">
        <v>54671</v>
      </c>
      <c r="J39" s="30">
        <f t="shared" si="10"/>
        <v>0.85601141372939948</v>
      </c>
      <c r="K39" s="19">
        <v>231599</v>
      </c>
      <c r="L39" s="30">
        <f t="shared" si="11"/>
        <v>0.20206909356258015</v>
      </c>
    </row>
    <row r="40" spans="1:12">
      <c r="A40" s="18" t="s">
        <v>55</v>
      </c>
      <c r="B40" s="18" t="s">
        <v>103</v>
      </c>
      <c r="C40" s="19">
        <v>8020</v>
      </c>
      <c r="D40" s="19">
        <v>20020</v>
      </c>
      <c r="E40" s="29">
        <f t="shared" si="8"/>
        <v>2.4962593516209477</v>
      </c>
      <c r="F40" s="19">
        <v>1227</v>
      </c>
      <c r="G40" s="19">
        <v>21247</v>
      </c>
      <c r="H40" s="29">
        <f t="shared" si="9"/>
        <v>2.6492518703241896</v>
      </c>
      <c r="I40" s="19">
        <v>23697</v>
      </c>
      <c r="J40" s="30">
        <f t="shared" si="10"/>
        <v>0.89661138540743557</v>
      </c>
      <c r="K40" s="19">
        <v>200617</v>
      </c>
      <c r="L40" s="30">
        <f t="shared" si="11"/>
        <v>0.10590827297786329</v>
      </c>
    </row>
    <row r="41" spans="1:12">
      <c r="A41" s="18" t="s">
        <v>58</v>
      </c>
      <c r="B41" s="18" t="s">
        <v>106</v>
      </c>
      <c r="C41" s="19">
        <v>7997</v>
      </c>
      <c r="D41" s="19">
        <v>20684</v>
      </c>
      <c r="E41" s="29">
        <f t="shared" si="8"/>
        <v>2.5864699262223332</v>
      </c>
      <c r="F41" s="19">
        <v>2202</v>
      </c>
      <c r="G41" s="19">
        <v>22886</v>
      </c>
      <c r="H41" s="29">
        <f t="shared" si="9"/>
        <v>2.8618231836938852</v>
      </c>
      <c r="I41" s="19">
        <v>30527</v>
      </c>
      <c r="J41" s="30">
        <f t="shared" si="10"/>
        <v>0.74969698955023423</v>
      </c>
      <c r="K41" s="19">
        <v>207450</v>
      </c>
      <c r="L41" s="30">
        <f t="shared" si="11"/>
        <v>0.11032055917088456</v>
      </c>
    </row>
    <row r="42" spans="1:12">
      <c r="A42" s="18" t="s">
        <v>76</v>
      </c>
      <c r="B42" s="18" t="s">
        <v>121</v>
      </c>
      <c r="C42" s="19">
        <v>6528</v>
      </c>
      <c r="D42" s="19">
        <v>23450</v>
      </c>
      <c r="E42" s="29">
        <f t="shared" si="8"/>
        <v>3.592218137254902</v>
      </c>
      <c r="F42" s="19">
        <v>343</v>
      </c>
      <c r="G42" s="19">
        <v>23793</v>
      </c>
      <c r="H42" s="29">
        <f t="shared" si="9"/>
        <v>3.6447610294117645</v>
      </c>
      <c r="I42" s="19">
        <v>29069</v>
      </c>
      <c r="J42" s="30">
        <f t="shared" si="10"/>
        <v>0.81850080842134232</v>
      </c>
      <c r="K42" s="19">
        <v>206008</v>
      </c>
      <c r="L42" s="30">
        <f t="shared" si="11"/>
        <v>0.11549551473729175</v>
      </c>
    </row>
    <row r="43" spans="1:12">
      <c r="A43" s="18" t="s">
        <v>64</v>
      </c>
      <c r="B43" s="18" t="s">
        <v>112</v>
      </c>
      <c r="C43" s="19">
        <v>6460</v>
      </c>
      <c r="D43" s="19">
        <v>20595</v>
      </c>
      <c r="E43" s="29">
        <f t="shared" si="8"/>
        <v>3.1880804953560373</v>
      </c>
      <c r="F43" s="19">
        <v>174</v>
      </c>
      <c r="G43" s="19">
        <v>20769</v>
      </c>
      <c r="H43" s="29">
        <f t="shared" si="9"/>
        <v>3.2150154798761612</v>
      </c>
      <c r="I43" s="19">
        <v>24525</v>
      </c>
      <c r="J43" s="30">
        <f t="shared" si="10"/>
        <v>0.84685015290519883</v>
      </c>
      <c r="K43" s="19">
        <v>201445</v>
      </c>
      <c r="L43" s="30">
        <f t="shared" si="11"/>
        <v>0.10310010176474968</v>
      </c>
    </row>
    <row r="44" spans="1:12">
      <c r="A44" s="18" t="s">
        <v>83</v>
      </c>
      <c r="B44" s="18" t="s">
        <v>115</v>
      </c>
      <c r="C44" s="19">
        <v>6154</v>
      </c>
      <c r="D44" s="19">
        <v>33061</v>
      </c>
      <c r="E44" s="29">
        <f t="shared" si="8"/>
        <v>5.3722781930451742</v>
      </c>
      <c r="F44" s="19">
        <v>956</v>
      </c>
      <c r="G44" s="19">
        <v>34017</v>
      </c>
      <c r="H44" s="29">
        <f t="shared" si="9"/>
        <v>5.527624309392265</v>
      </c>
      <c r="I44" s="19">
        <v>38287</v>
      </c>
      <c r="J44" s="30">
        <f t="shared" si="10"/>
        <v>0.88847389453339254</v>
      </c>
      <c r="K44" s="19">
        <v>215208</v>
      </c>
      <c r="L44" s="30">
        <f t="shared" si="11"/>
        <v>0.15806568529050966</v>
      </c>
    </row>
    <row r="45" spans="1:12">
      <c r="A45" s="18" t="s">
        <v>60</v>
      </c>
      <c r="B45" s="18" t="s">
        <v>108</v>
      </c>
      <c r="C45" s="19">
        <v>5991</v>
      </c>
      <c r="D45" s="19">
        <v>10853</v>
      </c>
      <c r="E45" s="29">
        <f t="shared" si="8"/>
        <v>1.8115506593223167</v>
      </c>
      <c r="F45" s="19">
        <v>197</v>
      </c>
      <c r="G45" s="19">
        <v>11050</v>
      </c>
      <c r="H45" s="29">
        <f t="shared" si="9"/>
        <v>1.8444333166416291</v>
      </c>
      <c r="I45" s="19">
        <v>13421</v>
      </c>
      <c r="J45" s="30">
        <f t="shared" si="10"/>
        <v>0.82333656210416506</v>
      </c>
      <c r="K45" s="19">
        <v>190341</v>
      </c>
      <c r="L45" s="30">
        <f t="shared" si="11"/>
        <v>5.805370361614156E-2</v>
      </c>
    </row>
    <row r="46" spans="1:12">
      <c r="A46" s="18" t="s">
        <v>71</v>
      </c>
      <c r="B46" s="18" t="s">
        <v>117</v>
      </c>
      <c r="C46" s="19">
        <v>5559</v>
      </c>
      <c r="D46" s="19">
        <v>28592</v>
      </c>
      <c r="E46" s="29">
        <f t="shared" si="8"/>
        <v>5.1433711099118549</v>
      </c>
      <c r="F46" s="19">
        <v>862</v>
      </c>
      <c r="G46" s="19">
        <v>29454</v>
      </c>
      <c r="H46" s="29">
        <f t="shared" si="9"/>
        <v>5.2984349703184028</v>
      </c>
      <c r="I46" s="19">
        <v>36258</v>
      </c>
      <c r="J46" s="30">
        <f t="shared" si="10"/>
        <v>0.81234486182359755</v>
      </c>
      <c r="K46" s="19">
        <v>213219</v>
      </c>
      <c r="L46" s="30">
        <f t="shared" si="11"/>
        <v>0.13813965922361515</v>
      </c>
    </row>
    <row r="47" spans="1:12">
      <c r="A47" s="18" t="s">
        <v>68</v>
      </c>
      <c r="B47" s="18" t="s">
        <v>114</v>
      </c>
      <c r="C47" s="19">
        <v>5485</v>
      </c>
      <c r="D47" s="19">
        <v>36900</v>
      </c>
      <c r="E47" s="29">
        <f t="shared" si="8"/>
        <v>6.7274384685505924</v>
      </c>
      <c r="F47" s="19">
        <v>375</v>
      </c>
      <c r="G47" s="19">
        <v>37275</v>
      </c>
      <c r="H47" s="29">
        <f t="shared" si="9"/>
        <v>6.7958067456700091</v>
      </c>
      <c r="I47" s="19">
        <v>41735</v>
      </c>
      <c r="J47" s="30">
        <f t="shared" si="10"/>
        <v>0.89313525817659034</v>
      </c>
      <c r="K47" s="19">
        <v>218657</v>
      </c>
      <c r="L47" s="30">
        <f t="shared" si="11"/>
        <v>0.17047247515515168</v>
      </c>
    </row>
    <row r="48" spans="1:12">
      <c r="A48" s="18"/>
      <c r="B48" s="18"/>
      <c r="C48" s="19"/>
      <c r="D48" s="19"/>
      <c r="E48" s="29"/>
      <c r="F48" s="19"/>
      <c r="G48" s="19"/>
      <c r="H48" s="29"/>
      <c r="I48" s="19"/>
      <c r="J48" s="30"/>
      <c r="K48" s="19"/>
      <c r="L48" s="30"/>
    </row>
    <row r="49" spans="1:12">
      <c r="A49" s="37" t="s">
        <v>261</v>
      </c>
      <c r="B49" s="38"/>
      <c r="C49" s="39"/>
      <c r="D49" s="39"/>
      <c r="E49" s="40"/>
      <c r="F49" s="39"/>
      <c r="G49" s="39"/>
      <c r="H49" s="40"/>
      <c r="I49" s="39"/>
      <c r="J49" s="41"/>
      <c r="K49" s="39"/>
      <c r="L49" s="41"/>
    </row>
    <row r="50" spans="1:12">
      <c r="A50" s="18" t="s">
        <v>73</v>
      </c>
      <c r="B50" s="18" t="s">
        <v>100</v>
      </c>
      <c r="C50" s="19">
        <v>4620</v>
      </c>
      <c r="D50" s="19">
        <v>20211</v>
      </c>
      <c r="E50" s="29">
        <f t="shared" ref="E50:E58" si="12">D50/C50</f>
        <v>4.3746753246753247</v>
      </c>
      <c r="F50" s="19">
        <v>237</v>
      </c>
      <c r="G50" s="19">
        <v>20448</v>
      </c>
      <c r="H50" s="29">
        <f t="shared" ref="H50:H58" si="13">G50/C50</f>
        <v>4.4259740259740257</v>
      </c>
      <c r="I50" s="19">
        <v>23032</v>
      </c>
      <c r="J50" s="30">
        <f t="shared" ref="J50:J58" si="14">G50/I50</f>
        <v>0.88780826675929148</v>
      </c>
      <c r="K50" s="19">
        <v>199952</v>
      </c>
      <c r="L50" s="30">
        <f t="shared" ref="L50:L58" si="15">G50/K50</f>
        <v>0.1022645434904377</v>
      </c>
    </row>
    <row r="51" spans="1:12">
      <c r="A51" s="18" t="s">
        <v>66</v>
      </c>
      <c r="B51" s="18" t="s">
        <v>114</v>
      </c>
      <c r="C51" s="19">
        <v>4489</v>
      </c>
      <c r="D51" s="19">
        <v>19656</v>
      </c>
      <c r="E51" s="29">
        <f t="shared" si="12"/>
        <v>4.378703497438182</v>
      </c>
      <c r="F51" s="19">
        <v>221</v>
      </c>
      <c r="G51" s="19">
        <v>19877</v>
      </c>
      <c r="H51" s="29">
        <f t="shared" si="13"/>
        <v>4.4279349521051463</v>
      </c>
      <c r="I51" s="19">
        <v>23108</v>
      </c>
      <c r="J51" s="30">
        <f t="shared" si="14"/>
        <v>0.86017829323178119</v>
      </c>
      <c r="K51" s="19">
        <v>200028</v>
      </c>
      <c r="L51" s="30">
        <f t="shared" si="15"/>
        <v>9.937108804767332E-2</v>
      </c>
    </row>
    <row r="52" spans="1:12">
      <c r="A52" s="18" t="s">
        <v>74</v>
      </c>
      <c r="B52" s="18" t="s">
        <v>119</v>
      </c>
      <c r="C52" s="19">
        <v>4469</v>
      </c>
      <c r="D52" s="19">
        <v>28537</v>
      </c>
      <c r="E52" s="29">
        <f t="shared" si="12"/>
        <v>6.3855448646229584</v>
      </c>
      <c r="F52" s="19">
        <v>210</v>
      </c>
      <c r="G52" s="19">
        <v>28747</v>
      </c>
      <c r="H52" s="29">
        <f t="shared" si="13"/>
        <v>6.4325352427836204</v>
      </c>
      <c r="I52" s="19">
        <v>33536</v>
      </c>
      <c r="J52" s="30">
        <f t="shared" si="14"/>
        <v>0.85719823473282442</v>
      </c>
      <c r="K52" s="19">
        <v>210456</v>
      </c>
      <c r="L52" s="30">
        <f t="shared" si="15"/>
        <v>0.13659387235336604</v>
      </c>
    </row>
    <row r="53" spans="1:12">
      <c r="A53" s="18" t="s">
        <v>69</v>
      </c>
      <c r="B53" s="18" t="s">
        <v>115</v>
      </c>
      <c r="C53" s="19">
        <v>4230</v>
      </c>
      <c r="D53" s="19">
        <v>31775</v>
      </c>
      <c r="E53" s="29">
        <f t="shared" si="12"/>
        <v>7.5118203309692673</v>
      </c>
      <c r="F53" s="19">
        <v>497</v>
      </c>
      <c r="G53" s="19">
        <v>32272</v>
      </c>
      <c r="H53" s="29">
        <f t="shared" si="13"/>
        <v>7.6293144208037829</v>
      </c>
      <c r="I53" s="19">
        <v>37506</v>
      </c>
      <c r="J53" s="30">
        <f t="shared" si="14"/>
        <v>0.86044899482749426</v>
      </c>
      <c r="K53" s="19">
        <v>214428</v>
      </c>
      <c r="L53" s="30">
        <f t="shared" si="15"/>
        <v>0.1505027328520529</v>
      </c>
    </row>
    <row r="54" spans="1:12">
      <c r="A54" s="18" t="s">
        <v>85</v>
      </c>
      <c r="B54" s="18" t="s">
        <v>118</v>
      </c>
      <c r="C54" s="19">
        <v>3828</v>
      </c>
      <c r="D54" s="19">
        <v>12535</v>
      </c>
      <c r="E54" s="29">
        <f t="shared" si="12"/>
        <v>3.2745559038662488</v>
      </c>
      <c r="F54" s="19">
        <v>144</v>
      </c>
      <c r="G54" s="19">
        <v>12679</v>
      </c>
      <c r="H54" s="29">
        <f t="shared" si="13"/>
        <v>3.3121734587251828</v>
      </c>
      <c r="I54" s="19">
        <v>14053</v>
      </c>
      <c r="J54" s="30">
        <f t="shared" si="14"/>
        <v>0.90222728243079764</v>
      </c>
      <c r="K54" s="19">
        <v>190973</v>
      </c>
      <c r="L54" s="30">
        <f t="shared" si="15"/>
        <v>6.6391584150639102E-2</v>
      </c>
    </row>
    <row r="55" spans="1:12">
      <c r="A55" s="18" t="s">
        <v>52</v>
      </c>
      <c r="B55" s="18" t="s">
        <v>100</v>
      </c>
      <c r="C55" s="19">
        <v>3778</v>
      </c>
      <c r="D55" s="19">
        <v>15052</v>
      </c>
      <c r="E55" s="29">
        <f t="shared" si="12"/>
        <v>3.984118581259926</v>
      </c>
      <c r="F55" s="19">
        <v>418</v>
      </c>
      <c r="G55" s="19">
        <v>15470</v>
      </c>
      <c r="H55" s="29">
        <f t="shared" si="13"/>
        <v>4.0947591318157759</v>
      </c>
      <c r="I55" s="19">
        <v>18019</v>
      </c>
      <c r="J55" s="30">
        <f t="shared" si="14"/>
        <v>0.8585382096675731</v>
      </c>
      <c r="K55" s="19">
        <v>194939</v>
      </c>
      <c r="L55" s="30">
        <f t="shared" si="15"/>
        <v>7.935815819307579E-2</v>
      </c>
    </row>
    <row r="56" spans="1:12">
      <c r="A56" s="18" t="s">
        <v>54</v>
      </c>
      <c r="B56" s="18" t="s">
        <v>102</v>
      </c>
      <c r="C56" s="19">
        <v>3616</v>
      </c>
      <c r="D56" s="19">
        <v>21882</v>
      </c>
      <c r="E56" s="29">
        <f t="shared" si="12"/>
        <v>6.0514380530973453</v>
      </c>
      <c r="F56" s="19">
        <v>491</v>
      </c>
      <c r="G56" s="19">
        <v>22373</v>
      </c>
      <c r="H56" s="29">
        <f t="shared" si="13"/>
        <v>6.1872234513274336</v>
      </c>
      <c r="I56" s="19">
        <v>24853</v>
      </c>
      <c r="J56" s="30">
        <f t="shared" si="14"/>
        <v>0.90021325393312679</v>
      </c>
      <c r="K56" s="19">
        <v>201773</v>
      </c>
      <c r="L56" s="30">
        <f t="shared" si="15"/>
        <v>0.11088203079698473</v>
      </c>
    </row>
    <row r="57" spans="1:12">
      <c r="A57" s="18" t="s">
        <v>97</v>
      </c>
      <c r="B57" s="18" t="s">
        <v>108</v>
      </c>
      <c r="C57" s="19">
        <v>1920</v>
      </c>
      <c r="D57" s="19">
        <v>8443</v>
      </c>
      <c r="E57" s="29">
        <f t="shared" si="12"/>
        <v>4.3973958333333334</v>
      </c>
      <c r="F57" s="19">
        <v>0</v>
      </c>
      <c r="G57" s="19">
        <v>8443</v>
      </c>
      <c r="H57" s="29">
        <f t="shared" si="13"/>
        <v>4.3973958333333334</v>
      </c>
      <c r="I57" s="19">
        <v>9419</v>
      </c>
      <c r="J57" s="30">
        <f t="shared" si="14"/>
        <v>0.89637965813780651</v>
      </c>
      <c r="K57" s="19">
        <v>186339</v>
      </c>
      <c r="L57" s="30">
        <f t="shared" si="15"/>
        <v>4.5309892185747484E-2</v>
      </c>
    </row>
    <row r="58" spans="1:12">
      <c r="A58" s="18" t="s">
        <v>70</v>
      </c>
      <c r="B58" s="18" t="s">
        <v>116</v>
      </c>
      <c r="C58" s="19">
        <v>1410</v>
      </c>
      <c r="D58" s="19">
        <v>22250</v>
      </c>
      <c r="E58" s="29">
        <f t="shared" si="12"/>
        <v>15.780141843971631</v>
      </c>
      <c r="F58" s="19">
        <v>508</v>
      </c>
      <c r="G58" s="19">
        <v>22758</v>
      </c>
      <c r="H58" s="29">
        <f t="shared" si="13"/>
        <v>16.140425531914893</v>
      </c>
      <c r="I58" s="19">
        <v>28532</v>
      </c>
      <c r="J58" s="30">
        <f t="shared" si="14"/>
        <v>0.79763073040796295</v>
      </c>
      <c r="K58" s="19">
        <v>205618</v>
      </c>
      <c r="L58" s="30">
        <f t="shared" si="15"/>
        <v>0.11068097151027634</v>
      </c>
    </row>
    <row r="59" spans="1:12">
      <c r="A59" s="36"/>
      <c r="B59" s="36"/>
      <c r="C59" s="36"/>
      <c r="D59" s="36"/>
      <c r="E59" s="36"/>
      <c r="F59" s="36"/>
      <c r="G59" s="36"/>
      <c r="H59" s="36"/>
      <c r="I59" s="36"/>
      <c r="J59" s="36"/>
      <c r="K59" s="36"/>
      <c r="L59" s="36"/>
    </row>
    <row r="60" spans="1:12">
      <c r="A60" s="4" t="s">
        <v>187</v>
      </c>
      <c r="B60" s="4"/>
      <c r="C60" s="5">
        <f>SUM(C3:C58)</f>
        <v>1097379</v>
      </c>
      <c r="D60" s="5">
        <f t="shared" ref="D60:G60" si="16">SUM(D3:D58)</f>
        <v>3000458</v>
      </c>
      <c r="E60" s="27">
        <f>D60/C60</f>
        <v>2.7342039532376692</v>
      </c>
      <c r="F60" s="5">
        <f t="shared" si="16"/>
        <v>102526</v>
      </c>
      <c r="G60" s="5">
        <f t="shared" si="16"/>
        <v>3102984</v>
      </c>
      <c r="H60" s="27">
        <f>G60/C60</f>
        <v>2.8276320213891464</v>
      </c>
      <c r="I60" s="5">
        <f>SUM(I3:I58)</f>
        <v>3535170</v>
      </c>
      <c r="J60" s="28">
        <f>G60/I60</f>
        <v>0.87774675616731301</v>
      </c>
      <c r="K60" s="5">
        <v>3731188</v>
      </c>
      <c r="L60" s="28">
        <f>G60/K60</f>
        <v>0.83163432129391501</v>
      </c>
    </row>
    <row r="61" spans="1:12">
      <c r="A61" s="4" t="s">
        <v>188</v>
      </c>
      <c r="B61" s="4"/>
      <c r="C61" s="5">
        <f>AVERAGE(C3:C58)</f>
        <v>22862.0625</v>
      </c>
      <c r="D61" s="5">
        <f t="shared" ref="D61:G61" si="17">AVERAGE(D3:D58)</f>
        <v>62509.541666666664</v>
      </c>
      <c r="E61" s="27">
        <f>AVERAGE(E3:E58)</f>
        <v>3.7774184715314161</v>
      </c>
      <c r="F61" s="5">
        <f t="shared" si="17"/>
        <v>2135.9583333333335</v>
      </c>
      <c r="G61" s="5">
        <f t="shared" si="17"/>
        <v>64645.5</v>
      </c>
      <c r="H61" s="27">
        <f>AVERAGE(H3:H58)</f>
        <v>3.8773193901479481</v>
      </c>
      <c r="I61" s="5">
        <f>AVERAGE(I3:I58)</f>
        <v>73649.375</v>
      </c>
      <c r="J61" s="28">
        <f>AVERAGE(J3:J58)</f>
        <v>0.8701002046416092</v>
      </c>
      <c r="K61" s="5">
        <f>AVERAGE(K3:K58)</f>
        <v>250967.25</v>
      </c>
      <c r="L61" s="28">
        <f>AVERAGE(L3:L58)</f>
        <v>0.22638581031236918</v>
      </c>
    </row>
    <row r="62" spans="1:12">
      <c r="A62" s="4" t="s">
        <v>189</v>
      </c>
      <c r="B62" s="4"/>
      <c r="C62" s="5">
        <f>MEDIAN(C3:C58)</f>
        <v>14422</v>
      </c>
      <c r="D62" s="5">
        <f t="shared" ref="D62:G62" si="18">MEDIAN(D3:D58)</f>
        <v>52416</v>
      </c>
      <c r="E62" s="27">
        <f>MEDIAN(E3:E58)</f>
        <v>3.5554951724846369</v>
      </c>
      <c r="F62" s="5">
        <f t="shared" si="18"/>
        <v>859.5</v>
      </c>
      <c r="G62" s="5">
        <f t="shared" si="18"/>
        <v>53184.5</v>
      </c>
      <c r="H62" s="27">
        <f>MEDIAN(H3:H58)</f>
        <v>3.6167210258579008</v>
      </c>
      <c r="I62" s="5">
        <f>MEDIAN(I3:I58)</f>
        <v>58831</v>
      </c>
      <c r="J62" s="28">
        <f>MEDIAN(J3:J58)</f>
        <v>0.87294073348805568</v>
      </c>
      <c r="K62" s="5">
        <f>MEDIAN(K3:K58)</f>
        <v>235785</v>
      </c>
      <c r="L62" s="28">
        <f>MEDIAN(L3:L58)</f>
        <v>0.22314880333446319</v>
      </c>
    </row>
  </sheetData>
  <conditionalFormatting sqref="A3:L7">
    <cfRule type="expression" dxfId="10" priority="5">
      <formula>MOD(ROW(),2)=0</formula>
    </cfRule>
  </conditionalFormatting>
  <conditionalFormatting sqref="A10:L22">
    <cfRule type="expression" dxfId="9" priority="4">
      <formula>MOD(ROW(),2)=0</formula>
    </cfRule>
  </conditionalFormatting>
  <conditionalFormatting sqref="A25:L35">
    <cfRule type="expression" dxfId="8" priority="3">
      <formula>MOD(ROW(),2)=0</formula>
    </cfRule>
  </conditionalFormatting>
  <conditionalFormatting sqref="A38:L47">
    <cfRule type="expression" dxfId="7" priority="2">
      <formula>MOD(ROW(),2)=0</formula>
    </cfRule>
  </conditionalFormatting>
  <conditionalFormatting sqref="A50:L58">
    <cfRule type="expression" dxfId="6" priority="1">
      <formula>MOD(ROW(),2)=0</formula>
    </cfRule>
  </conditionalFormatting>
  <pageMargins left="0.7" right="0.7" top="0.75" bottom="0.75" header="0.3" footer="0.3"/>
  <ignoredErrors>
    <ignoredError sqref="E60 H6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F20E-16EB-42E3-A668-264E2AF30400}">
  <sheetPr codeName="Sheet6">
    <tabColor theme="7" tint="0.39997558519241921"/>
  </sheetPr>
  <dimension ref="A1:I55"/>
  <sheetViews>
    <sheetView showGridLines="0" showRowColHeaders="0" workbookViewId="0">
      <pane xSplit="1" ySplit="1" topLeftCell="C2" activePane="bottomRight" state="frozen"/>
      <selection activeCell="D8" sqref="D8"/>
      <selection pane="topRight" activeCell="D8" sqref="D8"/>
      <selection pane="bottomLeft" activeCell="D8" sqref="D8"/>
      <selection pane="bottomRight"/>
    </sheetView>
  </sheetViews>
  <sheetFormatPr defaultRowHeight="12.75"/>
  <cols>
    <col min="1" max="1" width="38.7109375" style="9" bestFit="1" customWidth="1"/>
    <col min="2" max="2" width="15.28515625" style="9" hidden="1" customWidth="1"/>
    <col min="3" max="3" width="15.28515625" style="9" customWidth="1"/>
    <col min="4" max="4" width="13.85546875" style="9" customWidth="1"/>
    <col min="5" max="5" width="14.85546875" style="9" customWidth="1"/>
    <col min="6" max="6" width="80.5703125" style="9" customWidth="1"/>
    <col min="7" max="7" width="16.7109375" style="11" customWidth="1"/>
    <col min="8" max="16384" width="9.140625" style="9"/>
  </cols>
  <sheetData>
    <row r="1" spans="1:7" ht="72" customHeight="1">
      <c r="A1" s="1" t="s">
        <v>0</v>
      </c>
      <c r="B1" s="2" t="s">
        <v>1</v>
      </c>
      <c r="C1" s="1" t="s">
        <v>190</v>
      </c>
      <c r="D1" s="1" t="s">
        <v>191</v>
      </c>
      <c r="E1" s="1" t="s">
        <v>192</v>
      </c>
      <c r="F1" s="1" t="s">
        <v>193</v>
      </c>
      <c r="G1" s="1" t="s">
        <v>9</v>
      </c>
    </row>
    <row r="2" spans="1:7">
      <c r="A2" s="17" t="s">
        <v>53</v>
      </c>
      <c r="B2" s="18" t="s">
        <v>101</v>
      </c>
      <c r="C2" s="19">
        <v>2401</v>
      </c>
      <c r="D2" s="19">
        <v>6736</v>
      </c>
      <c r="E2" s="19">
        <v>17</v>
      </c>
      <c r="F2" s="44" t="s">
        <v>143</v>
      </c>
      <c r="G2" s="45">
        <v>106876</v>
      </c>
    </row>
    <row r="3" spans="1:7">
      <c r="A3" s="17" t="s">
        <v>91</v>
      </c>
      <c r="B3" s="18" t="s">
        <v>132</v>
      </c>
      <c r="C3" s="19">
        <v>1693</v>
      </c>
      <c r="D3" s="19">
        <v>6258</v>
      </c>
      <c r="E3" s="19">
        <v>153</v>
      </c>
      <c r="F3" s="44" t="s">
        <v>180</v>
      </c>
      <c r="G3" s="45">
        <v>68445</v>
      </c>
    </row>
    <row r="4" spans="1:7" ht="25.5">
      <c r="A4" s="17" t="s">
        <v>72</v>
      </c>
      <c r="B4" s="18" t="s">
        <v>118</v>
      </c>
      <c r="C4" s="19">
        <v>1734</v>
      </c>
      <c r="D4" s="19">
        <v>3910</v>
      </c>
      <c r="E4" s="19">
        <v>186</v>
      </c>
      <c r="F4" s="44" t="s">
        <v>162</v>
      </c>
      <c r="G4" s="45">
        <v>65823</v>
      </c>
    </row>
    <row r="5" spans="1:7">
      <c r="A5" s="17" t="s">
        <v>85</v>
      </c>
      <c r="B5" s="18" t="s">
        <v>118</v>
      </c>
      <c r="C5" s="19">
        <v>101</v>
      </c>
      <c r="D5" s="19">
        <v>1273</v>
      </c>
      <c r="E5" s="19">
        <v>0</v>
      </c>
      <c r="F5" s="44" t="s">
        <v>163</v>
      </c>
      <c r="G5" s="45">
        <v>14053</v>
      </c>
    </row>
    <row r="6" spans="1:7">
      <c r="A6" s="17" t="s">
        <v>51</v>
      </c>
      <c r="B6" s="18" t="s">
        <v>99</v>
      </c>
      <c r="C6" s="19">
        <v>439</v>
      </c>
      <c r="D6" s="19">
        <v>2114</v>
      </c>
      <c r="E6" s="19">
        <v>66</v>
      </c>
      <c r="F6" s="44" t="s">
        <v>141</v>
      </c>
      <c r="G6" s="45">
        <v>25487</v>
      </c>
    </row>
    <row r="7" spans="1:7">
      <c r="A7" s="17" t="s">
        <v>58</v>
      </c>
      <c r="B7" s="18" t="s">
        <v>106</v>
      </c>
      <c r="C7" s="19">
        <v>1646</v>
      </c>
      <c r="D7" s="19">
        <v>5987</v>
      </c>
      <c r="E7" s="19">
        <v>8</v>
      </c>
      <c r="F7" s="44" t="s">
        <v>148</v>
      </c>
      <c r="G7" s="45">
        <v>30527</v>
      </c>
    </row>
    <row r="8" spans="1:7">
      <c r="A8" s="17" t="s">
        <v>56</v>
      </c>
      <c r="B8" s="18" t="s">
        <v>104</v>
      </c>
      <c r="C8" s="19">
        <v>5375</v>
      </c>
      <c r="D8" s="19">
        <v>8792</v>
      </c>
      <c r="E8" s="19">
        <v>676</v>
      </c>
      <c r="F8" s="44" t="s">
        <v>146</v>
      </c>
      <c r="G8" s="45">
        <v>94514</v>
      </c>
    </row>
    <row r="9" spans="1:7">
      <c r="A9" s="17" t="s">
        <v>57</v>
      </c>
      <c r="B9" s="18" t="s">
        <v>105</v>
      </c>
      <c r="C9" s="19">
        <v>15578</v>
      </c>
      <c r="D9" s="19">
        <v>24477</v>
      </c>
      <c r="E9" s="19">
        <v>78</v>
      </c>
      <c r="F9" s="44" t="s">
        <v>147</v>
      </c>
      <c r="G9" s="45">
        <v>252490</v>
      </c>
    </row>
    <row r="10" spans="1:7">
      <c r="A10" s="17" t="s">
        <v>59</v>
      </c>
      <c r="B10" s="18" t="s">
        <v>107</v>
      </c>
      <c r="C10" s="19">
        <v>5971</v>
      </c>
      <c r="D10" s="19">
        <v>12342</v>
      </c>
      <c r="E10" s="19">
        <v>809</v>
      </c>
      <c r="F10" s="44" t="s">
        <v>149</v>
      </c>
      <c r="G10" s="45">
        <v>107373</v>
      </c>
    </row>
    <row r="11" spans="1:7" ht="25.5">
      <c r="A11" s="17" t="s">
        <v>61</v>
      </c>
      <c r="B11" s="18" t="s">
        <v>109</v>
      </c>
      <c r="C11" s="19">
        <v>1866</v>
      </c>
      <c r="D11" s="19">
        <v>4723</v>
      </c>
      <c r="E11" s="19">
        <v>99</v>
      </c>
      <c r="F11" s="44" t="s">
        <v>151</v>
      </c>
      <c r="G11" s="45">
        <v>66959</v>
      </c>
    </row>
    <row r="12" spans="1:7">
      <c r="A12" s="17" t="s">
        <v>62</v>
      </c>
      <c r="B12" s="18" t="s">
        <v>110</v>
      </c>
      <c r="C12" s="19">
        <v>2713</v>
      </c>
      <c r="D12" s="19">
        <v>10949</v>
      </c>
      <c r="E12" s="19">
        <v>73</v>
      </c>
      <c r="F12" s="44" t="s">
        <v>152</v>
      </c>
      <c r="G12" s="45">
        <v>98035</v>
      </c>
    </row>
    <row r="13" spans="1:7" ht="25.5">
      <c r="A13" s="17" t="s">
        <v>64</v>
      </c>
      <c r="B13" s="18" t="s">
        <v>112</v>
      </c>
      <c r="C13" s="19">
        <v>805</v>
      </c>
      <c r="D13" s="19">
        <v>2881</v>
      </c>
      <c r="E13" s="19">
        <v>70</v>
      </c>
      <c r="F13" s="44" t="s">
        <v>154</v>
      </c>
      <c r="G13" s="45">
        <v>24525</v>
      </c>
    </row>
    <row r="14" spans="1:7">
      <c r="A14" s="17" t="s">
        <v>74</v>
      </c>
      <c r="B14" s="18" t="s">
        <v>119</v>
      </c>
      <c r="C14" s="19">
        <v>1931</v>
      </c>
      <c r="D14" s="19">
        <v>2835</v>
      </c>
      <c r="E14" s="19">
        <v>23</v>
      </c>
      <c r="F14" s="44" t="s">
        <v>164</v>
      </c>
      <c r="G14" s="45">
        <v>33536</v>
      </c>
    </row>
    <row r="15" spans="1:7">
      <c r="A15" s="17" t="s">
        <v>66</v>
      </c>
      <c r="B15" s="18" t="s">
        <v>114</v>
      </c>
      <c r="C15" s="19">
        <v>558</v>
      </c>
      <c r="D15" s="19">
        <v>2636</v>
      </c>
      <c r="E15" s="19">
        <v>37</v>
      </c>
      <c r="F15" s="44" t="s">
        <v>156</v>
      </c>
      <c r="G15" s="45">
        <v>23108</v>
      </c>
    </row>
    <row r="16" spans="1:7">
      <c r="A16" s="17" t="s">
        <v>68</v>
      </c>
      <c r="B16" s="18" t="s">
        <v>114</v>
      </c>
      <c r="C16" s="19">
        <v>1290</v>
      </c>
      <c r="D16" s="19">
        <v>3086</v>
      </c>
      <c r="E16" s="19">
        <v>84</v>
      </c>
      <c r="F16" s="44" t="s">
        <v>158</v>
      </c>
      <c r="G16" s="45">
        <v>41735</v>
      </c>
    </row>
    <row r="17" spans="1:7">
      <c r="A17" s="17" t="s">
        <v>52</v>
      </c>
      <c r="B17" s="18" t="s">
        <v>100</v>
      </c>
      <c r="C17" s="19">
        <v>546</v>
      </c>
      <c r="D17" s="19">
        <v>2002</v>
      </c>
      <c r="E17" s="19">
        <v>1</v>
      </c>
      <c r="F17" s="44" t="s">
        <v>142</v>
      </c>
      <c r="G17" s="45">
        <v>18019</v>
      </c>
    </row>
    <row r="18" spans="1:7">
      <c r="A18" s="17" t="s">
        <v>73</v>
      </c>
      <c r="B18" s="18" t="s">
        <v>100</v>
      </c>
      <c r="C18" s="19">
        <v>942</v>
      </c>
      <c r="D18" s="19">
        <v>1642</v>
      </c>
      <c r="E18" s="19">
        <v>0</v>
      </c>
      <c r="F18" s="44" t="s">
        <v>163</v>
      </c>
      <c r="G18" s="45">
        <v>23032</v>
      </c>
    </row>
    <row r="19" spans="1:7" ht="25.5">
      <c r="A19" s="17" t="s">
        <v>71</v>
      </c>
      <c r="B19" s="18" t="s">
        <v>117</v>
      </c>
      <c r="C19" s="19">
        <v>1143</v>
      </c>
      <c r="D19" s="19">
        <v>5319</v>
      </c>
      <c r="E19" s="19">
        <v>342</v>
      </c>
      <c r="F19" s="44" t="s">
        <v>161</v>
      </c>
      <c r="G19" s="45">
        <v>36258</v>
      </c>
    </row>
    <row r="20" spans="1:7">
      <c r="A20" s="17" t="s">
        <v>77</v>
      </c>
      <c r="B20" s="18" t="s">
        <v>122</v>
      </c>
      <c r="C20" s="19">
        <v>1228</v>
      </c>
      <c r="D20" s="19">
        <v>1687</v>
      </c>
      <c r="E20" s="19">
        <v>32</v>
      </c>
      <c r="F20" s="44" t="s">
        <v>167</v>
      </c>
      <c r="G20" s="45">
        <v>48271</v>
      </c>
    </row>
    <row r="21" spans="1:7">
      <c r="A21" s="17" t="s">
        <v>75</v>
      </c>
      <c r="B21" s="18" t="s">
        <v>120</v>
      </c>
      <c r="C21" s="19">
        <v>6754</v>
      </c>
      <c r="D21" s="19">
        <v>10365</v>
      </c>
      <c r="E21" s="19">
        <v>585</v>
      </c>
      <c r="F21" s="44" t="s">
        <v>165</v>
      </c>
      <c r="G21" s="45">
        <v>131382</v>
      </c>
    </row>
    <row r="22" spans="1:7" ht="25.5">
      <c r="A22" s="17" t="s">
        <v>54</v>
      </c>
      <c r="B22" s="18" t="s">
        <v>102</v>
      </c>
      <c r="C22" s="19">
        <v>808</v>
      </c>
      <c r="D22" s="19">
        <v>1604</v>
      </c>
      <c r="E22" s="19">
        <v>68</v>
      </c>
      <c r="F22" s="44" t="s">
        <v>144</v>
      </c>
      <c r="G22" s="45">
        <v>24853</v>
      </c>
    </row>
    <row r="23" spans="1:7" ht="25.5">
      <c r="A23" s="17" t="s">
        <v>80</v>
      </c>
      <c r="B23" s="18" t="s">
        <v>125</v>
      </c>
      <c r="C23" s="19">
        <v>2629</v>
      </c>
      <c r="D23" s="19">
        <v>4740</v>
      </c>
      <c r="E23" s="19">
        <v>136</v>
      </c>
      <c r="F23" s="44" t="s">
        <v>170</v>
      </c>
      <c r="G23" s="45">
        <v>76877</v>
      </c>
    </row>
    <row r="24" spans="1:7">
      <c r="A24" s="17" t="s">
        <v>262</v>
      </c>
      <c r="B24" s="18" t="s">
        <v>123</v>
      </c>
      <c r="C24" s="19">
        <v>4395</v>
      </c>
      <c r="D24" s="19">
        <v>7621</v>
      </c>
      <c r="E24" s="19">
        <v>62</v>
      </c>
      <c r="F24" s="44" t="s">
        <v>168</v>
      </c>
      <c r="G24" s="45">
        <v>67510</v>
      </c>
    </row>
    <row r="25" spans="1:7">
      <c r="A25" s="17" t="s">
        <v>70</v>
      </c>
      <c r="B25" s="18" t="s">
        <v>116</v>
      </c>
      <c r="C25" s="19">
        <v>655</v>
      </c>
      <c r="D25" s="19">
        <v>4683</v>
      </c>
      <c r="E25" s="19">
        <v>436</v>
      </c>
      <c r="F25" s="44" t="s">
        <v>160</v>
      </c>
      <c r="G25" s="45">
        <v>28532</v>
      </c>
    </row>
    <row r="26" spans="1:7" ht="25.5">
      <c r="A26" s="17" t="s">
        <v>81</v>
      </c>
      <c r="B26" s="18" t="s">
        <v>126</v>
      </c>
      <c r="C26" s="19">
        <v>7121</v>
      </c>
      <c r="D26" s="19">
        <v>10468</v>
      </c>
      <c r="E26" s="19">
        <v>241</v>
      </c>
      <c r="F26" s="44" t="s">
        <v>171</v>
      </c>
      <c r="G26" s="45">
        <v>131744</v>
      </c>
    </row>
    <row r="27" spans="1:7">
      <c r="A27" s="17" t="s">
        <v>60</v>
      </c>
      <c r="B27" s="18" t="s">
        <v>108</v>
      </c>
      <c r="C27" s="19">
        <v>484</v>
      </c>
      <c r="D27" s="19">
        <v>1844</v>
      </c>
      <c r="E27" s="19">
        <v>43</v>
      </c>
      <c r="F27" s="44" t="s">
        <v>150</v>
      </c>
      <c r="G27" s="45">
        <v>13421</v>
      </c>
    </row>
    <row r="28" spans="1:7" ht="25.5">
      <c r="A28" s="17" t="s">
        <v>82</v>
      </c>
      <c r="B28" s="18" t="s">
        <v>108</v>
      </c>
      <c r="C28" s="19">
        <v>5224</v>
      </c>
      <c r="D28" s="19">
        <v>8422</v>
      </c>
      <c r="E28" s="19">
        <v>81</v>
      </c>
      <c r="F28" s="44" t="s">
        <v>172</v>
      </c>
      <c r="G28" s="45">
        <v>107435</v>
      </c>
    </row>
    <row r="29" spans="1:7">
      <c r="A29" s="17" t="s">
        <v>97</v>
      </c>
      <c r="B29" s="18" t="s">
        <v>108</v>
      </c>
      <c r="C29" s="19">
        <v>284</v>
      </c>
      <c r="D29" s="19">
        <v>692</v>
      </c>
      <c r="E29" s="19">
        <v>0</v>
      </c>
      <c r="F29" s="44" t="s">
        <v>163</v>
      </c>
      <c r="G29" s="45">
        <v>9419</v>
      </c>
    </row>
    <row r="30" spans="1:7" ht="25.5">
      <c r="A30" s="17" t="s">
        <v>79</v>
      </c>
      <c r="B30" s="18" t="s">
        <v>124</v>
      </c>
      <c r="C30" s="19">
        <v>6346</v>
      </c>
      <c r="D30" s="19">
        <v>8837</v>
      </c>
      <c r="E30" s="19">
        <v>221</v>
      </c>
      <c r="F30" s="44" t="s">
        <v>169</v>
      </c>
      <c r="G30" s="45">
        <v>121917</v>
      </c>
    </row>
    <row r="31" spans="1:7">
      <c r="A31" s="17" t="s">
        <v>84</v>
      </c>
      <c r="B31" s="18" t="s">
        <v>127</v>
      </c>
      <c r="C31" s="19">
        <v>1851</v>
      </c>
      <c r="D31" s="19">
        <v>4371</v>
      </c>
      <c r="E31" s="19">
        <v>11</v>
      </c>
      <c r="F31" s="44" t="s">
        <v>174</v>
      </c>
      <c r="G31" s="45">
        <v>57749</v>
      </c>
    </row>
    <row r="32" spans="1:7">
      <c r="A32" s="17" t="s">
        <v>86</v>
      </c>
      <c r="B32" s="18" t="s">
        <v>128</v>
      </c>
      <c r="C32" s="19">
        <v>1091</v>
      </c>
      <c r="D32" s="19">
        <v>6475</v>
      </c>
      <c r="E32" s="19">
        <v>357</v>
      </c>
      <c r="F32" s="44" t="s">
        <v>175</v>
      </c>
      <c r="G32" s="45">
        <v>89893</v>
      </c>
    </row>
    <row r="33" spans="1:7">
      <c r="A33" s="17" t="s">
        <v>88</v>
      </c>
      <c r="B33" s="18" t="s">
        <v>130</v>
      </c>
      <c r="C33" s="19">
        <v>1879</v>
      </c>
      <c r="D33" s="19">
        <v>3141</v>
      </c>
      <c r="E33" s="19">
        <v>40</v>
      </c>
      <c r="F33" s="44" t="s">
        <v>177</v>
      </c>
      <c r="G33" s="45">
        <v>59913</v>
      </c>
    </row>
    <row r="34" spans="1:7">
      <c r="A34" s="17" t="s">
        <v>89</v>
      </c>
      <c r="B34" s="18" t="s">
        <v>131</v>
      </c>
      <c r="C34" s="19">
        <v>5698</v>
      </c>
      <c r="D34" s="19">
        <v>22774</v>
      </c>
      <c r="E34" s="19">
        <v>1151</v>
      </c>
      <c r="F34" s="44" t="s">
        <v>178</v>
      </c>
      <c r="G34" s="45">
        <v>255024</v>
      </c>
    </row>
    <row r="35" spans="1:7">
      <c r="A35" s="17" t="s">
        <v>90</v>
      </c>
      <c r="B35" s="18" t="s">
        <v>131</v>
      </c>
      <c r="C35" s="19">
        <v>8536</v>
      </c>
      <c r="D35" s="19">
        <v>9076</v>
      </c>
      <c r="E35" s="19">
        <v>475</v>
      </c>
      <c r="F35" s="44" t="s">
        <v>179</v>
      </c>
      <c r="G35" s="45">
        <v>318981</v>
      </c>
    </row>
    <row r="36" spans="1:7">
      <c r="A36" s="17" t="s">
        <v>55</v>
      </c>
      <c r="B36" s="18" t="s">
        <v>103</v>
      </c>
      <c r="C36" s="19">
        <v>616</v>
      </c>
      <c r="D36" s="19">
        <v>1832</v>
      </c>
      <c r="E36" s="19">
        <v>2</v>
      </c>
      <c r="F36" s="44" t="s">
        <v>145</v>
      </c>
      <c r="G36" s="45">
        <v>23697</v>
      </c>
    </row>
    <row r="37" spans="1:7">
      <c r="A37" s="17" t="s">
        <v>69</v>
      </c>
      <c r="B37" s="18" t="s">
        <v>115</v>
      </c>
      <c r="C37" s="19">
        <v>975</v>
      </c>
      <c r="D37" s="19">
        <v>4258</v>
      </c>
      <c r="E37" s="19">
        <v>1</v>
      </c>
      <c r="F37" s="44" t="s">
        <v>159</v>
      </c>
      <c r="G37" s="45">
        <v>37506</v>
      </c>
    </row>
    <row r="38" spans="1:7">
      <c r="A38" s="17" t="s">
        <v>83</v>
      </c>
      <c r="B38" s="18" t="s">
        <v>115</v>
      </c>
      <c r="C38" s="19">
        <v>1284</v>
      </c>
      <c r="D38" s="19">
        <v>2912</v>
      </c>
      <c r="E38" s="19">
        <v>74</v>
      </c>
      <c r="F38" s="44" t="s">
        <v>173</v>
      </c>
      <c r="G38" s="45">
        <v>38287</v>
      </c>
    </row>
    <row r="39" spans="1:7">
      <c r="A39" s="17" t="s">
        <v>63</v>
      </c>
      <c r="B39" s="18" t="s">
        <v>111</v>
      </c>
      <c r="C39" s="19">
        <v>1856</v>
      </c>
      <c r="D39" s="19">
        <v>5824</v>
      </c>
      <c r="E39" s="19">
        <v>192</v>
      </c>
      <c r="F39" s="44" t="s">
        <v>153</v>
      </c>
      <c r="G39" s="45">
        <v>54671</v>
      </c>
    </row>
    <row r="40" spans="1:7" ht="25.5">
      <c r="A40" s="17" t="s">
        <v>67</v>
      </c>
      <c r="B40" s="18" t="s">
        <v>111</v>
      </c>
      <c r="C40" s="19">
        <v>2179</v>
      </c>
      <c r="D40" s="19">
        <v>6920</v>
      </c>
      <c r="E40" s="19">
        <v>380</v>
      </c>
      <c r="F40" s="44" t="s">
        <v>157</v>
      </c>
      <c r="G40" s="45">
        <v>70828</v>
      </c>
    </row>
    <row r="41" spans="1:7">
      <c r="A41" s="17" t="s">
        <v>92</v>
      </c>
      <c r="B41" s="18" t="s">
        <v>133</v>
      </c>
      <c r="C41" s="19">
        <v>4757</v>
      </c>
      <c r="D41" s="19">
        <v>4806</v>
      </c>
      <c r="E41" s="19">
        <v>305</v>
      </c>
      <c r="F41" s="44" t="s">
        <v>181</v>
      </c>
      <c r="G41" s="45">
        <v>88538</v>
      </c>
    </row>
    <row r="42" spans="1:7" ht="25.5">
      <c r="A42" s="17" t="s">
        <v>93</v>
      </c>
      <c r="B42" s="18" t="s">
        <v>134</v>
      </c>
      <c r="C42" s="19">
        <v>4148</v>
      </c>
      <c r="D42" s="19">
        <v>4717</v>
      </c>
      <c r="E42" s="19">
        <v>154</v>
      </c>
      <c r="F42" s="44" t="s">
        <v>182</v>
      </c>
      <c r="G42" s="45">
        <v>56044</v>
      </c>
    </row>
    <row r="43" spans="1:7">
      <c r="A43" s="17" t="s">
        <v>65</v>
      </c>
      <c r="B43" s="18" t="s">
        <v>113</v>
      </c>
      <c r="C43" s="19">
        <v>944</v>
      </c>
      <c r="D43" s="19">
        <v>2576</v>
      </c>
      <c r="E43" s="19">
        <v>15</v>
      </c>
      <c r="F43" s="44" t="s">
        <v>155</v>
      </c>
      <c r="G43" s="45">
        <v>18796</v>
      </c>
    </row>
    <row r="44" spans="1:7">
      <c r="A44" s="17" t="s">
        <v>87</v>
      </c>
      <c r="B44" s="18" t="s">
        <v>129</v>
      </c>
      <c r="C44" s="19">
        <v>771</v>
      </c>
      <c r="D44" s="19">
        <v>1920</v>
      </c>
      <c r="E44" s="19">
        <v>0</v>
      </c>
      <c r="F44" s="44" t="s">
        <v>176</v>
      </c>
      <c r="G44" s="45">
        <v>20027</v>
      </c>
    </row>
    <row r="45" spans="1:7">
      <c r="A45" s="17" t="s">
        <v>94</v>
      </c>
      <c r="B45" s="18" t="s">
        <v>129</v>
      </c>
      <c r="C45" s="19">
        <v>4913</v>
      </c>
      <c r="D45" s="19">
        <v>13303</v>
      </c>
      <c r="E45" s="19">
        <v>126</v>
      </c>
      <c r="F45" s="44" t="s">
        <v>183</v>
      </c>
      <c r="G45" s="45">
        <v>152571</v>
      </c>
    </row>
    <row r="46" spans="1:7">
      <c r="A46" s="17" t="s">
        <v>76</v>
      </c>
      <c r="B46" s="18" t="s">
        <v>121</v>
      </c>
      <c r="C46" s="19">
        <v>673</v>
      </c>
      <c r="D46" s="19">
        <v>4598</v>
      </c>
      <c r="E46" s="19">
        <v>5</v>
      </c>
      <c r="F46" s="44" t="s">
        <v>166</v>
      </c>
      <c r="G46" s="45">
        <v>29069</v>
      </c>
    </row>
    <row r="47" spans="1:7" ht="25.5">
      <c r="A47" s="17" t="s">
        <v>95</v>
      </c>
      <c r="B47" s="18" t="s">
        <v>135</v>
      </c>
      <c r="C47" s="19">
        <v>2045</v>
      </c>
      <c r="D47" s="19">
        <v>5508</v>
      </c>
      <c r="E47" s="19">
        <v>441</v>
      </c>
      <c r="F47" s="44" t="s">
        <v>184</v>
      </c>
      <c r="G47" s="45">
        <v>66732</v>
      </c>
    </row>
    <row r="48" spans="1:7">
      <c r="A48" s="17" t="s">
        <v>96</v>
      </c>
      <c r="B48" s="18" t="s">
        <v>136</v>
      </c>
      <c r="C48" s="19">
        <v>5843</v>
      </c>
      <c r="D48" s="19">
        <v>7809</v>
      </c>
      <c r="E48" s="19">
        <v>261</v>
      </c>
      <c r="F48" s="44" t="s">
        <v>185</v>
      </c>
      <c r="G48" s="45">
        <v>97741</v>
      </c>
    </row>
    <row r="49" spans="1:9">
      <c r="A49" s="17" t="s">
        <v>98</v>
      </c>
      <c r="B49" s="18" t="s">
        <v>137</v>
      </c>
      <c r="C49" s="19">
        <v>4055</v>
      </c>
      <c r="D49" s="19">
        <v>5009</v>
      </c>
      <c r="E49" s="19">
        <v>41</v>
      </c>
      <c r="F49" s="44" t="s">
        <v>186</v>
      </c>
      <c r="G49" s="45">
        <v>106947</v>
      </c>
      <c r="H49" s="18"/>
      <c r="I49" s="18"/>
    </row>
    <row r="50" spans="1:9">
      <c r="A50" s="21"/>
      <c r="B50" s="22"/>
      <c r="C50" s="22"/>
      <c r="D50" s="22"/>
      <c r="E50" s="22"/>
      <c r="F50" s="22"/>
      <c r="G50" s="26"/>
      <c r="H50" s="18"/>
      <c r="I50" s="18"/>
    </row>
    <row r="51" spans="1:9">
      <c r="A51" s="4" t="s">
        <v>187</v>
      </c>
      <c r="B51" s="4"/>
      <c r="C51" s="5">
        <f>SUM(C2:C49)</f>
        <v>136774</v>
      </c>
      <c r="D51" s="5">
        <f>SUM(D2:D49)</f>
        <v>286754</v>
      </c>
      <c r="E51" s="5">
        <f>SUM(E2:E49)</f>
        <v>8658</v>
      </c>
      <c r="F51" s="43"/>
      <c r="G51" s="5">
        <f t="shared" ref="G51" si="0">SUM(G2:G49)</f>
        <v>3535170</v>
      </c>
      <c r="H51" s="35"/>
      <c r="I51" s="42"/>
    </row>
    <row r="52" spans="1:9">
      <c r="A52" s="4" t="s">
        <v>188</v>
      </c>
      <c r="B52" s="4"/>
      <c r="C52" s="5">
        <f>AVERAGE(C2:C49)</f>
        <v>2849.4583333333335</v>
      </c>
      <c r="D52" s="5">
        <f>AVERAGE(D2:D49)</f>
        <v>5974.041666666667</v>
      </c>
      <c r="E52" s="5">
        <f>AVERAGE(E2:E49)</f>
        <v>180.375</v>
      </c>
      <c r="F52" s="43"/>
      <c r="G52" s="5">
        <f t="shared" ref="G52" si="1">AVERAGE(G2:G49)</f>
        <v>73649.375</v>
      </c>
      <c r="H52" s="35"/>
      <c r="I52" s="42"/>
    </row>
    <row r="53" spans="1:9">
      <c r="A53" s="4" t="s">
        <v>189</v>
      </c>
      <c r="B53" s="4"/>
      <c r="C53" s="5">
        <f>MEDIAN(C2:C49)</f>
        <v>1853.5</v>
      </c>
      <c r="D53" s="5">
        <f>MEDIAN(D2:D49)</f>
        <v>4731.5</v>
      </c>
      <c r="E53" s="5">
        <f>MEDIAN(E2:E49)</f>
        <v>76</v>
      </c>
      <c r="F53" s="43"/>
      <c r="G53" s="5">
        <f t="shared" ref="G53" si="2">MEDIAN(G2:G49)</f>
        <v>58831</v>
      </c>
      <c r="H53" s="35"/>
      <c r="I53" s="42"/>
    </row>
    <row r="54" spans="1:9">
      <c r="H54" s="18"/>
      <c r="I54" s="18"/>
    </row>
    <row r="55" spans="1:9">
      <c r="H55" s="18"/>
      <c r="I55" s="18"/>
    </row>
  </sheetData>
  <autoFilter ref="A1:G1" xr:uid="{74AFF20E-16EB-42E3-A668-264E2AF30400}"/>
  <sortState xmlns:xlrd2="http://schemas.microsoft.com/office/spreadsheetml/2017/richdata2" ref="A2:G49">
    <sortCondition ref="B2:B49"/>
  </sortState>
  <conditionalFormatting sqref="A2:G49">
    <cfRule type="expression" dxfId="5" priority="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A72FA-CDFC-47EF-A7E3-FC7C4A593F08}">
  <sheetPr codeName="Sheet7">
    <tabColor theme="7" tint="0.39997558519241921"/>
  </sheetPr>
  <dimension ref="A1:I53"/>
  <sheetViews>
    <sheetView showGridLines="0" showRowColHeaders="0" workbookViewId="0">
      <pane xSplit="1" ySplit="1" topLeftCell="C2" activePane="bottomRight" state="frozen"/>
      <selection activeCell="D8" sqref="D8"/>
      <selection pane="topRight" activeCell="D8" sqref="D8"/>
      <selection pane="bottomLeft" activeCell="D8" sqref="D8"/>
      <selection pane="bottomRight"/>
    </sheetView>
  </sheetViews>
  <sheetFormatPr defaultRowHeight="12.75"/>
  <cols>
    <col min="1" max="1" width="38.7109375" style="9" bestFit="1" customWidth="1"/>
    <col min="2" max="2" width="15.28515625" style="9" hidden="1" customWidth="1"/>
    <col min="3" max="3" width="16.140625" style="11" customWidth="1"/>
    <col min="4" max="4" width="15.7109375" style="11" customWidth="1"/>
    <col min="5" max="5" width="14.85546875" style="11" customWidth="1"/>
    <col min="6" max="6" width="17" style="11" customWidth="1"/>
    <col min="7" max="7" width="16.42578125" style="11" customWidth="1"/>
    <col min="8" max="9" width="16.28515625" style="11" customWidth="1"/>
    <col min="10" max="16384" width="9.140625" style="9"/>
  </cols>
  <sheetData>
    <row r="1" spans="1:9" ht="46.5" customHeight="1">
      <c r="A1" s="1" t="s">
        <v>0</v>
      </c>
      <c r="B1" s="2" t="s">
        <v>1</v>
      </c>
      <c r="C1" s="1" t="s">
        <v>9</v>
      </c>
      <c r="D1" s="1" t="s">
        <v>194</v>
      </c>
      <c r="E1" s="3" t="s">
        <v>195</v>
      </c>
      <c r="F1" s="1" t="s">
        <v>196</v>
      </c>
      <c r="G1" s="3" t="s">
        <v>197</v>
      </c>
      <c r="H1" s="1" t="s">
        <v>198</v>
      </c>
      <c r="I1" s="3" t="s">
        <v>199</v>
      </c>
    </row>
    <row r="2" spans="1:9">
      <c r="A2" s="17" t="s">
        <v>53</v>
      </c>
      <c r="B2" s="18" t="s">
        <v>101</v>
      </c>
      <c r="C2" s="19">
        <v>106876</v>
      </c>
      <c r="D2" s="19">
        <v>74311</v>
      </c>
      <c r="E2" s="30">
        <f t="shared" ref="E2:E49" si="0">D2/C2</f>
        <v>0.6953010965979266</v>
      </c>
      <c r="F2" s="19">
        <v>22753</v>
      </c>
      <c r="G2" s="30">
        <f t="shared" ref="G2:G49" si="1">F2/C2</f>
        <v>0.21289157528350611</v>
      </c>
      <c r="H2" s="19">
        <v>9813</v>
      </c>
      <c r="I2" s="31">
        <f t="shared" ref="I2:I49" si="2">H2/C2</f>
        <v>9.1816684756166028E-2</v>
      </c>
    </row>
    <row r="3" spans="1:9">
      <c r="A3" s="17" t="s">
        <v>91</v>
      </c>
      <c r="B3" s="18" t="s">
        <v>132</v>
      </c>
      <c r="C3" s="19">
        <v>68445</v>
      </c>
      <c r="D3" s="19">
        <v>45124</v>
      </c>
      <c r="E3" s="30">
        <f t="shared" si="0"/>
        <v>0.65927386953027978</v>
      </c>
      <c r="F3" s="19">
        <v>20647</v>
      </c>
      <c r="G3" s="30">
        <f t="shared" si="1"/>
        <v>0.30165826576082988</v>
      </c>
      <c r="H3" s="19">
        <v>2674</v>
      </c>
      <c r="I3" s="31">
        <f t="shared" si="2"/>
        <v>3.906786470889035E-2</v>
      </c>
    </row>
    <row r="4" spans="1:9">
      <c r="A4" s="17" t="s">
        <v>72</v>
      </c>
      <c r="B4" s="18" t="s">
        <v>118</v>
      </c>
      <c r="C4" s="19">
        <v>65823</v>
      </c>
      <c r="D4" s="19">
        <v>40045</v>
      </c>
      <c r="E4" s="30">
        <f t="shared" si="0"/>
        <v>0.60837397262355108</v>
      </c>
      <c r="F4" s="19">
        <v>22656</v>
      </c>
      <c r="G4" s="30">
        <f t="shared" si="1"/>
        <v>0.34419579782143017</v>
      </c>
      <c r="H4" s="19">
        <v>3122</v>
      </c>
      <c r="I4" s="31">
        <f t="shared" si="2"/>
        <v>4.7430229555018764E-2</v>
      </c>
    </row>
    <row r="5" spans="1:9">
      <c r="A5" s="17" t="s">
        <v>85</v>
      </c>
      <c r="B5" s="18" t="s">
        <v>118</v>
      </c>
      <c r="C5" s="19">
        <v>14053</v>
      </c>
      <c r="D5" s="19">
        <v>8093</v>
      </c>
      <c r="E5" s="30">
        <f t="shared" si="0"/>
        <v>0.57589126876823449</v>
      </c>
      <c r="F5" s="19">
        <v>5201</v>
      </c>
      <c r="G5" s="30">
        <f t="shared" si="1"/>
        <v>0.37009891126449868</v>
      </c>
      <c r="H5" s="19">
        <v>762</v>
      </c>
      <c r="I5" s="31">
        <f t="shared" si="2"/>
        <v>5.4223297516544512E-2</v>
      </c>
    </row>
    <row r="6" spans="1:9">
      <c r="A6" s="17" t="s">
        <v>51</v>
      </c>
      <c r="B6" s="18" t="s">
        <v>99</v>
      </c>
      <c r="C6" s="19">
        <v>25487</v>
      </c>
      <c r="D6" s="19">
        <v>16134</v>
      </c>
      <c r="E6" s="30">
        <f t="shared" si="0"/>
        <v>0.63302860281712248</v>
      </c>
      <c r="F6" s="19">
        <v>7679</v>
      </c>
      <c r="G6" s="30">
        <f t="shared" si="1"/>
        <v>0.30129085416094481</v>
      </c>
      <c r="H6" s="19">
        <v>1675</v>
      </c>
      <c r="I6" s="31">
        <f t="shared" si="2"/>
        <v>6.5719778710715271E-2</v>
      </c>
    </row>
    <row r="7" spans="1:9">
      <c r="A7" s="17" t="s">
        <v>58</v>
      </c>
      <c r="B7" s="18" t="s">
        <v>106</v>
      </c>
      <c r="C7" s="19">
        <v>30527</v>
      </c>
      <c r="D7" s="19">
        <v>21062</v>
      </c>
      <c r="E7" s="30">
        <f t="shared" si="0"/>
        <v>0.6899466046450683</v>
      </c>
      <c r="F7" s="19">
        <v>8507</v>
      </c>
      <c r="G7" s="30">
        <f t="shared" si="1"/>
        <v>0.27867134012513511</v>
      </c>
      <c r="H7" s="19">
        <v>952</v>
      </c>
      <c r="I7" s="31">
        <f t="shared" si="2"/>
        <v>3.1185507911029579E-2</v>
      </c>
    </row>
    <row r="8" spans="1:9">
      <c r="A8" s="17" t="s">
        <v>56</v>
      </c>
      <c r="B8" s="18" t="s">
        <v>104</v>
      </c>
      <c r="C8" s="19">
        <v>94514</v>
      </c>
      <c r="D8" s="19">
        <v>57068</v>
      </c>
      <c r="E8" s="30">
        <f t="shared" si="0"/>
        <v>0.6038047273419811</v>
      </c>
      <c r="F8" s="19">
        <v>32299</v>
      </c>
      <c r="G8" s="30">
        <f t="shared" si="1"/>
        <v>0.34173773197621515</v>
      </c>
      <c r="H8" s="19">
        <v>5147</v>
      </c>
      <c r="I8" s="31">
        <f t="shared" si="2"/>
        <v>5.4457540681803751E-2</v>
      </c>
    </row>
    <row r="9" spans="1:9">
      <c r="A9" s="17" t="s">
        <v>57</v>
      </c>
      <c r="B9" s="18" t="s">
        <v>105</v>
      </c>
      <c r="C9" s="19">
        <v>252490</v>
      </c>
      <c r="D9" s="19">
        <v>162666</v>
      </c>
      <c r="E9" s="30">
        <f t="shared" si="0"/>
        <v>0.64424729692265037</v>
      </c>
      <c r="F9" s="19">
        <v>62277</v>
      </c>
      <c r="G9" s="30">
        <f t="shared" si="1"/>
        <v>0.24665135252881301</v>
      </c>
      <c r="H9" s="19">
        <v>9749</v>
      </c>
      <c r="I9" s="31">
        <f t="shared" si="2"/>
        <v>3.8611430155649731E-2</v>
      </c>
    </row>
    <row r="10" spans="1:9">
      <c r="A10" s="17" t="s">
        <v>59</v>
      </c>
      <c r="B10" s="18" t="s">
        <v>107</v>
      </c>
      <c r="C10" s="19">
        <v>107373</v>
      </c>
      <c r="D10" s="19">
        <v>62144</v>
      </c>
      <c r="E10" s="30">
        <f t="shared" si="0"/>
        <v>0.57876747413223062</v>
      </c>
      <c r="F10" s="19">
        <v>37243</v>
      </c>
      <c r="G10" s="30">
        <f t="shared" si="1"/>
        <v>0.34685628603093888</v>
      </c>
      <c r="H10" s="19">
        <v>7986</v>
      </c>
      <c r="I10" s="31">
        <f t="shared" si="2"/>
        <v>7.4376239836830491E-2</v>
      </c>
    </row>
    <row r="11" spans="1:9">
      <c r="A11" s="17" t="s">
        <v>61</v>
      </c>
      <c r="B11" s="18" t="s">
        <v>109</v>
      </c>
      <c r="C11" s="19">
        <v>66959</v>
      </c>
      <c r="D11" s="19">
        <v>40260</v>
      </c>
      <c r="E11" s="30">
        <f t="shared" si="0"/>
        <v>0.6012634597290879</v>
      </c>
      <c r="F11" s="19">
        <v>24709</v>
      </c>
      <c r="G11" s="30">
        <f t="shared" si="1"/>
        <v>0.36901686106423331</v>
      </c>
      <c r="H11" s="19">
        <v>1988</v>
      </c>
      <c r="I11" s="31">
        <f t="shared" si="2"/>
        <v>2.9689810182350392E-2</v>
      </c>
    </row>
    <row r="12" spans="1:9">
      <c r="A12" s="17" t="s">
        <v>62</v>
      </c>
      <c r="B12" s="18" t="s">
        <v>110</v>
      </c>
      <c r="C12" s="19">
        <v>98035</v>
      </c>
      <c r="D12" s="19">
        <v>67879</v>
      </c>
      <c r="E12" s="30">
        <f t="shared" si="0"/>
        <v>0.69239557300963939</v>
      </c>
      <c r="F12" s="19">
        <v>25915</v>
      </c>
      <c r="G12" s="30">
        <f t="shared" si="1"/>
        <v>0.26434436680777273</v>
      </c>
      <c r="H12" s="19">
        <v>4241</v>
      </c>
      <c r="I12" s="31">
        <f t="shared" si="2"/>
        <v>4.3260060182587851E-2</v>
      </c>
    </row>
    <row r="13" spans="1:9">
      <c r="A13" s="17" t="s">
        <v>64</v>
      </c>
      <c r="B13" s="18" t="s">
        <v>112</v>
      </c>
      <c r="C13" s="19">
        <v>24525</v>
      </c>
      <c r="D13" s="19">
        <v>14130</v>
      </c>
      <c r="E13" s="30">
        <f t="shared" si="0"/>
        <v>0.57614678899082572</v>
      </c>
      <c r="F13" s="19">
        <v>9035</v>
      </c>
      <c r="G13" s="30">
        <f t="shared" si="1"/>
        <v>0.36839959225280328</v>
      </c>
      <c r="H13" s="19">
        <v>1360</v>
      </c>
      <c r="I13" s="31">
        <f t="shared" si="2"/>
        <v>5.5453618756371052E-2</v>
      </c>
    </row>
    <row r="14" spans="1:9">
      <c r="A14" s="17" t="s">
        <v>74</v>
      </c>
      <c r="B14" s="18" t="s">
        <v>119</v>
      </c>
      <c r="C14" s="19">
        <v>33536</v>
      </c>
      <c r="D14" s="19">
        <v>18859</v>
      </c>
      <c r="E14" s="30">
        <f t="shared" si="0"/>
        <v>0.56235090648854957</v>
      </c>
      <c r="F14" s="19">
        <v>12818</v>
      </c>
      <c r="G14" s="30">
        <f t="shared" si="1"/>
        <v>0.38221612595419846</v>
      </c>
      <c r="H14" s="19">
        <v>1859</v>
      </c>
      <c r="I14" s="31">
        <f t="shared" si="2"/>
        <v>5.5432967557251911E-2</v>
      </c>
    </row>
    <row r="15" spans="1:9">
      <c r="A15" s="17" t="s">
        <v>66</v>
      </c>
      <c r="B15" s="18" t="s">
        <v>114</v>
      </c>
      <c r="C15" s="19">
        <v>23108</v>
      </c>
      <c r="D15" s="19">
        <v>14143</v>
      </c>
      <c r="E15" s="30">
        <f t="shared" si="0"/>
        <v>0.61203912065085686</v>
      </c>
      <c r="F15" s="19">
        <v>7753</v>
      </c>
      <c r="G15" s="30">
        <f t="shared" si="1"/>
        <v>0.33551151116496453</v>
      </c>
      <c r="H15" s="19">
        <v>1212</v>
      </c>
      <c r="I15" s="31">
        <f t="shared" si="2"/>
        <v>5.2449368184178641E-2</v>
      </c>
    </row>
    <row r="16" spans="1:9">
      <c r="A16" s="17" t="s">
        <v>68</v>
      </c>
      <c r="B16" s="18" t="s">
        <v>114</v>
      </c>
      <c r="C16" s="19">
        <v>41735</v>
      </c>
      <c r="D16" s="19">
        <v>22084</v>
      </c>
      <c r="E16" s="30">
        <f t="shared" si="0"/>
        <v>0.52914819695699056</v>
      </c>
      <c r="F16" s="19">
        <v>17220</v>
      </c>
      <c r="G16" s="30">
        <f t="shared" si="1"/>
        <v>0.41260333053791781</v>
      </c>
      <c r="H16" s="19">
        <v>2431</v>
      </c>
      <c r="I16" s="31">
        <f t="shared" si="2"/>
        <v>5.8248472505091652E-2</v>
      </c>
    </row>
    <row r="17" spans="1:9">
      <c r="A17" s="17" t="s">
        <v>52</v>
      </c>
      <c r="B17" s="18" t="s">
        <v>100</v>
      </c>
      <c r="C17" s="19">
        <v>18019</v>
      </c>
      <c r="D17" s="19">
        <v>11814</v>
      </c>
      <c r="E17" s="30">
        <f t="shared" si="0"/>
        <v>0.65564126755091845</v>
      </c>
      <c r="F17" s="19">
        <v>5561</v>
      </c>
      <c r="G17" s="30">
        <f t="shared" si="1"/>
        <v>0.30861868028192463</v>
      </c>
      <c r="H17" s="19">
        <v>644</v>
      </c>
      <c r="I17" s="31">
        <f t="shared" si="2"/>
        <v>3.5740052167156887E-2</v>
      </c>
    </row>
    <row r="18" spans="1:9">
      <c r="A18" s="17" t="s">
        <v>73</v>
      </c>
      <c r="B18" s="18" t="s">
        <v>100</v>
      </c>
      <c r="C18" s="19">
        <v>23032</v>
      </c>
      <c r="D18" s="19">
        <v>15054</v>
      </c>
      <c r="E18" s="30">
        <f t="shared" si="0"/>
        <v>0.65361236540465439</v>
      </c>
      <c r="F18" s="19">
        <v>6913</v>
      </c>
      <c r="G18" s="30">
        <f t="shared" si="1"/>
        <v>0.30014762070163253</v>
      </c>
      <c r="H18" s="19">
        <v>1066</v>
      </c>
      <c r="I18" s="31">
        <f t="shared" si="2"/>
        <v>4.6283431747134424E-2</v>
      </c>
    </row>
    <row r="19" spans="1:9">
      <c r="A19" s="17" t="s">
        <v>71</v>
      </c>
      <c r="B19" s="18" t="s">
        <v>117</v>
      </c>
      <c r="C19" s="19">
        <v>36258</v>
      </c>
      <c r="D19" s="19">
        <v>21835</v>
      </c>
      <c r="E19" s="30">
        <f t="shared" si="0"/>
        <v>0.60221192564399584</v>
      </c>
      <c r="F19" s="19">
        <v>12478</v>
      </c>
      <c r="G19" s="30">
        <f t="shared" si="1"/>
        <v>0.34414474047106847</v>
      </c>
      <c r="H19" s="19">
        <v>1662</v>
      </c>
      <c r="I19" s="31">
        <f t="shared" si="2"/>
        <v>4.5838159854376968E-2</v>
      </c>
    </row>
    <row r="20" spans="1:9">
      <c r="A20" s="17" t="s">
        <v>77</v>
      </c>
      <c r="B20" s="18" t="s">
        <v>122</v>
      </c>
      <c r="C20" s="19">
        <v>48271</v>
      </c>
      <c r="D20" s="19">
        <v>23077</v>
      </c>
      <c r="E20" s="30">
        <f t="shared" si="0"/>
        <v>0.47807172008037951</v>
      </c>
      <c r="F20" s="19">
        <v>21813</v>
      </c>
      <c r="G20" s="30">
        <f t="shared" si="1"/>
        <v>0.4518862256841582</v>
      </c>
      <c r="H20" s="19">
        <v>3381</v>
      </c>
      <c r="I20" s="31">
        <f t="shared" si="2"/>
        <v>7.0042054235462281E-2</v>
      </c>
    </row>
    <row r="21" spans="1:9">
      <c r="A21" s="17" t="s">
        <v>75</v>
      </c>
      <c r="B21" s="18" t="s">
        <v>120</v>
      </c>
      <c r="C21" s="19">
        <v>131382</v>
      </c>
      <c r="D21" s="19">
        <v>82236</v>
      </c>
      <c r="E21" s="30">
        <f t="shared" si="0"/>
        <v>0.62593049276156554</v>
      </c>
      <c r="F21" s="19">
        <v>39805</v>
      </c>
      <c r="G21" s="30">
        <f t="shared" si="1"/>
        <v>0.30297148772282351</v>
      </c>
      <c r="H21" s="19">
        <v>9342</v>
      </c>
      <c r="I21" s="31">
        <f t="shared" si="2"/>
        <v>7.1105630908343612E-2</v>
      </c>
    </row>
    <row r="22" spans="1:9">
      <c r="A22" s="17" t="s">
        <v>54</v>
      </c>
      <c r="B22" s="18" t="s">
        <v>102</v>
      </c>
      <c r="C22" s="19">
        <v>24853</v>
      </c>
      <c r="D22" s="19">
        <v>17108</v>
      </c>
      <c r="E22" s="30">
        <f t="shared" si="0"/>
        <v>0.68836760149680121</v>
      </c>
      <c r="F22" s="19">
        <v>6596</v>
      </c>
      <c r="G22" s="30">
        <f t="shared" si="1"/>
        <v>0.26540055526495793</v>
      </c>
      <c r="H22" s="19">
        <v>1149</v>
      </c>
      <c r="I22" s="31">
        <f t="shared" si="2"/>
        <v>4.6231843238240859E-2</v>
      </c>
    </row>
    <row r="23" spans="1:9">
      <c r="A23" s="17" t="s">
        <v>80</v>
      </c>
      <c r="B23" s="18" t="s">
        <v>125</v>
      </c>
      <c r="C23" s="19">
        <v>76877</v>
      </c>
      <c r="D23" s="19">
        <v>53474</v>
      </c>
      <c r="E23" s="30">
        <f t="shared" si="0"/>
        <v>0.6955786516123158</v>
      </c>
      <c r="F23" s="19">
        <v>19885</v>
      </c>
      <c r="G23" s="30">
        <f t="shared" si="1"/>
        <v>0.25865993730244419</v>
      </c>
      <c r="H23" s="19">
        <v>3431</v>
      </c>
      <c r="I23" s="31">
        <f t="shared" si="2"/>
        <v>4.4629733210192903E-2</v>
      </c>
    </row>
    <row r="24" spans="1:9">
      <c r="A24" s="17" t="s">
        <v>262</v>
      </c>
      <c r="B24" s="18" t="s">
        <v>123</v>
      </c>
      <c r="C24" s="19">
        <v>67510</v>
      </c>
      <c r="D24" s="19">
        <v>41587</v>
      </c>
      <c r="E24" s="30">
        <f t="shared" si="0"/>
        <v>0.61601244260109611</v>
      </c>
      <c r="F24" s="19">
        <v>23737</v>
      </c>
      <c r="G24" s="30">
        <f t="shared" si="1"/>
        <v>0.35160716930825064</v>
      </c>
      <c r="H24" s="19">
        <v>2186</v>
      </c>
      <c r="I24" s="31">
        <f t="shared" si="2"/>
        <v>3.2380388090653238E-2</v>
      </c>
    </row>
    <row r="25" spans="1:9">
      <c r="A25" s="17" t="s">
        <v>70</v>
      </c>
      <c r="B25" s="18" t="s">
        <v>116</v>
      </c>
      <c r="C25" s="19">
        <v>28532</v>
      </c>
      <c r="D25" s="19">
        <v>19803</v>
      </c>
      <c r="E25" s="30">
        <f t="shared" si="0"/>
        <v>0.69406280667320908</v>
      </c>
      <c r="F25" s="19">
        <v>7373</v>
      </c>
      <c r="G25" s="30">
        <f t="shared" si="1"/>
        <v>0.25841160801906632</v>
      </c>
      <c r="H25" s="19">
        <v>1357</v>
      </c>
      <c r="I25" s="31">
        <f t="shared" si="2"/>
        <v>4.7560633674470769E-2</v>
      </c>
    </row>
    <row r="26" spans="1:9">
      <c r="A26" s="17" t="s">
        <v>81</v>
      </c>
      <c r="B26" s="18" t="s">
        <v>126</v>
      </c>
      <c r="C26" s="19">
        <v>131744</v>
      </c>
      <c r="D26" s="19">
        <v>87012</v>
      </c>
      <c r="E26" s="30">
        <f t="shared" si="0"/>
        <v>0.66046271556958946</v>
      </c>
      <c r="F26" s="19">
        <v>40139</v>
      </c>
      <c r="G26" s="30">
        <f t="shared" si="1"/>
        <v>0.3046742166626184</v>
      </c>
      <c r="H26" s="19">
        <v>4593</v>
      </c>
      <c r="I26" s="31">
        <f t="shared" si="2"/>
        <v>3.4863067767792084E-2</v>
      </c>
    </row>
    <row r="27" spans="1:9">
      <c r="A27" s="17" t="s">
        <v>60</v>
      </c>
      <c r="B27" s="18" t="s">
        <v>108</v>
      </c>
      <c r="C27" s="19">
        <v>13421</v>
      </c>
      <c r="D27" s="19">
        <v>7756</v>
      </c>
      <c r="E27" s="30">
        <f t="shared" si="0"/>
        <v>0.57790030549139404</v>
      </c>
      <c r="F27" s="19">
        <v>4960</v>
      </c>
      <c r="G27" s="30">
        <f t="shared" si="1"/>
        <v>0.36957007674539899</v>
      </c>
      <c r="H27" s="19">
        <v>705</v>
      </c>
      <c r="I27" s="31">
        <f t="shared" si="2"/>
        <v>5.2529617763206915E-2</v>
      </c>
    </row>
    <row r="28" spans="1:9">
      <c r="A28" s="17" t="s">
        <v>82</v>
      </c>
      <c r="B28" s="18" t="s">
        <v>108</v>
      </c>
      <c r="C28" s="19">
        <v>107435</v>
      </c>
      <c r="D28" s="19">
        <v>72583</v>
      </c>
      <c r="E28" s="30">
        <f t="shared" si="0"/>
        <v>0.67559919951598646</v>
      </c>
      <c r="F28" s="19">
        <v>30830</v>
      </c>
      <c r="G28" s="30">
        <f t="shared" si="1"/>
        <v>0.2869642109182296</v>
      </c>
      <c r="H28" s="19">
        <v>4076</v>
      </c>
      <c r="I28" s="31">
        <f t="shared" si="2"/>
        <v>3.7939219062689065E-2</v>
      </c>
    </row>
    <row r="29" spans="1:9">
      <c r="A29" s="17" t="s">
        <v>97</v>
      </c>
      <c r="B29" s="18" t="s">
        <v>108</v>
      </c>
      <c r="C29" s="19">
        <v>9419</v>
      </c>
      <c r="D29" s="19">
        <v>5289</v>
      </c>
      <c r="E29" s="30">
        <f t="shared" si="0"/>
        <v>0.56152457798067734</v>
      </c>
      <c r="F29" s="19">
        <v>3716</v>
      </c>
      <c r="G29" s="30">
        <f t="shared" si="1"/>
        <v>0.39452171143433484</v>
      </c>
      <c r="H29" s="19">
        <v>414</v>
      </c>
      <c r="I29" s="31">
        <f t="shared" si="2"/>
        <v>4.3953710584987787E-2</v>
      </c>
    </row>
    <row r="30" spans="1:9">
      <c r="A30" s="17" t="s">
        <v>79</v>
      </c>
      <c r="B30" s="18" t="s">
        <v>124</v>
      </c>
      <c r="C30" s="19">
        <v>121917</v>
      </c>
      <c r="D30" s="19">
        <v>87279</v>
      </c>
      <c r="E30" s="30">
        <f t="shared" si="0"/>
        <v>0.71588867836314873</v>
      </c>
      <c r="F30" s="19">
        <v>30169</v>
      </c>
      <c r="G30" s="30">
        <f t="shared" si="1"/>
        <v>0.24745523593920454</v>
      </c>
      <c r="H30" s="19">
        <v>4469</v>
      </c>
      <c r="I30" s="31">
        <f t="shared" si="2"/>
        <v>3.6656085697646758E-2</v>
      </c>
    </row>
    <row r="31" spans="1:9">
      <c r="A31" s="17" t="s">
        <v>84</v>
      </c>
      <c r="B31" s="18" t="s">
        <v>127</v>
      </c>
      <c r="C31" s="19">
        <v>57749</v>
      </c>
      <c r="D31" s="19">
        <v>39545</v>
      </c>
      <c r="E31" s="30">
        <f t="shared" si="0"/>
        <v>0.68477376231623055</v>
      </c>
      <c r="F31" s="19">
        <v>15394</v>
      </c>
      <c r="G31" s="30">
        <f t="shared" si="1"/>
        <v>0.26656738644825018</v>
      </c>
      <c r="H31" s="19">
        <v>2810</v>
      </c>
      <c r="I31" s="31">
        <f t="shared" si="2"/>
        <v>4.8658851235519232E-2</v>
      </c>
    </row>
    <row r="32" spans="1:9">
      <c r="A32" s="17" t="s">
        <v>86</v>
      </c>
      <c r="B32" s="18" t="s">
        <v>128</v>
      </c>
      <c r="C32" s="19">
        <v>89893</v>
      </c>
      <c r="D32" s="19">
        <v>53089</v>
      </c>
      <c r="E32" s="30">
        <f t="shared" si="0"/>
        <v>0.59057991167276647</v>
      </c>
      <c r="F32" s="19">
        <v>29435</v>
      </c>
      <c r="G32" s="30">
        <f t="shared" si="1"/>
        <v>0.32744485110075311</v>
      </c>
      <c r="H32" s="19">
        <v>7369</v>
      </c>
      <c r="I32" s="31">
        <f t="shared" si="2"/>
        <v>8.1975237226480369E-2</v>
      </c>
    </row>
    <row r="33" spans="1:9">
      <c r="A33" s="17" t="s">
        <v>88</v>
      </c>
      <c r="B33" s="18" t="s">
        <v>130</v>
      </c>
      <c r="C33" s="19">
        <v>59913</v>
      </c>
      <c r="D33" s="19">
        <v>33680</v>
      </c>
      <c r="E33" s="30">
        <f t="shared" si="0"/>
        <v>0.56214844858377977</v>
      </c>
      <c r="F33" s="19">
        <v>22478</v>
      </c>
      <c r="G33" s="30">
        <f t="shared" si="1"/>
        <v>0.375177340477025</v>
      </c>
      <c r="H33" s="19">
        <v>3788</v>
      </c>
      <c r="I33" s="31">
        <f t="shared" si="2"/>
        <v>6.3225009597249346E-2</v>
      </c>
    </row>
    <row r="34" spans="1:9">
      <c r="A34" s="17" t="s">
        <v>89</v>
      </c>
      <c r="B34" s="18" t="s">
        <v>131</v>
      </c>
      <c r="C34" s="19">
        <v>255024</v>
      </c>
      <c r="D34" s="19">
        <v>128448</v>
      </c>
      <c r="E34" s="30">
        <f t="shared" si="0"/>
        <v>0.50367024280067763</v>
      </c>
      <c r="F34" s="19">
        <v>108814</v>
      </c>
      <c r="G34" s="30">
        <f t="shared" si="1"/>
        <v>0.42668141037706253</v>
      </c>
      <c r="H34" s="19">
        <v>17902</v>
      </c>
      <c r="I34" s="31">
        <f t="shared" si="2"/>
        <v>7.0197314762532159E-2</v>
      </c>
    </row>
    <row r="35" spans="1:9">
      <c r="A35" s="17" t="s">
        <v>90</v>
      </c>
      <c r="B35" s="18" t="s">
        <v>131</v>
      </c>
      <c r="C35" s="19">
        <v>318981</v>
      </c>
      <c r="D35" s="19">
        <v>279792</v>
      </c>
      <c r="E35" s="30">
        <f t="shared" si="0"/>
        <v>0.87714315272696497</v>
      </c>
      <c r="F35" s="19">
        <v>35868</v>
      </c>
      <c r="G35" s="30">
        <f t="shared" si="1"/>
        <v>0.11244556885833326</v>
      </c>
      <c r="H35" s="19">
        <v>3321</v>
      </c>
      <c r="I35" s="31">
        <f t="shared" si="2"/>
        <v>1.0411278414701816E-2</v>
      </c>
    </row>
    <row r="36" spans="1:9">
      <c r="A36" s="17" t="s">
        <v>55</v>
      </c>
      <c r="B36" s="18" t="s">
        <v>103</v>
      </c>
      <c r="C36" s="19">
        <v>23697</v>
      </c>
      <c r="D36" s="19">
        <v>13992</v>
      </c>
      <c r="E36" s="30">
        <f t="shared" si="0"/>
        <v>0.59045448790986199</v>
      </c>
      <c r="F36" s="19">
        <v>8889</v>
      </c>
      <c r="G36" s="30">
        <f t="shared" si="1"/>
        <v>0.37511077351563488</v>
      </c>
      <c r="H36" s="19">
        <v>816</v>
      </c>
      <c r="I36" s="31">
        <f t="shared" si="2"/>
        <v>3.4434738574503104E-2</v>
      </c>
    </row>
    <row r="37" spans="1:9">
      <c r="A37" s="17" t="s">
        <v>69</v>
      </c>
      <c r="B37" s="18" t="s">
        <v>115</v>
      </c>
      <c r="C37" s="19">
        <v>37506</v>
      </c>
      <c r="D37" s="19">
        <v>23259</v>
      </c>
      <c r="E37" s="30">
        <f t="shared" si="0"/>
        <v>0.62014077747560392</v>
      </c>
      <c r="F37" s="19">
        <v>11705</v>
      </c>
      <c r="G37" s="30">
        <f t="shared" si="1"/>
        <v>0.31208339998933504</v>
      </c>
      <c r="H37" s="19">
        <v>2541</v>
      </c>
      <c r="I37" s="31">
        <f t="shared" si="2"/>
        <v>6.7749160134378497E-2</v>
      </c>
    </row>
    <row r="38" spans="1:9">
      <c r="A38" s="17" t="s">
        <v>83</v>
      </c>
      <c r="B38" s="18" t="s">
        <v>115</v>
      </c>
      <c r="C38" s="19">
        <v>38287</v>
      </c>
      <c r="D38" s="19">
        <v>21190</v>
      </c>
      <c r="E38" s="30">
        <f t="shared" si="0"/>
        <v>0.55345156319377331</v>
      </c>
      <c r="F38" s="19">
        <v>14136</v>
      </c>
      <c r="G38" s="30">
        <f t="shared" si="1"/>
        <v>0.36921148170397261</v>
      </c>
      <c r="H38" s="19">
        <v>2961</v>
      </c>
      <c r="I38" s="31">
        <f t="shared" si="2"/>
        <v>7.7336955102254024E-2</v>
      </c>
    </row>
    <row r="39" spans="1:9">
      <c r="A39" s="17" t="s">
        <v>63</v>
      </c>
      <c r="B39" s="18" t="s">
        <v>111</v>
      </c>
      <c r="C39" s="19">
        <v>54671</v>
      </c>
      <c r="D39" s="19">
        <v>34561</v>
      </c>
      <c r="E39" s="30">
        <f t="shared" si="0"/>
        <v>0.63216330412833133</v>
      </c>
      <c r="F39" s="19">
        <v>18239</v>
      </c>
      <c r="G39" s="30">
        <f t="shared" si="1"/>
        <v>0.33361379890618426</v>
      </c>
      <c r="H39" s="19">
        <v>1872</v>
      </c>
      <c r="I39" s="31">
        <f t="shared" si="2"/>
        <v>3.4241188198496461E-2</v>
      </c>
    </row>
    <row r="40" spans="1:9">
      <c r="A40" s="17" t="s">
        <v>67</v>
      </c>
      <c r="B40" s="18" t="s">
        <v>111</v>
      </c>
      <c r="C40" s="19">
        <v>70828</v>
      </c>
      <c r="D40" s="19">
        <v>42632</v>
      </c>
      <c r="E40" s="30">
        <f t="shared" si="0"/>
        <v>0.60190884960749991</v>
      </c>
      <c r="F40" s="19">
        <v>19846</v>
      </c>
      <c r="G40" s="30">
        <f t="shared" si="1"/>
        <v>0.28019992093522333</v>
      </c>
      <c r="H40" s="19">
        <v>8350</v>
      </c>
      <c r="I40" s="31">
        <f t="shared" si="2"/>
        <v>0.11789122945727679</v>
      </c>
    </row>
    <row r="41" spans="1:9">
      <c r="A41" s="17" t="s">
        <v>92</v>
      </c>
      <c r="B41" s="18" t="s">
        <v>133</v>
      </c>
      <c r="C41" s="19">
        <v>88538</v>
      </c>
      <c r="D41" s="19">
        <v>52853</v>
      </c>
      <c r="E41" s="30">
        <f t="shared" si="0"/>
        <v>0.59695272086561701</v>
      </c>
      <c r="F41" s="19">
        <v>29441</v>
      </c>
      <c r="G41" s="30">
        <f t="shared" si="1"/>
        <v>0.33252388804806976</v>
      </c>
      <c r="H41" s="19">
        <v>5939</v>
      </c>
      <c r="I41" s="31">
        <f t="shared" si="2"/>
        <v>6.7078542546703104E-2</v>
      </c>
    </row>
    <row r="42" spans="1:9">
      <c r="A42" s="17" t="s">
        <v>93</v>
      </c>
      <c r="B42" s="18" t="s">
        <v>134</v>
      </c>
      <c r="C42" s="19">
        <v>56044</v>
      </c>
      <c r="D42" s="19">
        <v>31498</v>
      </c>
      <c r="E42" s="30">
        <f t="shared" si="0"/>
        <v>0.56202269645278713</v>
      </c>
      <c r="F42" s="19">
        <v>19603</v>
      </c>
      <c r="G42" s="30">
        <f t="shared" si="1"/>
        <v>0.34977874527157232</v>
      </c>
      <c r="H42" s="19">
        <v>4945</v>
      </c>
      <c r="I42" s="31">
        <f t="shared" si="2"/>
        <v>8.8234244522161165E-2</v>
      </c>
    </row>
    <row r="43" spans="1:9">
      <c r="A43" s="17" t="s">
        <v>65</v>
      </c>
      <c r="B43" s="18" t="s">
        <v>113</v>
      </c>
      <c r="C43" s="19">
        <v>18796</v>
      </c>
      <c r="D43" s="19">
        <v>12739</v>
      </c>
      <c r="E43" s="30">
        <f t="shared" si="0"/>
        <v>0.67775058523090015</v>
      </c>
      <c r="F43" s="19">
        <v>5501</v>
      </c>
      <c r="G43" s="30">
        <f t="shared" si="1"/>
        <v>0.29266865290487337</v>
      </c>
      <c r="H43" s="19">
        <v>561</v>
      </c>
      <c r="I43" s="31">
        <f t="shared" si="2"/>
        <v>2.9846775909768034E-2</v>
      </c>
    </row>
    <row r="44" spans="1:9">
      <c r="A44" s="17" t="s">
        <v>87</v>
      </c>
      <c r="B44" s="18" t="s">
        <v>129</v>
      </c>
      <c r="C44" s="19">
        <v>20027</v>
      </c>
      <c r="D44" s="19">
        <v>13313</v>
      </c>
      <c r="E44" s="30">
        <f t="shared" si="0"/>
        <v>0.66475258401158432</v>
      </c>
      <c r="F44" s="19">
        <v>5796</v>
      </c>
      <c r="G44" s="30">
        <f t="shared" si="1"/>
        <v>0.28940929744844462</v>
      </c>
      <c r="H44" s="19">
        <v>470</v>
      </c>
      <c r="I44" s="31">
        <f t="shared" si="2"/>
        <v>2.3468317771009137E-2</v>
      </c>
    </row>
    <row r="45" spans="1:9">
      <c r="A45" s="17" t="s">
        <v>94</v>
      </c>
      <c r="B45" s="18" t="s">
        <v>129</v>
      </c>
      <c r="C45" s="19">
        <v>152571</v>
      </c>
      <c r="D45" s="19">
        <v>94688</v>
      </c>
      <c r="E45" s="30">
        <f t="shared" si="0"/>
        <v>0.62061597551303982</v>
      </c>
      <c r="F45" s="19">
        <v>49391</v>
      </c>
      <c r="G45" s="30">
        <f t="shared" si="1"/>
        <v>0.32372469211055838</v>
      </c>
      <c r="H45" s="19">
        <v>8492</v>
      </c>
      <c r="I45" s="31">
        <f t="shared" si="2"/>
        <v>5.5659332376401804E-2</v>
      </c>
    </row>
    <row r="46" spans="1:9">
      <c r="A46" s="17" t="s">
        <v>76</v>
      </c>
      <c r="B46" s="18" t="s">
        <v>121</v>
      </c>
      <c r="C46" s="19">
        <v>29069</v>
      </c>
      <c r="D46" s="19">
        <v>14901</v>
      </c>
      <c r="E46" s="30">
        <f t="shared" si="0"/>
        <v>0.51260793284942718</v>
      </c>
      <c r="F46" s="19">
        <v>12443</v>
      </c>
      <c r="G46" s="30">
        <f t="shared" si="1"/>
        <v>0.42805050053321408</v>
      </c>
      <c r="H46" s="19">
        <v>1725</v>
      </c>
      <c r="I46" s="31">
        <f t="shared" si="2"/>
        <v>5.9341566617358697E-2</v>
      </c>
    </row>
    <row r="47" spans="1:9">
      <c r="A47" s="17" t="s">
        <v>95</v>
      </c>
      <c r="B47" s="18" t="s">
        <v>135</v>
      </c>
      <c r="C47" s="19">
        <v>66732</v>
      </c>
      <c r="D47" s="19">
        <v>45084</v>
      </c>
      <c r="E47" s="30">
        <f t="shared" si="0"/>
        <v>0.67559791404423664</v>
      </c>
      <c r="F47" s="19">
        <v>19246</v>
      </c>
      <c r="G47" s="30">
        <f t="shared" si="1"/>
        <v>0.28840736078642931</v>
      </c>
      <c r="H47" s="19">
        <v>2402</v>
      </c>
      <c r="I47" s="31">
        <f t="shared" si="2"/>
        <v>3.5994725169334052E-2</v>
      </c>
    </row>
    <row r="48" spans="1:9">
      <c r="A48" s="17" t="s">
        <v>96</v>
      </c>
      <c r="B48" s="18" t="s">
        <v>136</v>
      </c>
      <c r="C48" s="19">
        <v>97741</v>
      </c>
      <c r="D48" s="19">
        <v>66446</v>
      </c>
      <c r="E48" s="30">
        <f t="shared" si="0"/>
        <v>0.67981706755609217</v>
      </c>
      <c r="F48" s="19">
        <v>26784</v>
      </c>
      <c r="G48" s="30">
        <f t="shared" si="1"/>
        <v>0.27403034550495697</v>
      </c>
      <c r="H48" s="19">
        <v>4511</v>
      </c>
      <c r="I48" s="31">
        <f t="shared" si="2"/>
        <v>4.6152586938950899E-2</v>
      </c>
    </row>
    <row r="49" spans="1:9">
      <c r="A49" s="17" t="s">
        <v>98</v>
      </c>
      <c r="B49" s="18" t="s">
        <v>137</v>
      </c>
      <c r="C49" s="19">
        <v>106947</v>
      </c>
      <c r="D49" s="19">
        <v>77147</v>
      </c>
      <c r="E49" s="30">
        <f t="shared" si="0"/>
        <v>0.72135730782537144</v>
      </c>
      <c r="F49" s="19">
        <v>21916</v>
      </c>
      <c r="G49" s="30">
        <f t="shared" si="1"/>
        <v>0.20492393428520669</v>
      </c>
      <c r="H49" s="19">
        <v>7884</v>
      </c>
      <c r="I49" s="31">
        <f t="shared" si="2"/>
        <v>7.3718757889421865E-2</v>
      </c>
    </row>
    <row r="50" spans="1:9">
      <c r="A50" s="21"/>
      <c r="B50" s="22"/>
      <c r="C50" s="25"/>
      <c r="D50" s="25"/>
      <c r="E50" s="25"/>
      <c r="F50" s="25"/>
      <c r="G50" s="25"/>
      <c r="H50" s="25"/>
      <c r="I50" s="26"/>
    </row>
    <row r="51" spans="1:9">
      <c r="A51" s="4" t="s">
        <v>187</v>
      </c>
      <c r="B51" s="4"/>
      <c r="C51" s="5">
        <f>SUM(C2:C49)</f>
        <v>3535170</v>
      </c>
      <c r="D51" s="5">
        <f t="shared" ref="D51:H51" si="3">SUM(D2:D49)</f>
        <v>2288766</v>
      </c>
      <c r="E51" s="28">
        <f>D51/C51</f>
        <v>0.64742742216074478</v>
      </c>
      <c r="F51" s="5">
        <f t="shared" si="3"/>
        <v>1045612</v>
      </c>
      <c r="G51" s="28">
        <f>F51/C51</f>
        <v>0.29577417776231413</v>
      </c>
      <c r="H51" s="5">
        <f t="shared" si="3"/>
        <v>182105</v>
      </c>
      <c r="I51" s="46">
        <f>H51/C51</f>
        <v>5.15123742281135E-2</v>
      </c>
    </row>
    <row r="52" spans="1:9">
      <c r="A52" s="4" t="s">
        <v>188</v>
      </c>
      <c r="B52" s="4"/>
      <c r="C52" s="5">
        <f>AVERAGE(C2:C49)</f>
        <v>73649.375</v>
      </c>
      <c r="D52" s="5">
        <f t="shared" ref="D52:H52" si="4">AVERAGE(D2:D49)</f>
        <v>47682.625</v>
      </c>
      <c r="E52" s="28">
        <f>AVERAGE(E2:E49)</f>
        <v>0.62689068738990139</v>
      </c>
      <c r="F52" s="5">
        <f t="shared" si="4"/>
        <v>21783.583333333332</v>
      </c>
      <c r="G52" s="28">
        <f>AVERAGE(G2:G49)</f>
        <v>0.31840064017490449</v>
      </c>
      <c r="H52" s="5">
        <f t="shared" si="4"/>
        <v>3793.8541666666665</v>
      </c>
      <c r="I52" s="47">
        <f>AVERAGE(I2:I49)</f>
        <v>5.2558173159319488E-2</v>
      </c>
    </row>
    <row r="53" spans="1:9">
      <c r="A53" s="4" t="s">
        <v>189</v>
      </c>
      <c r="B53" s="4"/>
      <c r="C53" s="5">
        <f>MEDIAN(C2:C49)</f>
        <v>58831</v>
      </c>
      <c r="D53" s="5">
        <f t="shared" ref="D53:H53" si="5">MEDIAN(D2:D49)</f>
        <v>37053</v>
      </c>
      <c r="E53" s="28">
        <f>MEDIAN(E2:E49)</f>
        <v>0.62037837649432181</v>
      </c>
      <c r="F53" s="5">
        <f t="shared" si="5"/>
        <v>19724.5</v>
      </c>
      <c r="G53" s="28">
        <f>MEDIAN(G2:G49)</f>
        <v>0.31790404604994671</v>
      </c>
      <c r="H53" s="5">
        <f t="shared" si="5"/>
        <v>2742</v>
      </c>
      <c r="I53" s="47">
        <f>MEDIAN(I2:I49)</f>
        <v>4.8109742454994997E-2</v>
      </c>
    </row>
  </sheetData>
  <autoFilter ref="A1:I49" xr:uid="{56FA72FA-CDFC-47EF-A7E3-FC7C4A593F08}"/>
  <sortState xmlns:xlrd2="http://schemas.microsoft.com/office/spreadsheetml/2017/richdata2" ref="A2:I49">
    <sortCondition ref="B2:B49"/>
  </sortState>
  <conditionalFormatting sqref="A2:I49">
    <cfRule type="expression" dxfId="4" priority="1">
      <formula>MOD(ROW(),2)=0</formula>
    </cfRule>
  </conditionalFormatting>
  <pageMargins left="0.7" right="0.7" top="0.75" bottom="0.75" header="0.3" footer="0.3"/>
  <pageSetup orientation="portrait" r:id="rId1"/>
  <ignoredErrors>
    <ignoredError sqref="E51 G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B118-1DF3-404D-B31F-9A702F5305E4}">
  <sheetPr>
    <tabColor theme="7" tint="0.79998168889431442"/>
  </sheetPr>
  <dimension ref="A1:A2"/>
  <sheetViews>
    <sheetView showGridLines="0" showRowColHeaders="0" workbookViewId="0">
      <selection activeCell="A3" sqref="A3"/>
    </sheetView>
  </sheetViews>
  <sheetFormatPr defaultRowHeight="15"/>
  <sheetData>
    <row r="1" spans="1:1" ht="18.75" customHeight="1">
      <c r="A1" s="48" t="s">
        <v>263</v>
      </c>
    </row>
    <row r="2" spans="1:1" ht="18" customHeight="1">
      <c r="A2" s="48" t="s">
        <v>264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E8DF-7999-4472-AAE1-887F1FA80622}">
  <sheetPr codeName="Sheet8">
    <tabColor theme="7" tint="0.39997558519241921"/>
  </sheetPr>
  <dimension ref="A1:I53"/>
  <sheetViews>
    <sheetView showGridLines="0" showRowColHeaders="0" workbookViewId="0">
      <pane xSplit="1" ySplit="1" topLeftCell="B2" activePane="bottomRight" state="frozen"/>
      <selection activeCell="D8" sqref="D8"/>
      <selection pane="topRight" activeCell="D8" sqref="D8"/>
      <selection pane="bottomLeft" activeCell="D8" sqref="D8"/>
      <selection pane="bottomRight"/>
    </sheetView>
  </sheetViews>
  <sheetFormatPr defaultRowHeight="12.75"/>
  <cols>
    <col min="1" max="1" width="38.7109375" style="9" bestFit="1" customWidth="1"/>
    <col min="2" max="3" width="15.28515625" style="9" hidden="1" customWidth="1"/>
    <col min="4" max="4" width="17.140625" style="9" customWidth="1"/>
    <col min="5" max="5" width="18" style="9" customWidth="1"/>
    <col min="6" max="6" width="17.42578125" style="9" customWidth="1"/>
    <col min="7" max="7" width="15.5703125" style="9" customWidth="1"/>
    <col min="8" max="8" width="16.7109375" style="9" customWidth="1"/>
    <col min="9" max="9" width="17.42578125" style="9" hidden="1" customWidth="1"/>
    <col min="10" max="16384" width="9.140625" style="9"/>
  </cols>
  <sheetData>
    <row r="1" spans="1:9" ht="72" customHeight="1">
      <c r="A1" s="1" t="s">
        <v>0</v>
      </c>
      <c r="B1" s="2" t="s">
        <v>1</v>
      </c>
      <c r="C1" s="1" t="s">
        <v>2</v>
      </c>
      <c r="D1" s="1" t="s">
        <v>200</v>
      </c>
      <c r="E1" s="1" t="s">
        <v>201</v>
      </c>
      <c r="F1" s="1" t="s">
        <v>202</v>
      </c>
      <c r="G1" s="1" t="s">
        <v>203</v>
      </c>
      <c r="H1" s="3" t="s">
        <v>204</v>
      </c>
      <c r="I1" s="16" t="s">
        <v>11</v>
      </c>
    </row>
    <row r="2" spans="1:9">
      <c r="A2" s="17" t="s">
        <v>53</v>
      </c>
      <c r="B2" s="18" t="s">
        <v>101</v>
      </c>
      <c r="C2" s="19">
        <v>17153</v>
      </c>
      <c r="D2" s="19">
        <v>12</v>
      </c>
      <c r="E2" s="19">
        <v>0</v>
      </c>
      <c r="F2" s="19">
        <v>40</v>
      </c>
      <c r="G2" s="19">
        <v>52</v>
      </c>
      <c r="H2" s="52">
        <f t="shared" ref="H2:H49" si="0">G2/I2</f>
        <v>1.8317598985486826E-4</v>
      </c>
      <c r="I2" s="10">
        <v>283880</v>
      </c>
    </row>
    <row r="3" spans="1:9">
      <c r="A3" s="17" t="s">
        <v>91</v>
      </c>
      <c r="B3" s="18" t="s">
        <v>132</v>
      </c>
      <c r="C3" s="19">
        <v>22493</v>
      </c>
      <c r="D3" s="19">
        <v>6</v>
      </c>
      <c r="E3" s="19">
        <v>0</v>
      </c>
      <c r="F3" s="19">
        <v>40</v>
      </c>
      <c r="G3" s="19">
        <v>46</v>
      </c>
      <c r="H3" s="52">
        <f t="shared" si="0"/>
        <v>1.874712170549902E-4</v>
      </c>
      <c r="I3" s="10">
        <v>245371</v>
      </c>
    </row>
    <row r="4" spans="1:9">
      <c r="A4" s="17" t="s">
        <v>72</v>
      </c>
      <c r="B4" s="18" t="s">
        <v>118</v>
      </c>
      <c r="C4" s="19">
        <v>12330</v>
      </c>
      <c r="D4" s="19">
        <v>2</v>
      </c>
      <c r="E4" s="19">
        <v>0</v>
      </c>
      <c r="F4" s="19">
        <v>40</v>
      </c>
      <c r="G4" s="19">
        <v>42</v>
      </c>
      <c r="H4" s="52">
        <f t="shared" si="0"/>
        <v>1.7302107149477848E-4</v>
      </c>
      <c r="I4" s="10">
        <v>242745</v>
      </c>
    </row>
    <row r="5" spans="1:9">
      <c r="A5" s="17" t="s">
        <v>85</v>
      </c>
      <c r="B5" s="18" t="s">
        <v>118</v>
      </c>
      <c r="C5" s="19">
        <v>3828</v>
      </c>
      <c r="D5" s="19">
        <v>0</v>
      </c>
      <c r="E5" s="19">
        <v>0</v>
      </c>
      <c r="F5" s="19">
        <v>40</v>
      </c>
      <c r="G5" s="19">
        <v>40</v>
      </c>
      <c r="H5" s="52">
        <f t="shared" si="0"/>
        <v>2.0945369240678001E-4</v>
      </c>
      <c r="I5" s="10">
        <v>190973</v>
      </c>
    </row>
    <row r="6" spans="1:9">
      <c r="A6" s="17" t="s">
        <v>51</v>
      </c>
      <c r="B6" s="18" t="s">
        <v>99</v>
      </c>
      <c r="C6" s="19">
        <v>22583</v>
      </c>
      <c r="D6" s="19">
        <v>0</v>
      </c>
      <c r="E6" s="19">
        <v>0</v>
      </c>
      <c r="F6" s="19">
        <v>40</v>
      </c>
      <c r="G6" s="19">
        <v>40</v>
      </c>
      <c r="H6" s="52">
        <f t="shared" si="0"/>
        <v>1.976216237580716E-4</v>
      </c>
      <c r="I6" s="10">
        <v>202407</v>
      </c>
    </row>
    <row r="7" spans="1:9">
      <c r="A7" s="17" t="s">
        <v>58</v>
      </c>
      <c r="B7" s="18" t="s">
        <v>106</v>
      </c>
      <c r="C7" s="19">
        <v>7997</v>
      </c>
      <c r="D7" s="19">
        <v>3</v>
      </c>
      <c r="E7" s="19">
        <v>0</v>
      </c>
      <c r="F7" s="19">
        <v>40</v>
      </c>
      <c r="G7" s="19">
        <v>43</v>
      </c>
      <c r="H7" s="52">
        <f t="shared" si="0"/>
        <v>2.0727886237647625E-4</v>
      </c>
      <c r="I7" s="10">
        <v>207450</v>
      </c>
    </row>
    <row r="8" spans="1:9">
      <c r="A8" s="17" t="s">
        <v>56</v>
      </c>
      <c r="B8" s="18" t="s">
        <v>104</v>
      </c>
      <c r="C8" s="19">
        <v>35688</v>
      </c>
      <c r="D8" s="19">
        <v>11</v>
      </c>
      <c r="E8" s="19">
        <v>0</v>
      </c>
      <c r="F8" s="19">
        <v>40</v>
      </c>
      <c r="G8" s="19">
        <v>51</v>
      </c>
      <c r="H8" s="52">
        <f t="shared" si="0"/>
        <v>1.8788336495422644E-4</v>
      </c>
      <c r="I8" s="10">
        <v>271445</v>
      </c>
    </row>
    <row r="9" spans="1:9">
      <c r="A9" s="17" t="s">
        <v>57</v>
      </c>
      <c r="B9" s="18" t="s">
        <v>105</v>
      </c>
      <c r="C9" s="19">
        <v>82934</v>
      </c>
      <c r="D9" s="19">
        <v>6</v>
      </c>
      <c r="E9" s="19">
        <v>0</v>
      </c>
      <c r="F9" s="19">
        <v>40</v>
      </c>
      <c r="G9" s="19">
        <v>46</v>
      </c>
      <c r="H9" s="52">
        <f t="shared" si="0"/>
        <v>1.0712223112319988E-4</v>
      </c>
      <c r="I9" s="10">
        <v>429416</v>
      </c>
    </row>
    <row r="10" spans="1:9">
      <c r="A10" s="17" t="s">
        <v>59</v>
      </c>
      <c r="B10" s="18" t="s">
        <v>107</v>
      </c>
      <c r="C10" s="19">
        <v>36405</v>
      </c>
      <c r="D10" s="19">
        <v>3</v>
      </c>
      <c r="E10" s="19">
        <v>0</v>
      </c>
      <c r="F10" s="19">
        <v>40</v>
      </c>
      <c r="G10" s="19">
        <v>43</v>
      </c>
      <c r="H10" s="52">
        <f t="shared" si="0"/>
        <v>1.5125080901595521E-4</v>
      </c>
      <c r="I10" s="10">
        <v>284296</v>
      </c>
    </row>
    <row r="11" spans="1:9">
      <c r="A11" s="17" t="s">
        <v>61</v>
      </c>
      <c r="B11" s="18" t="s">
        <v>109</v>
      </c>
      <c r="C11" s="19">
        <v>14312</v>
      </c>
      <c r="D11" s="19">
        <v>4</v>
      </c>
      <c r="E11" s="19">
        <v>0</v>
      </c>
      <c r="F11" s="19">
        <v>40</v>
      </c>
      <c r="G11" s="19">
        <v>44</v>
      </c>
      <c r="H11" s="52">
        <f t="shared" si="0"/>
        <v>1.8030717786483519E-4</v>
      </c>
      <c r="I11" s="10">
        <v>244028</v>
      </c>
    </row>
    <row r="12" spans="1:9">
      <c r="A12" s="17" t="s">
        <v>62</v>
      </c>
      <c r="B12" s="18" t="s">
        <v>110</v>
      </c>
      <c r="C12" s="19">
        <v>47139</v>
      </c>
      <c r="D12" s="19">
        <v>5</v>
      </c>
      <c r="E12" s="19">
        <v>1</v>
      </c>
      <c r="F12" s="19">
        <v>40</v>
      </c>
      <c r="G12" s="19">
        <v>46</v>
      </c>
      <c r="H12" s="52">
        <f t="shared" si="0"/>
        <v>1.6722408026755852E-4</v>
      </c>
      <c r="I12" s="10">
        <v>275080</v>
      </c>
    </row>
    <row r="13" spans="1:9">
      <c r="A13" s="17" t="s">
        <v>64</v>
      </c>
      <c r="B13" s="18" t="s">
        <v>112</v>
      </c>
      <c r="C13" s="19">
        <v>6460</v>
      </c>
      <c r="D13" s="19">
        <v>0</v>
      </c>
      <c r="E13" s="19">
        <v>0</v>
      </c>
      <c r="F13" s="19">
        <v>40</v>
      </c>
      <c r="G13" s="19">
        <v>40</v>
      </c>
      <c r="H13" s="52">
        <f t="shared" si="0"/>
        <v>1.9856536523616867E-4</v>
      </c>
      <c r="I13" s="10">
        <v>201445</v>
      </c>
    </row>
    <row r="14" spans="1:9">
      <c r="A14" s="17" t="s">
        <v>74</v>
      </c>
      <c r="B14" s="18" t="s">
        <v>119</v>
      </c>
      <c r="C14" s="19">
        <v>4469</v>
      </c>
      <c r="D14" s="19">
        <v>0</v>
      </c>
      <c r="E14" s="19">
        <v>0</v>
      </c>
      <c r="F14" s="19">
        <v>40</v>
      </c>
      <c r="G14" s="19">
        <v>40</v>
      </c>
      <c r="H14" s="52">
        <f t="shared" si="0"/>
        <v>1.9006348120272171E-4</v>
      </c>
      <c r="I14" s="10">
        <v>210456</v>
      </c>
    </row>
    <row r="15" spans="1:9">
      <c r="A15" s="17" t="s">
        <v>66</v>
      </c>
      <c r="B15" s="18" t="s">
        <v>114</v>
      </c>
      <c r="C15" s="19">
        <v>4489</v>
      </c>
      <c r="D15" s="19">
        <v>0</v>
      </c>
      <c r="E15" s="19">
        <v>0</v>
      </c>
      <c r="F15" s="19">
        <v>40</v>
      </c>
      <c r="G15" s="19">
        <v>40</v>
      </c>
      <c r="H15" s="52">
        <f t="shared" si="0"/>
        <v>1.9997200391945127E-4</v>
      </c>
      <c r="I15" s="10">
        <v>200028</v>
      </c>
    </row>
    <row r="16" spans="1:9">
      <c r="A16" s="17" t="s">
        <v>68</v>
      </c>
      <c r="B16" s="18" t="s">
        <v>114</v>
      </c>
      <c r="C16" s="19">
        <v>5485</v>
      </c>
      <c r="D16" s="19">
        <v>2</v>
      </c>
      <c r="E16" s="19">
        <v>0</v>
      </c>
      <c r="F16" s="19">
        <v>40</v>
      </c>
      <c r="G16" s="19">
        <v>42</v>
      </c>
      <c r="H16" s="52">
        <f t="shared" si="0"/>
        <v>1.9208166214664977E-4</v>
      </c>
      <c r="I16" s="10">
        <v>218657</v>
      </c>
    </row>
    <row r="17" spans="1:9">
      <c r="A17" s="17" t="s">
        <v>52</v>
      </c>
      <c r="B17" s="18" t="s">
        <v>100</v>
      </c>
      <c r="C17" s="19">
        <v>3778</v>
      </c>
      <c r="D17" s="19">
        <v>0</v>
      </c>
      <c r="E17" s="19">
        <v>0</v>
      </c>
      <c r="F17" s="19">
        <v>40</v>
      </c>
      <c r="G17" s="19">
        <v>40</v>
      </c>
      <c r="H17" s="52">
        <f t="shared" si="0"/>
        <v>2.0519239351797229E-4</v>
      </c>
      <c r="I17" s="10">
        <v>194939</v>
      </c>
    </row>
    <row r="18" spans="1:9">
      <c r="A18" s="17" t="s">
        <v>73</v>
      </c>
      <c r="B18" s="18" t="s">
        <v>100</v>
      </c>
      <c r="C18" s="19">
        <v>4620</v>
      </c>
      <c r="D18" s="19">
        <v>0</v>
      </c>
      <c r="E18" s="19">
        <v>0</v>
      </c>
      <c r="F18" s="19">
        <v>40</v>
      </c>
      <c r="G18" s="19">
        <v>40</v>
      </c>
      <c r="H18" s="52">
        <f t="shared" si="0"/>
        <v>2.0004801152276547E-4</v>
      </c>
      <c r="I18" s="10">
        <v>199952</v>
      </c>
    </row>
    <row r="19" spans="1:9">
      <c r="A19" s="17" t="s">
        <v>71</v>
      </c>
      <c r="B19" s="18" t="s">
        <v>117</v>
      </c>
      <c r="C19" s="19">
        <v>5559</v>
      </c>
      <c r="D19" s="19">
        <v>7</v>
      </c>
      <c r="E19" s="19">
        <v>1</v>
      </c>
      <c r="F19" s="19">
        <v>40</v>
      </c>
      <c r="G19" s="19">
        <v>48</v>
      </c>
      <c r="H19" s="52">
        <f t="shared" si="0"/>
        <v>2.2512065059868022E-4</v>
      </c>
      <c r="I19" s="10">
        <v>213219</v>
      </c>
    </row>
    <row r="20" spans="1:9">
      <c r="A20" s="17" t="s">
        <v>77</v>
      </c>
      <c r="B20" s="18" t="s">
        <v>122</v>
      </c>
      <c r="C20" s="19">
        <v>29568</v>
      </c>
      <c r="D20" s="19">
        <v>0</v>
      </c>
      <c r="E20" s="19">
        <v>0</v>
      </c>
      <c r="F20" s="19">
        <v>40</v>
      </c>
      <c r="G20" s="19">
        <v>40</v>
      </c>
      <c r="H20" s="52">
        <f t="shared" si="0"/>
        <v>1.7762699219773436E-4</v>
      </c>
      <c r="I20" s="10">
        <v>225191</v>
      </c>
    </row>
    <row r="21" spans="1:9">
      <c r="A21" s="17" t="s">
        <v>75</v>
      </c>
      <c r="B21" s="18" t="s">
        <v>120</v>
      </c>
      <c r="C21" s="19">
        <v>22529</v>
      </c>
      <c r="D21" s="19">
        <v>13</v>
      </c>
      <c r="E21" s="19">
        <v>0</v>
      </c>
      <c r="F21" s="19">
        <v>40</v>
      </c>
      <c r="G21" s="19">
        <v>53</v>
      </c>
      <c r="H21" s="52">
        <f t="shared" si="0"/>
        <v>1.6901588111486703E-4</v>
      </c>
      <c r="I21" s="10">
        <v>313580</v>
      </c>
    </row>
    <row r="22" spans="1:9">
      <c r="A22" s="17" t="s">
        <v>54</v>
      </c>
      <c r="B22" s="18" t="s">
        <v>102</v>
      </c>
      <c r="C22" s="19">
        <v>3616</v>
      </c>
      <c r="D22" s="19">
        <v>0</v>
      </c>
      <c r="E22" s="19">
        <v>0</v>
      </c>
      <c r="F22" s="19">
        <v>40</v>
      </c>
      <c r="G22" s="19">
        <v>40</v>
      </c>
      <c r="H22" s="52">
        <f t="shared" si="0"/>
        <v>1.9824257953244488E-4</v>
      </c>
      <c r="I22" s="10">
        <v>201773</v>
      </c>
    </row>
    <row r="23" spans="1:9">
      <c r="A23" s="17" t="s">
        <v>80</v>
      </c>
      <c r="B23" s="18" t="s">
        <v>125</v>
      </c>
      <c r="C23" s="19">
        <v>17075</v>
      </c>
      <c r="D23" s="19">
        <v>6</v>
      </c>
      <c r="E23" s="19">
        <v>0</v>
      </c>
      <c r="F23" s="19">
        <v>40</v>
      </c>
      <c r="G23" s="19">
        <v>46</v>
      </c>
      <c r="H23" s="52">
        <f t="shared" si="0"/>
        <v>1.8113302645723488E-4</v>
      </c>
      <c r="I23" s="10">
        <v>253957</v>
      </c>
    </row>
    <row r="24" spans="1:9">
      <c r="A24" s="17" t="s">
        <v>262</v>
      </c>
      <c r="B24" s="18" t="s">
        <v>123</v>
      </c>
      <c r="C24" s="19">
        <v>14532</v>
      </c>
      <c r="D24" s="19">
        <v>8</v>
      </c>
      <c r="E24" s="19">
        <v>0</v>
      </c>
      <c r="F24" s="19">
        <v>40</v>
      </c>
      <c r="G24" s="19">
        <v>48</v>
      </c>
      <c r="H24" s="52">
        <f t="shared" si="0"/>
        <v>1.9636881335962495E-4</v>
      </c>
      <c r="I24" s="10">
        <v>244438</v>
      </c>
    </row>
    <row r="25" spans="1:9">
      <c r="A25" s="17" t="s">
        <v>70</v>
      </c>
      <c r="B25" s="18" t="s">
        <v>116</v>
      </c>
      <c r="C25" s="19">
        <v>1410</v>
      </c>
      <c r="D25" s="19">
        <v>3</v>
      </c>
      <c r="E25" s="19">
        <v>0</v>
      </c>
      <c r="F25" s="19">
        <v>40</v>
      </c>
      <c r="G25" s="19">
        <v>43</v>
      </c>
      <c r="H25" s="52">
        <f t="shared" si="0"/>
        <v>2.0912566020484587E-4</v>
      </c>
      <c r="I25" s="10">
        <v>205618</v>
      </c>
    </row>
    <row r="26" spans="1:9">
      <c r="A26" s="17" t="s">
        <v>81</v>
      </c>
      <c r="B26" s="18" t="s">
        <v>126</v>
      </c>
      <c r="C26" s="19">
        <v>25163</v>
      </c>
      <c r="D26" s="19">
        <v>16</v>
      </c>
      <c r="E26" s="19">
        <v>0</v>
      </c>
      <c r="F26" s="19">
        <v>40</v>
      </c>
      <c r="G26" s="19">
        <v>56</v>
      </c>
      <c r="H26" s="52">
        <f t="shared" si="0"/>
        <v>1.8108619379456417E-4</v>
      </c>
      <c r="I26" s="10">
        <v>309245</v>
      </c>
    </row>
    <row r="27" spans="1:9">
      <c r="A27" s="17" t="s">
        <v>60</v>
      </c>
      <c r="B27" s="18" t="s">
        <v>108</v>
      </c>
      <c r="C27" s="19">
        <v>5991</v>
      </c>
      <c r="D27" s="19">
        <v>0</v>
      </c>
      <c r="E27" s="19">
        <v>0</v>
      </c>
      <c r="F27" s="19">
        <v>40</v>
      </c>
      <c r="G27" s="19">
        <v>40</v>
      </c>
      <c r="H27" s="52">
        <f t="shared" si="0"/>
        <v>2.101491533615984E-4</v>
      </c>
      <c r="I27" s="10">
        <v>190341</v>
      </c>
    </row>
    <row r="28" spans="1:9">
      <c r="A28" s="17" t="s">
        <v>82</v>
      </c>
      <c r="B28" s="18" t="s">
        <v>108</v>
      </c>
      <c r="C28" s="19">
        <v>19821</v>
      </c>
      <c r="D28" s="19">
        <v>15</v>
      </c>
      <c r="E28" s="19">
        <v>0</v>
      </c>
      <c r="F28" s="19">
        <v>40</v>
      </c>
      <c r="G28" s="19">
        <v>55</v>
      </c>
      <c r="H28" s="52">
        <f t="shared" si="0"/>
        <v>1.9340999402187291E-4</v>
      </c>
      <c r="I28" s="10">
        <v>284370</v>
      </c>
    </row>
    <row r="29" spans="1:9">
      <c r="A29" s="17" t="s">
        <v>97</v>
      </c>
      <c r="B29" s="18" t="s">
        <v>108</v>
      </c>
      <c r="C29" s="19">
        <v>1920</v>
      </c>
      <c r="D29" s="19">
        <v>0</v>
      </c>
      <c r="E29" s="19">
        <v>0</v>
      </c>
      <c r="F29" s="19">
        <v>40</v>
      </c>
      <c r="G29" s="19">
        <v>40</v>
      </c>
      <c r="H29" s="52">
        <f t="shared" si="0"/>
        <v>2.1466252367995965E-4</v>
      </c>
      <c r="I29" s="10">
        <v>186339</v>
      </c>
    </row>
    <row r="30" spans="1:9">
      <c r="A30" s="17" t="s">
        <v>79</v>
      </c>
      <c r="B30" s="18" t="s">
        <v>124</v>
      </c>
      <c r="C30" s="19">
        <v>34114</v>
      </c>
      <c r="D30" s="19">
        <v>3</v>
      </c>
      <c r="E30" s="19">
        <v>0</v>
      </c>
      <c r="F30" s="19">
        <v>40</v>
      </c>
      <c r="G30" s="19">
        <v>43</v>
      </c>
      <c r="H30" s="52">
        <f t="shared" si="0"/>
        <v>1.4354673948603589E-4</v>
      </c>
      <c r="I30" s="10">
        <v>299554</v>
      </c>
    </row>
    <row r="31" spans="1:9">
      <c r="A31" s="17" t="s">
        <v>84</v>
      </c>
      <c r="B31" s="18" t="s">
        <v>127</v>
      </c>
      <c r="C31" s="19">
        <v>12588</v>
      </c>
      <c r="D31" s="19">
        <v>2</v>
      </c>
      <c r="E31" s="19">
        <v>0</v>
      </c>
      <c r="F31" s="19">
        <v>40</v>
      </c>
      <c r="G31" s="19">
        <v>42</v>
      </c>
      <c r="H31" s="52">
        <f t="shared" si="0"/>
        <v>1.7897396781025351E-4</v>
      </c>
      <c r="I31" s="10">
        <v>234671</v>
      </c>
    </row>
    <row r="32" spans="1:9">
      <c r="A32" s="17" t="s">
        <v>86</v>
      </c>
      <c r="B32" s="18" t="s">
        <v>128</v>
      </c>
      <c r="C32" s="19">
        <v>75604</v>
      </c>
      <c r="D32" s="19">
        <v>6</v>
      </c>
      <c r="E32" s="19">
        <v>0</v>
      </c>
      <c r="F32" s="19">
        <v>40</v>
      </c>
      <c r="G32" s="19">
        <v>46</v>
      </c>
      <c r="H32" s="52">
        <f t="shared" si="0"/>
        <v>1.7240151563419396E-4</v>
      </c>
      <c r="I32" s="10">
        <v>266819</v>
      </c>
    </row>
    <row r="33" spans="1:9">
      <c r="A33" s="17" t="s">
        <v>88</v>
      </c>
      <c r="B33" s="18" t="s">
        <v>130</v>
      </c>
      <c r="C33" s="19">
        <v>17871</v>
      </c>
      <c r="D33" s="19">
        <v>5</v>
      </c>
      <c r="E33" s="19">
        <v>0</v>
      </c>
      <c r="F33" s="19">
        <v>40</v>
      </c>
      <c r="G33" s="19">
        <v>45</v>
      </c>
      <c r="H33" s="52">
        <f t="shared" si="0"/>
        <v>1.8995436873942061E-4</v>
      </c>
      <c r="I33" s="10">
        <v>236899</v>
      </c>
    </row>
    <row r="34" spans="1:9">
      <c r="A34" s="17" t="s">
        <v>89</v>
      </c>
      <c r="B34" s="18" t="s">
        <v>131</v>
      </c>
      <c r="C34" s="19">
        <v>131744</v>
      </c>
      <c r="D34" s="19">
        <v>2</v>
      </c>
      <c r="E34" s="19">
        <v>0</v>
      </c>
      <c r="F34" s="19">
        <v>40</v>
      </c>
      <c r="G34" s="19">
        <v>42</v>
      </c>
      <c r="H34" s="52">
        <f t="shared" si="0"/>
        <v>9.7234376519287128E-5</v>
      </c>
      <c r="I34" s="10">
        <v>431946</v>
      </c>
    </row>
    <row r="35" spans="1:9">
      <c r="A35" s="17" t="s">
        <v>90</v>
      </c>
      <c r="B35" s="18" t="s">
        <v>131</v>
      </c>
      <c r="C35" s="19">
        <v>59190</v>
      </c>
      <c r="D35" s="19">
        <v>8</v>
      </c>
      <c r="E35" s="19">
        <v>1</v>
      </c>
      <c r="F35" s="19">
        <v>40</v>
      </c>
      <c r="G35" s="19">
        <v>49</v>
      </c>
      <c r="H35" s="52">
        <f t="shared" si="0"/>
        <v>9.8808251497247486E-5</v>
      </c>
      <c r="I35" s="10">
        <v>495910</v>
      </c>
    </row>
    <row r="36" spans="1:9">
      <c r="A36" s="17" t="s">
        <v>55</v>
      </c>
      <c r="B36" s="18" t="s">
        <v>103</v>
      </c>
      <c r="C36" s="19">
        <v>8020</v>
      </c>
      <c r="D36" s="19">
        <v>0</v>
      </c>
      <c r="E36" s="19">
        <v>0</v>
      </c>
      <c r="F36" s="19">
        <v>40</v>
      </c>
      <c r="G36" s="19">
        <v>40</v>
      </c>
      <c r="H36" s="52">
        <f t="shared" si="0"/>
        <v>1.9938489759093199E-4</v>
      </c>
      <c r="I36" s="10">
        <v>200617</v>
      </c>
    </row>
    <row r="37" spans="1:9">
      <c r="A37" s="17" t="s">
        <v>69</v>
      </c>
      <c r="B37" s="18" t="s">
        <v>115</v>
      </c>
      <c r="C37" s="19">
        <v>4230</v>
      </c>
      <c r="D37" s="19">
        <v>2</v>
      </c>
      <c r="E37" s="19">
        <v>0</v>
      </c>
      <c r="F37" s="19">
        <v>40</v>
      </c>
      <c r="G37" s="19">
        <v>42</v>
      </c>
      <c r="H37" s="52">
        <f t="shared" si="0"/>
        <v>1.9586994235827411E-4</v>
      </c>
      <c r="I37" s="10">
        <v>214428</v>
      </c>
    </row>
    <row r="38" spans="1:9">
      <c r="A38" s="17" t="s">
        <v>83</v>
      </c>
      <c r="B38" s="18" t="s">
        <v>115</v>
      </c>
      <c r="C38" s="19">
        <v>6154</v>
      </c>
      <c r="D38" s="19">
        <v>1</v>
      </c>
      <c r="E38" s="19">
        <v>0</v>
      </c>
      <c r="F38" s="19">
        <v>40</v>
      </c>
      <c r="G38" s="19">
        <v>41</v>
      </c>
      <c r="H38" s="52">
        <f t="shared" si="0"/>
        <v>1.9051336381547155E-4</v>
      </c>
      <c r="I38" s="10">
        <v>215208</v>
      </c>
    </row>
    <row r="39" spans="1:9">
      <c r="A39" s="17" t="s">
        <v>63</v>
      </c>
      <c r="B39" s="18" t="s">
        <v>111</v>
      </c>
      <c r="C39" s="19">
        <v>9476</v>
      </c>
      <c r="D39" s="19">
        <v>8</v>
      </c>
      <c r="E39" s="19">
        <v>0</v>
      </c>
      <c r="F39" s="19">
        <v>40</v>
      </c>
      <c r="G39" s="19">
        <v>48</v>
      </c>
      <c r="H39" s="52">
        <f t="shared" si="0"/>
        <v>2.0725478089283632E-4</v>
      </c>
      <c r="I39" s="10">
        <v>231599</v>
      </c>
    </row>
    <row r="40" spans="1:9">
      <c r="A40" s="17" t="s">
        <v>67</v>
      </c>
      <c r="B40" s="18" t="s">
        <v>111</v>
      </c>
      <c r="C40" s="19">
        <v>12642</v>
      </c>
      <c r="D40" s="19">
        <v>10</v>
      </c>
      <c r="E40" s="19">
        <v>0</v>
      </c>
      <c r="F40" s="19">
        <v>40</v>
      </c>
      <c r="G40" s="19">
        <v>50</v>
      </c>
      <c r="H40" s="52">
        <f t="shared" si="0"/>
        <v>1.9829152026142754E-4</v>
      </c>
      <c r="I40" s="10">
        <v>252154</v>
      </c>
    </row>
    <row r="41" spans="1:9">
      <c r="A41" s="17" t="s">
        <v>92</v>
      </c>
      <c r="B41" s="18" t="s">
        <v>133</v>
      </c>
      <c r="C41" s="19">
        <v>31931</v>
      </c>
      <c r="D41" s="19">
        <v>4</v>
      </c>
      <c r="E41" s="19">
        <v>0</v>
      </c>
      <c r="F41" s="19">
        <v>40</v>
      </c>
      <c r="G41" s="19">
        <v>44</v>
      </c>
      <c r="H41" s="52">
        <f t="shared" si="0"/>
        <v>1.656670168264977E-4</v>
      </c>
      <c r="I41" s="10">
        <v>265593</v>
      </c>
    </row>
    <row r="42" spans="1:9">
      <c r="A42" s="17" t="s">
        <v>93</v>
      </c>
      <c r="B42" s="18" t="s">
        <v>134</v>
      </c>
      <c r="C42" s="19">
        <v>16359</v>
      </c>
      <c r="D42" s="19">
        <v>0</v>
      </c>
      <c r="E42" s="19">
        <v>0</v>
      </c>
      <c r="F42" s="19">
        <v>40</v>
      </c>
      <c r="G42" s="19">
        <v>40</v>
      </c>
      <c r="H42" s="52">
        <f t="shared" si="0"/>
        <v>1.7170034855170757E-4</v>
      </c>
      <c r="I42" s="10">
        <v>232964</v>
      </c>
    </row>
    <row r="43" spans="1:9">
      <c r="A43" s="17" t="s">
        <v>65</v>
      </c>
      <c r="B43" s="18" t="s">
        <v>113</v>
      </c>
      <c r="C43" s="19">
        <v>11147</v>
      </c>
      <c r="D43" s="19">
        <v>3</v>
      </c>
      <c r="E43" s="19">
        <v>0</v>
      </c>
      <c r="F43" s="19">
        <v>40</v>
      </c>
      <c r="G43" s="19">
        <v>43</v>
      </c>
      <c r="H43" s="52">
        <f t="shared" si="0"/>
        <v>2.1970273708735483E-4</v>
      </c>
      <c r="I43" s="10">
        <v>195719</v>
      </c>
    </row>
    <row r="44" spans="1:9">
      <c r="A44" s="17" t="s">
        <v>87</v>
      </c>
      <c r="B44" s="18" t="s">
        <v>129</v>
      </c>
      <c r="C44" s="19">
        <v>9631</v>
      </c>
      <c r="D44" s="19">
        <v>0</v>
      </c>
      <c r="E44" s="19">
        <v>0</v>
      </c>
      <c r="F44" s="19">
        <v>40</v>
      </c>
      <c r="G44" s="19">
        <v>40</v>
      </c>
      <c r="H44" s="52">
        <f t="shared" si="0"/>
        <v>2.0310032648377483E-4</v>
      </c>
      <c r="I44" s="10">
        <v>196947</v>
      </c>
    </row>
    <row r="45" spans="1:9">
      <c r="A45" s="17" t="s">
        <v>94</v>
      </c>
      <c r="B45" s="18" t="s">
        <v>129</v>
      </c>
      <c r="C45" s="19">
        <v>73192</v>
      </c>
      <c r="D45" s="19">
        <v>12</v>
      </c>
      <c r="E45" s="19">
        <v>0</v>
      </c>
      <c r="F45" s="19">
        <v>40</v>
      </c>
      <c r="G45" s="19">
        <v>52</v>
      </c>
      <c r="H45" s="52">
        <f t="shared" si="0"/>
        <v>1.5552006507916569E-4</v>
      </c>
      <c r="I45" s="10">
        <v>334362</v>
      </c>
    </row>
    <row r="46" spans="1:9">
      <c r="A46" s="17" t="s">
        <v>76</v>
      </c>
      <c r="B46" s="18" t="s">
        <v>121</v>
      </c>
      <c r="C46" s="19">
        <v>6528</v>
      </c>
      <c r="D46" s="19">
        <v>4</v>
      </c>
      <c r="E46" s="19">
        <v>0</v>
      </c>
      <c r="F46" s="19">
        <v>40</v>
      </c>
      <c r="G46" s="19">
        <v>44</v>
      </c>
      <c r="H46" s="52">
        <f t="shared" si="0"/>
        <v>2.1358393848782572E-4</v>
      </c>
      <c r="I46" s="10">
        <v>206008</v>
      </c>
    </row>
    <row r="47" spans="1:9">
      <c r="A47" s="17" t="s">
        <v>95</v>
      </c>
      <c r="B47" s="18" t="s">
        <v>135</v>
      </c>
      <c r="C47" s="19">
        <v>31012</v>
      </c>
      <c r="D47" s="19">
        <v>2</v>
      </c>
      <c r="E47" s="19">
        <v>0</v>
      </c>
      <c r="F47" s="19">
        <v>40</v>
      </c>
      <c r="G47" s="19">
        <v>42</v>
      </c>
      <c r="H47" s="52">
        <f t="shared" si="0"/>
        <v>1.7237558176758848E-4</v>
      </c>
      <c r="I47" s="10">
        <v>243654</v>
      </c>
    </row>
    <row r="48" spans="1:9">
      <c r="A48" s="17" t="s">
        <v>96</v>
      </c>
      <c r="B48" s="18" t="s">
        <v>136</v>
      </c>
      <c r="C48" s="19">
        <v>23359</v>
      </c>
      <c r="D48" s="19">
        <v>5</v>
      </c>
      <c r="E48" s="19">
        <v>0</v>
      </c>
      <c r="F48" s="19">
        <v>40</v>
      </c>
      <c r="G48" s="19">
        <v>45</v>
      </c>
      <c r="H48" s="52">
        <f t="shared" si="0"/>
        <v>1.6253349996026958E-4</v>
      </c>
      <c r="I48" s="10">
        <v>276866</v>
      </c>
    </row>
    <row r="49" spans="1:9">
      <c r="A49" s="17" t="s">
        <v>98</v>
      </c>
      <c r="B49" s="18" t="s">
        <v>137</v>
      </c>
      <c r="C49" s="19">
        <v>43240</v>
      </c>
      <c r="D49" s="19">
        <v>4</v>
      </c>
      <c r="E49" s="19">
        <v>0</v>
      </c>
      <c r="F49" s="19">
        <v>40</v>
      </c>
      <c r="G49" s="19">
        <v>44</v>
      </c>
      <c r="H49" s="52">
        <f t="shared" si="0"/>
        <v>1.5499998238636563E-4</v>
      </c>
      <c r="I49" s="10">
        <v>283871</v>
      </c>
    </row>
    <row r="50" spans="1:9">
      <c r="A50" s="21"/>
      <c r="B50" s="22"/>
      <c r="C50" s="22"/>
      <c r="D50" s="22"/>
      <c r="E50" s="22"/>
      <c r="F50" s="22"/>
      <c r="G50" s="22"/>
      <c r="H50" s="23"/>
    </row>
    <row r="51" spans="1:9">
      <c r="A51" s="4" t="s">
        <v>187</v>
      </c>
      <c r="B51" s="4"/>
      <c r="C51" s="6"/>
      <c r="D51" s="5">
        <f>SUM(D2:D49)</f>
        <v>203</v>
      </c>
      <c r="E51" s="5">
        <f>SUM(E2:E49)</f>
        <v>3</v>
      </c>
      <c r="F51" s="5">
        <v>40</v>
      </c>
      <c r="G51" s="5">
        <f>SUM(D51+E51+F51)</f>
        <v>246</v>
      </c>
      <c r="H51" s="49"/>
      <c r="I51" s="50"/>
    </row>
    <row r="52" spans="1:9">
      <c r="A52" s="4" t="s">
        <v>188</v>
      </c>
      <c r="B52" s="4"/>
      <c r="C52" s="6"/>
      <c r="D52" s="5">
        <f>AVERAGE(D2:D49)</f>
        <v>4.229166666666667</v>
      </c>
      <c r="E52" s="5">
        <f>AVERAGE(E2:E49)</f>
        <v>6.25E-2</v>
      </c>
      <c r="F52" s="5">
        <f>AVERAGE(F2:F49)</f>
        <v>40</v>
      </c>
      <c r="G52" s="5">
        <f>AVERAGE(G2:G49)</f>
        <v>44.291666666666664</v>
      </c>
      <c r="H52" s="51">
        <f>AVERAGE(H2:H49)</f>
        <v>1.830227443182672E-4</v>
      </c>
      <c r="I52" s="50"/>
    </row>
    <row r="53" spans="1:9">
      <c r="A53" s="4" t="s">
        <v>189</v>
      </c>
      <c r="B53" s="4"/>
      <c r="C53" s="6"/>
      <c r="D53" s="5">
        <f>MEDIAN(D2:D49)</f>
        <v>3</v>
      </c>
      <c r="E53" s="5">
        <f>MEDIAN(E2:E49)</f>
        <v>0</v>
      </c>
      <c r="F53" s="5">
        <f>MEDIAN(F2:F49)</f>
        <v>40</v>
      </c>
      <c r="G53" s="5">
        <f>MEDIAN(G2:G49)</f>
        <v>43</v>
      </c>
      <c r="H53" s="51">
        <f>MEDIAN(H2:H49)</f>
        <v>1.9000892497107117E-4</v>
      </c>
      <c r="I53" s="50"/>
    </row>
  </sheetData>
  <autoFilter ref="A1:I49" xr:uid="{0E3BE8DF-7999-4472-AAE1-887F1FA80622}"/>
  <sortState xmlns:xlrd2="http://schemas.microsoft.com/office/spreadsheetml/2017/richdata2" ref="A2:I53">
    <sortCondition ref="B2:B53"/>
  </sortState>
  <conditionalFormatting sqref="A2:H49">
    <cfRule type="expression" dxfId="3" priority="1">
      <formula>MOD(ROW(),2)=0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7004E-127C-4AB4-A697-E20582476759}">
  <sheetPr codeName="Sheet9">
    <tabColor theme="7" tint="0.39997558519241921"/>
  </sheetPr>
  <dimension ref="A1:R54"/>
  <sheetViews>
    <sheetView showGridLines="0" showRowColHeaders="0" workbookViewId="0">
      <pane xSplit="1" ySplit="2" topLeftCell="B3" activePane="bottomRight" state="frozen"/>
      <selection activeCell="D8" sqref="D8"/>
      <selection pane="topRight" activeCell="D8" sqref="D8"/>
      <selection pane="bottomLeft" activeCell="D8" sqref="D8"/>
      <selection pane="bottomRight" sqref="A1:A2"/>
    </sheetView>
  </sheetViews>
  <sheetFormatPr defaultRowHeight="12.75"/>
  <cols>
    <col min="1" max="1" width="38.7109375" style="9" bestFit="1" customWidth="1"/>
    <col min="2" max="3" width="15.28515625" style="9" hidden="1" customWidth="1"/>
    <col min="4" max="4" width="13" style="9" customWidth="1"/>
    <col min="5" max="5" width="13.42578125" style="9" customWidth="1"/>
    <col min="6" max="6" width="14.140625" style="9" customWidth="1"/>
    <col min="7" max="7" width="14.28515625" style="9" customWidth="1"/>
    <col min="8" max="8" width="13.42578125" style="9" customWidth="1"/>
    <col min="9" max="9" width="14.5703125" style="9" customWidth="1"/>
    <col min="10" max="11" width="12.28515625" style="9" customWidth="1"/>
    <col min="12" max="12" width="12.42578125" style="9" customWidth="1"/>
    <col min="13" max="13" width="13.5703125" style="9" customWidth="1"/>
    <col min="14" max="14" width="12.5703125" style="9" customWidth="1"/>
    <col min="15" max="15" width="14.7109375" style="9" customWidth="1"/>
    <col min="16" max="16" width="15.28515625" style="9" customWidth="1"/>
    <col min="17" max="17" width="14.140625" style="9" customWidth="1"/>
    <col min="18" max="18" width="16" style="9" customWidth="1"/>
    <col min="19" max="16384" width="9.140625" style="9"/>
  </cols>
  <sheetData>
    <row r="1" spans="1:18">
      <c r="A1" s="106" t="s">
        <v>0</v>
      </c>
      <c r="B1" s="108" t="s">
        <v>1</v>
      </c>
      <c r="C1" s="106" t="s">
        <v>2</v>
      </c>
      <c r="D1" s="110" t="s">
        <v>205</v>
      </c>
      <c r="E1" s="110"/>
      <c r="F1" s="110"/>
      <c r="G1" s="110"/>
      <c r="H1" s="110"/>
      <c r="I1" s="110"/>
      <c r="J1" s="111" t="s">
        <v>206</v>
      </c>
      <c r="K1" s="111"/>
      <c r="L1" s="111"/>
      <c r="M1" s="111"/>
      <c r="N1" s="111"/>
      <c r="O1" s="111"/>
      <c r="P1" s="105" t="s">
        <v>207</v>
      </c>
      <c r="Q1" s="105"/>
      <c r="R1" s="105"/>
    </row>
    <row r="2" spans="1:18" ht="60.75" customHeight="1">
      <c r="A2" s="107"/>
      <c r="B2" s="109"/>
      <c r="C2" s="107"/>
      <c r="D2" s="1" t="s">
        <v>190</v>
      </c>
      <c r="E2" s="53" t="s">
        <v>208</v>
      </c>
      <c r="F2" s="1" t="s">
        <v>209</v>
      </c>
      <c r="G2" s="53" t="s">
        <v>210</v>
      </c>
      <c r="H2" s="53" t="s">
        <v>211</v>
      </c>
      <c r="I2" s="60" t="s">
        <v>212</v>
      </c>
      <c r="J2" s="54" t="s">
        <v>191</v>
      </c>
      <c r="K2" s="55" t="s">
        <v>213</v>
      </c>
      <c r="L2" s="54" t="s">
        <v>214</v>
      </c>
      <c r="M2" s="55" t="s">
        <v>215</v>
      </c>
      <c r="N2" s="55" t="s">
        <v>216</v>
      </c>
      <c r="O2" s="56" t="s">
        <v>217</v>
      </c>
      <c r="P2" s="57" t="s">
        <v>9</v>
      </c>
      <c r="Q2" s="57" t="s">
        <v>218</v>
      </c>
      <c r="R2" s="57" t="s">
        <v>11</v>
      </c>
    </row>
    <row r="3" spans="1:18">
      <c r="A3" s="17" t="s">
        <v>53</v>
      </c>
      <c r="B3" s="18" t="s">
        <v>101</v>
      </c>
      <c r="C3" s="19">
        <v>17153</v>
      </c>
      <c r="D3" s="61">
        <v>2401</v>
      </c>
      <c r="E3" s="30">
        <f t="shared" ref="E3:E50" si="0">D3/P3</f>
        <v>2.2465286874508775E-2</v>
      </c>
      <c r="F3" s="19">
        <v>53627</v>
      </c>
      <c r="G3" s="30">
        <f t="shared" ref="G3:G50" si="1">F3/Q3</f>
        <v>0.30305958678059586</v>
      </c>
      <c r="H3" s="19">
        <f t="shared" ref="H3:H50" si="2">D3+F3</f>
        <v>56028</v>
      </c>
      <c r="I3" s="30">
        <f t="shared" ref="I3:I50" si="3">H3/R3</f>
        <v>0.1973650838382415</v>
      </c>
      <c r="J3" s="61">
        <v>6736</v>
      </c>
      <c r="K3" s="30">
        <f t="shared" ref="K3:K50" si="4">J3/P3</f>
        <v>6.3026310864927576E-2</v>
      </c>
      <c r="L3" s="19">
        <v>1870</v>
      </c>
      <c r="M3" s="30">
        <f t="shared" ref="M3:M50" si="5">L3/Q3</f>
        <v>1.0567837605678376E-2</v>
      </c>
      <c r="N3" s="19">
        <f t="shared" ref="N3:N50" si="6">SUM(J3+L3)</f>
        <v>8606</v>
      </c>
      <c r="O3" s="30">
        <f t="shared" ref="O3:O50" si="7">N3/R3</f>
        <v>3.0315626320980695E-2</v>
      </c>
      <c r="P3" s="61">
        <v>106876</v>
      </c>
      <c r="Q3" s="19">
        <v>176952</v>
      </c>
      <c r="R3" s="45">
        <v>283880</v>
      </c>
    </row>
    <row r="4" spans="1:18">
      <c r="A4" s="17" t="s">
        <v>91</v>
      </c>
      <c r="B4" s="18" t="s">
        <v>132</v>
      </c>
      <c r="C4" s="19">
        <v>22493</v>
      </c>
      <c r="D4" s="61">
        <v>1693</v>
      </c>
      <c r="E4" s="30">
        <f t="shared" si="0"/>
        <v>2.4735188837752942E-2</v>
      </c>
      <c r="F4" s="19">
        <v>53610</v>
      </c>
      <c r="G4" s="30">
        <f t="shared" si="1"/>
        <v>0.30308683853459972</v>
      </c>
      <c r="H4" s="19">
        <f t="shared" si="2"/>
        <v>55303</v>
      </c>
      <c r="I4" s="30">
        <f t="shared" si="3"/>
        <v>0.2253852329737418</v>
      </c>
      <c r="J4" s="61">
        <v>6258</v>
      </c>
      <c r="K4" s="30">
        <f t="shared" si="4"/>
        <v>9.1431076046460669E-2</v>
      </c>
      <c r="L4" s="19">
        <v>1870</v>
      </c>
      <c r="M4" s="30">
        <f t="shared" si="5"/>
        <v>1.0572139303482588E-2</v>
      </c>
      <c r="N4" s="19">
        <f t="shared" si="6"/>
        <v>8128</v>
      </c>
      <c r="O4" s="30">
        <f t="shared" si="7"/>
        <v>3.3125348961368706E-2</v>
      </c>
      <c r="P4" s="61">
        <v>68445</v>
      </c>
      <c r="Q4" s="19">
        <v>176880</v>
      </c>
      <c r="R4" s="45">
        <v>245371</v>
      </c>
    </row>
    <row r="5" spans="1:18">
      <c r="A5" s="17" t="s">
        <v>72</v>
      </c>
      <c r="B5" s="18" t="s">
        <v>118</v>
      </c>
      <c r="C5" s="19">
        <v>12330</v>
      </c>
      <c r="D5" s="61">
        <v>1734</v>
      </c>
      <c r="E5" s="30">
        <f t="shared" si="0"/>
        <v>2.6343375415888062E-2</v>
      </c>
      <c r="F5" s="19">
        <v>53610</v>
      </c>
      <c r="G5" s="30">
        <f t="shared" si="1"/>
        <v>0.30308683853459972</v>
      </c>
      <c r="H5" s="19">
        <f t="shared" si="2"/>
        <v>55344</v>
      </c>
      <c r="I5" s="30">
        <f t="shared" si="3"/>
        <v>0.22799233763826238</v>
      </c>
      <c r="J5" s="61">
        <v>3910</v>
      </c>
      <c r="K5" s="30">
        <f t="shared" si="4"/>
        <v>5.9401728878963278E-2</v>
      </c>
      <c r="L5" s="19">
        <v>1870</v>
      </c>
      <c r="M5" s="30">
        <f t="shared" si="5"/>
        <v>1.0572139303482588E-2</v>
      </c>
      <c r="N5" s="19">
        <f t="shared" si="6"/>
        <v>5780</v>
      </c>
      <c r="O5" s="30">
        <f t="shared" si="7"/>
        <v>2.3810995077138561E-2</v>
      </c>
      <c r="P5" s="61">
        <v>65823</v>
      </c>
      <c r="Q5" s="19">
        <v>176880</v>
      </c>
      <c r="R5" s="45">
        <v>242745</v>
      </c>
    </row>
    <row r="6" spans="1:18">
      <c r="A6" s="17" t="s">
        <v>85</v>
      </c>
      <c r="B6" s="18" t="s">
        <v>118</v>
      </c>
      <c r="C6" s="19">
        <v>3828</v>
      </c>
      <c r="D6" s="61">
        <v>101</v>
      </c>
      <c r="E6" s="30">
        <f t="shared" si="0"/>
        <v>7.1870774923503879E-3</v>
      </c>
      <c r="F6" s="19">
        <v>53610</v>
      </c>
      <c r="G6" s="30">
        <f t="shared" si="1"/>
        <v>0.30308683853459972</v>
      </c>
      <c r="H6" s="19">
        <f t="shared" si="2"/>
        <v>53711</v>
      </c>
      <c r="I6" s="30">
        <f t="shared" si="3"/>
        <v>0.28124918182151404</v>
      </c>
      <c r="J6" s="61">
        <v>1273</v>
      </c>
      <c r="K6" s="30">
        <f t="shared" si="4"/>
        <v>9.0585640076851923E-2</v>
      </c>
      <c r="L6" s="19">
        <v>1870</v>
      </c>
      <c r="M6" s="30">
        <f t="shared" si="5"/>
        <v>1.0572139303482588E-2</v>
      </c>
      <c r="N6" s="19">
        <f t="shared" si="6"/>
        <v>3143</v>
      </c>
      <c r="O6" s="30">
        <f t="shared" si="7"/>
        <v>1.645782388086274E-2</v>
      </c>
      <c r="P6" s="61">
        <v>14053</v>
      </c>
      <c r="Q6" s="19">
        <v>176880</v>
      </c>
      <c r="R6" s="45">
        <v>190973</v>
      </c>
    </row>
    <row r="7" spans="1:18">
      <c r="A7" s="17" t="s">
        <v>51</v>
      </c>
      <c r="B7" s="18" t="s">
        <v>99</v>
      </c>
      <c r="C7" s="19">
        <v>22583</v>
      </c>
      <c r="D7" s="61">
        <v>439</v>
      </c>
      <c r="E7" s="30">
        <f t="shared" si="0"/>
        <v>1.7224467375524778E-2</v>
      </c>
      <c r="F7" s="19">
        <v>53610</v>
      </c>
      <c r="G7" s="30">
        <f t="shared" si="1"/>
        <v>0.30308683853459972</v>
      </c>
      <c r="H7" s="19">
        <f t="shared" si="2"/>
        <v>54049</v>
      </c>
      <c r="I7" s="30">
        <f t="shared" si="3"/>
        <v>0.26703127856250031</v>
      </c>
      <c r="J7" s="61">
        <v>2114</v>
      </c>
      <c r="K7" s="30">
        <f t="shared" si="4"/>
        <v>8.2944246086240042E-2</v>
      </c>
      <c r="L7" s="19">
        <v>1870</v>
      </c>
      <c r="M7" s="30">
        <f t="shared" si="5"/>
        <v>1.0572139303482588E-2</v>
      </c>
      <c r="N7" s="19">
        <f t="shared" si="6"/>
        <v>3984</v>
      </c>
      <c r="O7" s="30">
        <f t="shared" si="7"/>
        <v>1.9683113726303932E-2</v>
      </c>
      <c r="P7" s="61">
        <v>25487</v>
      </c>
      <c r="Q7" s="19">
        <v>176880</v>
      </c>
      <c r="R7" s="45">
        <v>202407</v>
      </c>
    </row>
    <row r="8" spans="1:18">
      <c r="A8" s="17" t="s">
        <v>58</v>
      </c>
      <c r="B8" s="18" t="s">
        <v>106</v>
      </c>
      <c r="C8" s="19">
        <v>7997</v>
      </c>
      <c r="D8" s="61">
        <v>1646</v>
      </c>
      <c r="E8" s="30">
        <f t="shared" si="0"/>
        <v>5.3919481115078452E-2</v>
      </c>
      <c r="F8" s="19">
        <v>53610</v>
      </c>
      <c r="G8" s="30">
        <f t="shared" si="1"/>
        <v>0.30308683853459972</v>
      </c>
      <c r="H8" s="19">
        <f t="shared" si="2"/>
        <v>55256</v>
      </c>
      <c r="I8" s="30">
        <f t="shared" si="3"/>
        <v>0.26635815859243189</v>
      </c>
      <c r="J8" s="61">
        <v>5987</v>
      </c>
      <c r="K8" s="30">
        <f t="shared" si="4"/>
        <v>0.196121466242998</v>
      </c>
      <c r="L8" s="19">
        <v>1870</v>
      </c>
      <c r="M8" s="30">
        <f t="shared" si="5"/>
        <v>1.0572139303482588E-2</v>
      </c>
      <c r="N8" s="19">
        <f t="shared" si="6"/>
        <v>7857</v>
      </c>
      <c r="O8" s="30">
        <f t="shared" si="7"/>
        <v>3.7874186550976137E-2</v>
      </c>
      <c r="P8" s="61">
        <v>30527</v>
      </c>
      <c r="Q8" s="19">
        <v>176880</v>
      </c>
      <c r="R8" s="45">
        <v>207450</v>
      </c>
    </row>
    <row r="9" spans="1:18">
      <c r="A9" s="17" t="s">
        <v>56</v>
      </c>
      <c r="B9" s="18" t="s">
        <v>104</v>
      </c>
      <c r="C9" s="19">
        <v>35688</v>
      </c>
      <c r="D9" s="61">
        <v>5375</v>
      </c>
      <c r="E9" s="30">
        <f t="shared" si="0"/>
        <v>5.6869881710646039E-2</v>
      </c>
      <c r="F9" s="19">
        <v>53610</v>
      </c>
      <c r="G9" s="30">
        <f t="shared" si="1"/>
        <v>0.30308683853459972</v>
      </c>
      <c r="H9" s="19">
        <f t="shared" si="2"/>
        <v>58985</v>
      </c>
      <c r="I9" s="30">
        <f t="shared" si="3"/>
        <v>0.21730000552598133</v>
      </c>
      <c r="J9" s="61">
        <v>8792</v>
      </c>
      <c r="K9" s="30">
        <f t="shared" si="4"/>
        <v>9.3023255813953487E-2</v>
      </c>
      <c r="L9" s="19">
        <v>1870</v>
      </c>
      <c r="M9" s="30">
        <f t="shared" si="5"/>
        <v>1.0572139303482588E-2</v>
      </c>
      <c r="N9" s="19">
        <f t="shared" si="6"/>
        <v>10662</v>
      </c>
      <c r="O9" s="30">
        <f t="shared" si="7"/>
        <v>3.9278675238077695E-2</v>
      </c>
      <c r="P9" s="61">
        <v>94514</v>
      </c>
      <c r="Q9" s="19">
        <v>176880</v>
      </c>
      <c r="R9" s="45">
        <v>271445</v>
      </c>
    </row>
    <row r="10" spans="1:18">
      <c r="A10" s="17" t="s">
        <v>57</v>
      </c>
      <c r="B10" s="18" t="s">
        <v>105</v>
      </c>
      <c r="C10" s="19">
        <v>82934</v>
      </c>
      <c r="D10" s="61">
        <v>15578</v>
      </c>
      <c r="E10" s="30">
        <f t="shared" si="0"/>
        <v>6.1697492970018614E-2</v>
      </c>
      <c r="F10" s="19">
        <v>53610</v>
      </c>
      <c r="G10" s="30">
        <f t="shared" si="1"/>
        <v>0.30308683853459972</v>
      </c>
      <c r="H10" s="19">
        <f t="shared" si="2"/>
        <v>69188</v>
      </c>
      <c r="I10" s="30">
        <f t="shared" si="3"/>
        <v>0.16112115058591203</v>
      </c>
      <c r="J10" s="61">
        <v>24477</v>
      </c>
      <c r="K10" s="30">
        <f t="shared" si="4"/>
        <v>9.6942453166462036E-2</v>
      </c>
      <c r="L10" s="19">
        <v>1870</v>
      </c>
      <c r="M10" s="30">
        <f t="shared" si="5"/>
        <v>1.0572139303482588E-2</v>
      </c>
      <c r="N10" s="19">
        <f t="shared" si="6"/>
        <v>26347</v>
      </c>
      <c r="O10" s="30">
        <f t="shared" si="7"/>
        <v>6.135542224789016E-2</v>
      </c>
      <c r="P10" s="61">
        <v>252490</v>
      </c>
      <c r="Q10" s="19">
        <v>176880</v>
      </c>
      <c r="R10" s="45">
        <v>429416</v>
      </c>
    </row>
    <row r="11" spans="1:18">
      <c r="A11" s="17" t="s">
        <v>59</v>
      </c>
      <c r="B11" s="18" t="s">
        <v>107</v>
      </c>
      <c r="C11" s="19">
        <v>36405</v>
      </c>
      <c r="D11" s="61">
        <v>5971</v>
      </c>
      <c r="E11" s="30">
        <f t="shared" si="0"/>
        <v>5.5609883303996348E-2</v>
      </c>
      <c r="F11" s="19">
        <v>53610</v>
      </c>
      <c r="G11" s="30">
        <f t="shared" si="1"/>
        <v>0.30308683853459972</v>
      </c>
      <c r="H11" s="19">
        <f t="shared" si="2"/>
        <v>59581</v>
      </c>
      <c r="I11" s="30">
        <f t="shared" si="3"/>
        <v>0.20957382446464248</v>
      </c>
      <c r="J11" s="61">
        <v>12342</v>
      </c>
      <c r="K11" s="30">
        <f t="shared" si="4"/>
        <v>0.11494509792964712</v>
      </c>
      <c r="L11" s="19">
        <v>1870</v>
      </c>
      <c r="M11" s="30">
        <f t="shared" si="5"/>
        <v>1.0572139303482588E-2</v>
      </c>
      <c r="N11" s="19">
        <f t="shared" si="6"/>
        <v>14212</v>
      </c>
      <c r="O11" s="30">
        <f t="shared" si="7"/>
        <v>4.9990151110110591E-2</v>
      </c>
      <c r="P11" s="61">
        <v>107373</v>
      </c>
      <c r="Q11" s="19">
        <v>176880</v>
      </c>
      <c r="R11" s="45">
        <v>284296</v>
      </c>
    </row>
    <row r="12" spans="1:18">
      <c r="A12" s="17" t="s">
        <v>61</v>
      </c>
      <c r="B12" s="18" t="s">
        <v>109</v>
      </c>
      <c r="C12" s="19">
        <v>14312</v>
      </c>
      <c r="D12" s="61">
        <v>1866</v>
      </c>
      <c r="E12" s="30">
        <f t="shared" si="0"/>
        <v>2.7867799698322853E-2</v>
      </c>
      <c r="F12" s="19">
        <v>53610</v>
      </c>
      <c r="G12" s="30">
        <f t="shared" si="1"/>
        <v>0.30283858212116932</v>
      </c>
      <c r="H12" s="19">
        <f t="shared" si="2"/>
        <v>55476</v>
      </c>
      <c r="I12" s="30">
        <f t="shared" si="3"/>
        <v>0.22733456816430903</v>
      </c>
      <c r="J12" s="61">
        <v>4723</v>
      </c>
      <c r="K12" s="30">
        <f t="shared" si="4"/>
        <v>7.0535700951328426E-2</v>
      </c>
      <c r="L12" s="19">
        <v>1870</v>
      </c>
      <c r="M12" s="30">
        <f t="shared" si="5"/>
        <v>1.0563479734500777E-2</v>
      </c>
      <c r="N12" s="19">
        <f t="shared" si="6"/>
        <v>6593</v>
      </c>
      <c r="O12" s="30">
        <f t="shared" si="7"/>
        <v>2.7017391446883143E-2</v>
      </c>
      <c r="P12" s="61">
        <v>66959</v>
      </c>
      <c r="Q12" s="19">
        <v>177025</v>
      </c>
      <c r="R12" s="45">
        <v>244028</v>
      </c>
    </row>
    <row r="13" spans="1:18">
      <c r="A13" s="17" t="s">
        <v>62</v>
      </c>
      <c r="B13" s="18" t="s">
        <v>110</v>
      </c>
      <c r="C13" s="19">
        <v>47139</v>
      </c>
      <c r="D13" s="61">
        <v>2713</v>
      </c>
      <c r="E13" s="30">
        <f t="shared" si="0"/>
        <v>2.7673789972968838E-2</v>
      </c>
      <c r="F13" s="19">
        <v>53625</v>
      </c>
      <c r="G13" s="30">
        <f t="shared" si="1"/>
        <v>0.30296781337747669</v>
      </c>
      <c r="H13" s="19">
        <f t="shared" si="2"/>
        <v>56338</v>
      </c>
      <c r="I13" s="30">
        <f t="shared" si="3"/>
        <v>0.20480587465464592</v>
      </c>
      <c r="J13" s="61">
        <v>10949</v>
      </c>
      <c r="K13" s="30">
        <f t="shared" si="4"/>
        <v>0.11168460243790483</v>
      </c>
      <c r="L13" s="19">
        <v>1870</v>
      </c>
      <c r="M13" s="30">
        <f t="shared" si="5"/>
        <v>1.0565031440855598E-2</v>
      </c>
      <c r="N13" s="19">
        <f t="shared" si="6"/>
        <v>12819</v>
      </c>
      <c r="O13" s="30">
        <f t="shared" si="7"/>
        <v>4.6600988803257234E-2</v>
      </c>
      <c r="P13" s="61">
        <v>98035</v>
      </c>
      <c r="Q13" s="19">
        <v>176999</v>
      </c>
      <c r="R13" s="45">
        <v>275080</v>
      </c>
    </row>
    <row r="14" spans="1:18">
      <c r="A14" s="17" t="s">
        <v>64</v>
      </c>
      <c r="B14" s="18" t="s">
        <v>112</v>
      </c>
      <c r="C14" s="19">
        <v>6460</v>
      </c>
      <c r="D14" s="61">
        <v>805</v>
      </c>
      <c r="E14" s="30">
        <f t="shared" si="0"/>
        <v>3.2823649337410804E-2</v>
      </c>
      <c r="F14" s="19">
        <v>53610</v>
      </c>
      <c r="G14" s="30">
        <f t="shared" si="1"/>
        <v>0.30308683853459972</v>
      </c>
      <c r="H14" s="19">
        <f t="shared" si="2"/>
        <v>54415</v>
      </c>
      <c r="I14" s="30">
        <f t="shared" si="3"/>
        <v>0.27012335873315296</v>
      </c>
      <c r="J14" s="61">
        <v>2881</v>
      </c>
      <c r="K14" s="30">
        <f t="shared" si="4"/>
        <v>0.11747196738022427</v>
      </c>
      <c r="L14" s="19">
        <v>1870</v>
      </c>
      <c r="M14" s="30">
        <f t="shared" si="5"/>
        <v>1.0572139303482588E-2</v>
      </c>
      <c r="N14" s="19">
        <f t="shared" si="6"/>
        <v>4751</v>
      </c>
      <c r="O14" s="30">
        <f t="shared" si="7"/>
        <v>2.3584601255925933E-2</v>
      </c>
      <c r="P14" s="61">
        <v>24525</v>
      </c>
      <c r="Q14" s="19">
        <v>176880</v>
      </c>
      <c r="R14" s="45">
        <v>201445</v>
      </c>
    </row>
    <row r="15" spans="1:18">
      <c r="A15" s="17" t="s">
        <v>74</v>
      </c>
      <c r="B15" s="18" t="s">
        <v>119</v>
      </c>
      <c r="C15" s="19">
        <v>4469</v>
      </c>
      <c r="D15" s="61">
        <v>1931</v>
      </c>
      <c r="E15" s="30">
        <f t="shared" si="0"/>
        <v>5.7579914122137407E-2</v>
      </c>
      <c r="F15" s="19">
        <v>53610</v>
      </c>
      <c r="G15" s="30">
        <f t="shared" si="1"/>
        <v>0.30308683853459972</v>
      </c>
      <c r="H15" s="19">
        <f t="shared" si="2"/>
        <v>55541</v>
      </c>
      <c r="I15" s="30">
        <f t="shared" si="3"/>
        <v>0.26390789523700914</v>
      </c>
      <c r="J15" s="61">
        <v>2835</v>
      </c>
      <c r="K15" s="30">
        <f t="shared" si="4"/>
        <v>8.4536020992366415E-2</v>
      </c>
      <c r="L15" s="19">
        <v>1870</v>
      </c>
      <c r="M15" s="30">
        <f t="shared" si="5"/>
        <v>1.0572139303482588E-2</v>
      </c>
      <c r="N15" s="19">
        <f t="shared" si="6"/>
        <v>4705</v>
      </c>
      <c r="O15" s="30">
        <f t="shared" si="7"/>
        <v>2.2356216976470143E-2</v>
      </c>
      <c r="P15" s="61">
        <v>33536</v>
      </c>
      <c r="Q15" s="19">
        <v>176880</v>
      </c>
      <c r="R15" s="45">
        <v>210456</v>
      </c>
    </row>
    <row r="16" spans="1:18">
      <c r="A16" s="17" t="s">
        <v>66</v>
      </c>
      <c r="B16" s="18" t="s">
        <v>114</v>
      </c>
      <c r="C16" s="19">
        <v>4489</v>
      </c>
      <c r="D16" s="61">
        <v>558</v>
      </c>
      <c r="E16" s="30">
        <f t="shared" si="0"/>
        <v>2.414748139172581E-2</v>
      </c>
      <c r="F16" s="19">
        <v>53610</v>
      </c>
      <c r="G16" s="30">
        <f t="shared" si="1"/>
        <v>0.30308683853459972</v>
      </c>
      <c r="H16" s="19">
        <f t="shared" si="2"/>
        <v>54168</v>
      </c>
      <c r="I16" s="30">
        <f t="shared" si="3"/>
        <v>0.27080208770772091</v>
      </c>
      <c r="J16" s="61">
        <v>2636</v>
      </c>
      <c r="K16" s="30">
        <f t="shared" si="4"/>
        <v>0.11407304829496279</v>
      </c>
      <c r="L16" s="19">
        <v>1870</v>
      </c>
      <c r="M16" s="30">
        <f t="shared" si="5"/>
        <v>1.0572139303482588E-2</v>
      </c>
      <c r="N16" s="19">
        <f t="shared" si="6"/>
        <v>4506</v>
      </c>
      <c r="O16" s="30">
        <f t="shared" si="7"/>
        <v>2.2526846241526188E-2</v>
      </c>
      <c r="P16" s="61">
        <v>23108</v>
      </c>
      <c r="Q16" s="19">
        <v>176880</v>
      </c>
      <c r="R16" s="45">
        <v>200028</v>
      </c>
    </row>
    <row r="17" spans="1:18">
      <c r="A17" s="17" t="s">
        <v>68</v>
      </c>
      <c r="B17" s="18" t="s">
        <v>114</v>
      </c>
      <c r="C17" s="19">
        <v>5485</v>
      </c>
      <c r="D17" s="61">
        <v>1290</v>
      </c>
      <c r="E17" s="30">
        <f t="shared" si="0"/>
        <v>3.0909308733676769E-2</v>
      </c>
      <c r="F17" s="19">
        <v>53610</v>
      </c>
      <c r="G17" s="30">
        <f t="shared" si="1"/>
        <v>0.30308683853459972</v>
      </c>
      <c r="H17" s="19">
        <f t="shared" si="2"/>
        <v>54900</v>
      </c>
      <c r="I17" s="30">
        <f t="shared" si="3"/>
        <v>0.25107817266312077</v>
      </c>
      <c r="J17" s="61">
        <v>3086</v>
      </c>
      <c r="K17" s="30">
        <f t="shared" si="4"/>
        <v>7.3942733916377137E-2</v>
      </c>
      <c r="L17" s="19">
        <v>1870</v>
      </c>
      <c r="M17" s="30">
        <f t="shared" si="5"/>
        <v>1.0572139303482588E-2</v>
      </c>
      <c r="N17" s="19">
        <f t="shared" si="6"/>
        <v>4956</v>
      </c>
      <c r="O17" s="30">
        <f t="shared" si="7"/>
        <v>2.2665636133304672E-2</v>
      </c>
      <c r="P17" s="61">
        <v>41735</v>
      </c>
      <c r="Q17" s="19">
        <v>176880</v>
      </c>
      <c r="R17" s="45">
        <v>218657</v>
      </c>
    </row>
    <row r="18" spans="1:18">
      <c r="A18" s="17" t="s">
        <v>52</v>
      </c>
      <c r="B18" s="18" t="s">
        <v>100</v>
      </c>
      <c r="C18" s="19">
        <v>3778</v>
      </c>
      <c r="D18" s="61">
        <v>546</v>
      </c>
      <c r="E18" s="30">
        <f t="shared" si="0"/>
        <v>3.0301348576502581E-2</v>
      </c>
      <c r="F18" s="19">
        <v>53610</v>
      </c>
      <c r="G18" s="30">
        <f t="shared" si="1"/>
        <v>0.30308683853459972</v>
      </c>
      <c r="H18" s="19">
        <f t="shared" si="2"/>
        <v>54156</v>
      </c>
      <c r="I18" s="30">
        <f t="shared" si="3"/>
        <v>0.27780998158398268</v>
      </c>
      <c r="J18" s="61">
        <v>2002</v>
      </c>
      <c r="K18" s="30">
        <f t="shared" si="4"/>
        <v>0.11110494478050946</v>
      </c>
      <c r="L18" s="19">
        <v>1870</v>
      </c>
      <c r="M18" s="30">
        <f t="shared" si="5"/>
        <v>1.0572139303482588E-2</v>
      </c>
      <c r="N18" s="19">
        <f t="shared" si="6"/>
        <v>3872</v>
      </c>
      <c r="O18" s="30">
        <f t="shared" si="7"/>
        <v>1.9862623692539716E-2</v>
      </c>
      <c r="P18" s="61">
        <v>18019</v>
      </c>
      <c r="Q18" s="19">
        <v>176880</v>
      </c>
      <c r="R18" s="45">
        <v>194939</v>
      </c>
    </row>
    <row r="19" spans="1:18">
      <c r="A19" s="17" t="s">
        <v>73</v>
      </c>
      <c r="B19" s="18" t="s">
        <v>100</v>
      </c>
      <c r="C19" s="19">
        <v>4620</v>
      </c>
      <c r="D19" s="61">
        <v>942</v>
      </c>
      <c r="E19" s="30">
        <f t="shared" si="0"/>
        <v>4.0899617922889896E-2</v>
      </c>
      <c r="F19" s="19">
        <v>53610</v>
      </c>
      <c r="G19" s="30">
        <f t="shared" si="1"/>
        <v>0.30308683853459972</v>
      </c>
      <c r="H19" s="19">
        <f t="shared" si="2"/>
        <v>54552</v>
      </c>
      <c r="I19" s="30">
        <f t="shared" si="3"/>
        <v>0.27282547811474755</v>
      </c>
      <c r="J19" s="61">
        <v>1642</v>
      </c>
      <c r="K19" s="30">
        <f t="shared" si="4"/>
        <v>7.1292115317818691E-2</v>
      </c>
      <c r="L19" s="19">
        <v>1870</v>
      </c>
      <c r="M19" s="30">
        <f t="shared" si="5"/>
        <v>1.0572139303482588E-2</v>
      </c>
      <c r="N19" s="19">
        <f t="shared" si="6"/>
        <v>3512</v>
      </c>
      <c r="O19" s="30">
        <f t="shared" si="7"/>
        <v>1.7564215411698808E-2</v>
      </c>
      <c r="P19" s="61">
        <v>23032</v>
      </c>
      <c r="Q19" s="19">
        <v>176880</v>
      </c>
      <c r="R19" s="45">
        <v>199952</v>
      </c>
    </row>
    <row r="20" spans="1:18">
      <c r="A20" s="17" t="s">
        <v>71</v>
      </c>
      <c r="B20" s="18" t="s">
        <v>117</v>
      </c>
      <c r="C20" s="19">
        <v>5559</v>
      </c>
      <c r="D20" s="61">
        <v>1143</v>
      </c>
      <c r="E20" s="30">
        <f t="shared" si="0"/>
        <v>3.1524077444977663E-2</v>
      </c>
      <c r="F20" s="19">
        <v>53610</v>
      </c>
      <c r="G20" s="30">
        <f t="shared" si="1"/>
        <v>0.30303030303030304</v>
      </c>
      <c r="H20" s="19">
        <f t="shared" si="2"/>
        <v>54753</v>
      </c>
      <c r="I20" s="30">
        <f t="shared" si="3"/>
        <v>0.25679231212978204</v>
      </c>
      <c r="J20" s="61">
        <v>5319</v>
      </c>
      <c r="K20" s="30">
        <f t="shared" si="4"/>
        <v>0.14669865960615588</v>
      </c>
      <c r="L20" s="19">
        <v>1870</v>
      </c>
      <c r="M20" s="30">
        <f t="shared" si="5"/>
        <v>1.0570167257352483E-2</v>
      </c>
      <c r="N20" s="19">
        <f t="shared" si="6"/>
        <v>7189</v>
      </c>
      <c r="O20" s="30">
        <f t="shared" si="7"/>
        <v>3.3716507440706506E-2</v>
      </c>
      <c r="P20" s="61">
        <v>36258</v>
      </c>
      <c r="Q20" s="19">
        <v>176913</v>
      </c>
      <c r="R20" s="45">
        <v>213219</v>
      </c>
    </row>
    <row r="21" spans="1:18">
      <c r="A21" s="17" t="s">
        <v>77</v>
      </c>
      <c r="B21" s="18" t="s">
        <v>122</v>
      </c>
      <c r="C21" s="19">
        <v>29568</v>
      </c>
      <c r="D21" s="61">
        <v>1228</v>
      </c>
      <c r="E21" s="30">
        <f t="shared" si="0"/>
        <v>2.5439704998860599E-2</v>
      </c>
      <c r="F21" s="19">
        <v>53610</v>
      </c>
      <c r="G21" s="30">
        <f t="shared" si="1"/>
        <v>0.30308683853459972</v>
      </c>
      <c r="H21" s="19">
        <f t="shared" si="2"/>
        <v>54838</v>
      </c>
      <c r="I21" s="30">
        <f t="shared" si="3"/>
        <v>0.24351772495348392</v>
      </c>
      <c r="J21" s="61">
        <v>1687</v>
      </c>
      <c r="K21" s="30">
        <f t="shared" si="4"/>
        <v>3.4948519815209959E-2</v>
      </c>
      <c r="L21" s="19">
        <v>1870</v>
      </c>
      <c r="M21" s="30">
        <f t="shared" si="5"/>
        <v>1.0572139303482588E-2</v>
      </c>
      <c r="N21" s="19">
        <f t="shared" si="6"/>
        <v>3557</v>
      </c>
      <c r="O21" s="30">
        <f t="shared" si="7"/>
        <v>1.5795480281183528E-2</v>
      </c>
      <c r="P21" s="61">
        <v>48271</v>
      </c>
      <c r="Q21" s="19">
        <v>176880</v>
      </c>
      <c r="R21" s="45">
        <v>225191</v>
      </c>
    </row>
    <row r="22" spans="1:18">
      <c r="A22" s="17" t="s">
        <v>75</v>
      </c>
      <c r="B22" s="18" t="s">
        <v>120</v>
      </c>
      <c r="C22" s="19">
        <v>22529</v>
      </c>
      <c r="D22" s="61">
        <v>6754</v>
      </c>
      <c r="E22" s="30">
        <f t="shared" si="0"/>
        <v>5.1407346516265544E-2</v>
      </c>
      <c r="F22" s="19">
        <v>53621</v>
      </c>
      <c r="G22" s="30">
        <f t="shared" si="1"/>
        <v>0.29438634055285623</v>
      </c>
      <c r="H22" s="19">
        <f t="shared" si="2"/>
        <v>60375</v>
      </c>
      <c r="I22" s="30">
        <f t="shared" si="3"/>
        <v>0.19253460042094522</v>
      </c>
      <c r="J22" s="61">
        <v>10365</v>
      </c>
      <c r="K22" s="30">
        <f t="shared" si="4"/>
        <v>7.8892085673836598E-2</v>
      </c>
      <c r="L22" s="19">
        <v>1870</v>
      </c>
      <c r="M22" s="30">
        <f t="shared" si="5"/>
        <v>1.0266545883773917E-2</v>
      </c>
      <c r="N22" s="19">
        <f t="shared" si="6"/>
        <v>12235</v>
      </c>
      <c r="O22" s="30">
        <f t="shared" si="7"/>
        <v>3.9017156706422605E-2</v>
      </c>
      <c r="P22" s="61">
        <v>131382</v>
      </c>
      <c r="Q22" s="19">
        <v>182145</v>
      </c>
      <c r="R22" s="45">
        <v>313580</v>
      </c>
    </row>
    <row r="23" spans="1:18">
      <c r="A23" s="17" t="s">
        <v>54</v>
      </c>
      <c r="B23" s="18" t="s">
        <v>102</v>
      </c>
      <c r="C23" s="19">
        <v>3616</v>
      </c>
      <c r="D23" s="61">
        <v>808</v>
      </c>
      <c r="E23" s="30">
        <f t="shared" si="0"/>
        <v>3.2511165654045791E-2</v>
      </c>
      <c r="F23" s="19">
        <v>53610</v>
      </c>
      <c r="G23" s="30">
        <f t="shared" si="1"/>
        <v>0.30308683853459972</v>
      </c>
      <c r="H23" s="19">
        <f t="shared" si="2"/>
        <v>54418</v>
      </c>
      <c r="I23" s="30">
        <f t="shared" si="3"/>
        <v>0.26969911732491464</v>
      </c>
      <c r="J23" s="61">
        <v>1604</v>
      </c>
      <c r="K23" s="30">
        <f t="shared" si="4"/>
        <v>6.4539492214219618E-2</v>
      </c>
      <c r="L23" s="19">
        <v>1870</v>
      </c>
      <c r="M23" s="30">
        <f t="shared" si="5"/>
        <v>1.0572139303482588E-2</v>
      </c>
      <c r="N23" s="19">
        <f t="shared" si="6"/>
        <v>3474</v>
      </c>
      <c r="O23" s="30">
        <f t="shared" si="7"/>
        <v>1.7217368032392839E-2</v>
      </c>
      <c r="P23" s="61">
        <v>24853</v>
      </c>
      <c r="Q23" s="19">
        <v>176880</v>
      </c>
      <c r="R23" s="45">
        <v>201773</v>
      </c>
    </row>
    <row r="24" spans="1:18">
      <c r="A24" s="17" t="s">
        <v>80</v>
      </c>
      <c r="B24" s="18" t="s">
        <v>125</v>
      </c>
      <c r="C24" s="19">
        <v>17075</v>
      </c>
      <c r="D24" s="61">
        <v>2629</v>
      </c>
      <c r="E24" s="30">
        <f t="shared" si="0"/>
        <v>3.4197484293091565E-2</v>
      </c>
      <c r="F24" s="19">
        <v>53610</v>
      </c>
      <c r="G24" s="30">
        <f t="shared" si="1"/>
        <v>0.30282318650654677</v>
      </c>
      <c r="H24" s="19">
        <f t="shared" si="2"/>
        <v>56239</v>
      </c>
      <c r="I24" s="30">
        <f t="shared" si="3"/>
        <v>0.22145087554192244</v>
      </c>
      <c r="J24" s="61">
        <v>4740</v>
      </c>
      <c r="K24" s="30">
        <f t="shared" si="4"/>
        <v>6.165693250256904E-2</v>
      </c>
      <c r="L24" s="19">
        <v>1870</v>
      </c>
      <c r="M24" s="30">
        <f t="shared" si="5"/>
        <v>1.056294271156953E-2</v>
      </c>
      <c r="N24" s="19">
        <f t="shared" si="6"/>
        <v>6610</v>
      </c>
      <c r="O24" s="30">
        <f t="shared" si="7"/>
        <v>2.6028028367007013E-2</v>
      </c>
      <c r="P24" s="61">
        <v>76877</v>
      </c>
      <c r="Q24" s="19">
        <v>177034</v>
      </c>
      <c r="R24" s="45">
        <v>253957</v>
      </c>
    </row>
    <row r="25" spans="1:18">
      <c r="A25" s="17" t="s">
        <v>262</v>
      </c>
      <c r="B25" s="18" t="s">
        <v>123</v>
      </c>
      <c r="C25" s="19">
        <v>14532</v>
      </c>
      <c r="D25" s="61">
        <v>4395</v>
      </c>
      <c r="E25" s="30">
        <f t="shared" si="0"/>
        <v>6.5101466449414905E-2</v>
      </c>
      <c r="F25" s="19">
        <v>53610</v>
      </c>
      <c r="G25" s="30">
        <f t="shared" si="1"/>
        <v>0.30308683853459972</v>
      </c>
      <c r="H25" s="19">
        <f t="shared" si="2"/>
        <v>58005</v>
      </c>
      <c r="I25" s="30">
        <f t="shared" si="3"/>
        <v>0.23729943789427177</v>
      </c>
      <c r="J25" s="61">
        <v>7621</v>
      </c>
      <c r="K25" s="30">
        <f t="shared" si="4"/>
        <v>0.11288697970671012</v>
      </c>
      <c r="L25" s="19">
        <v>1870</v>
      </c>
      <c r="M25" s="30">
        <f t="shared" si="5"/>
        <v>1.0572139303482588E-2</v>
      </c>
      <c r="N25" s="19">
        <f t="shared" si="6"/>
        <v>9491</v>
      </c>
      <c r="O25" s="30">
        <f t="shared" si="7"/>
        <v>3.8827841824920842E-2</v>
      </c>
      <c r="P25" s="61">
        <v>67510</v>
      </c>
      <c r="Q25" s="19">
        <v>176880</v>
      </c>
      <c r="R25" s="45">
        <v>244438</v>
      </c>
    </row>
    <row r="26" spans="1:18">
      <c r="A26" s="17" t="s">
        <v>70</v>
      </c>
      <c r="B26" s="18" t="s">
        <v>116</v>
      </c>
      <c r="C26" s="19">
        <v>1410</v>
      </c>
      <c r="D26" s="61">
        <v>655</v>
      </c>
      <c r="E26" s="30">
        <f t="shared" si="0"/>
        <v>2.2956680218701807E-2</v>
      </c>
      <c r="F26" s="19">
        <v>53638</v>
      </c>
      <c r="G26" s="30">
        <f t="shared" si="1"/>
        <v>0.30296594612608235</v>
      </c>
      <c r="H26" s="19">
        <f t="shared" si="2"/>
        <v>54293</v>
      </c>
      <c r="I26" s="30">
        <f t="shared" si="3"/>
        <v>0.26404789463957434</v>
      </c>
      <c r="J26" s="61">
        <v>4683</v>
      </c>
      <c r="K26" s="30">
        <f t="shared" si="4"/>
        <v>0.1641315014720314</v>
      </c>
      <c r="L26" s="19">
        <v>1917</v>
      </c>
      <c r="M26" s="30">
        <f t="shared" si="5"/>
        <v>1.0827877973147767E-2</v>
      </c>
      <c r="N26" s="19">
        <f t="shared" si="6"/>
        <v>6600</v>
      </c>
      <c r="O26" s="30">
        <f t="shared" si="7"/>
        <v>3.2098357147720531E-2</v>
      </c>
      <c r="P26" s="61">
        <v>28532</v>
      </c>
      <c r="Q26" s="19">
        <v>177043</v>
      </c>
      <c r="R26" s="45">
        <v>205618</v>
      </c>
    </row>
    <row r="27" spans="1:18">
      <c r="A27" s="17" t="s">
        <v>81</v>
      </c>
      <c r="B27" s="18" t="s">
        <v>126</v>
      </c>
      <c r="C27" s="19">
        <v>25163</v>
      </c>
      <c r="D27" s="61">
        <v>7121</v>
      </c>
      <c r="E27" s="30">
        <f t="shared" si="0"/>
        <v>5.4051797425309689E-2</v>
      </c>
      <c r="F27" s="19">
        <v>53779</v>
      </c>
      <c r="G27" s="30">
        <f t="shared" si="1"/>
        <v>0.30307419200315588</v>
      </c>
      <c r="H27" s="19">
        <f t="shared" si="2"/>
        <v>60900</v>
      </c>
      <c r="I27" s="30">
        <f t="shared" si="3"/>
        <v>0.19693123575158855</v>
      </c>
      <c r="J27" s="61">
        <v>10468</v>
      </c>
      <c r="K27" s="30">
        <f t="shared" si="4"/>
        <v>7.9457128977410738E-2</v>
      </c>
      <c r="L27" s="19">
        <v>1870</v>
      </c>
      <c r="M27" s="30">
        <f t="shared" si="5"/>
        <v>1.0538476711093578E-2</v>
      </c>
      <c r="N27" s="19">
        <f t="shared" si="6"/>
        <v>12338</v>
      </c>
      <c r="O27" s="30">
        <f t="shared" si="7"/>
        <v>3.9897168911380947E-2</v>
      </c>
      <c r="P27" s="61">
        <v>131744</v>
      </c>
      <c r="Q27" s="19">
        <v>177445</v>
      </c>
      <c r="R27" s="45">
        <v>309245</v>
      </c>
    </row>
    <row r="28" spans="1:18">
      <c r="A28" s="17" t="s">
        <v>60</v>
      </c>
      <c r="B28" s="18" t="s">
        <v>108</v>
      </c>
      <c r="C28" s="19">
        <v>5991</v>
      </c>
      <c r="D28" s="61">
        <v>484</v>
      </c>
      <c r="E28" s="30">
        <f t="shared" si="0"/>
        <v>3.6062886521123612E-2</v>
      </c>
      <c r="F28" s="19">
        <v>53610</v>
      </c>
      <c r="G28" s="30">
        <f t="shared" si="1"/>
        <v>0.30308683853459972</v>
      </c>
      <c r="H28" s="19">
        <f t="shared" si="2"/>
        <v>54094</v>
      </c>
      <c r="I28" s="30">
        <f t="shared" si="3"/>
        <v>0.28419520754855759</v>
      </c>
      <c r="J28" s="61">
        <v>1844</v>
      </c>
      <c r="K28" s="30">
        <f t="shared" si="4"/>
        <v>0.13739661724163624</v>
      </c>
      <c r="L28" s="19">
        <v>1870</v>
      </c>
      <c r="M28" s="30">
        <f t="shared" si="5"/>
        <v>1.0572139303482588E-2</v>
      </c>
      <c r="N28" s="19">
        <f t="shared" si="6"/>
        <v>3714</v>
      </c>
      <c r="O28" s="30">
        <f t="shared" si="7"/>
        <v>1.9512348889624411E-2</v>
      </c>
      <c r="P28" s="61">
        <v>13421</v>
      </c>
      <c r="Q28" s="19">
        <v>176880</v>
      </c>
      <c r="R28" s="45">
        <v>190341</v>
      </c>
    </row>
    <row r="29" spans="1:18">
      <c r="A29" s="17" t="s">
        <v>82</v>
      </c>
      <c r="B29" s="18" t="s">
        <v>108</v>
      </c>
      <c r="C29" s="19">
        <v>19821</v>
      </c>
      <c r="D29" s="61">
        <v>5224</v>
      </c>
      <c r="E29" s="30">
        <f t="shared" si="0"/>
        <v>4.8624749848745756E-2</v>
      </c>
      <c r="F29" s="19">
        <v>53610</v>
      </c>
      <c r="G29" s="30">
        <f t="shared" si="1"/>
        <v>0.30308683853459972</v>
      </c>
      <c r="H29" s="19">
        <f t="shared" si="2"/>
        <v>58834</v>
      </c>
      <c r="I29" s="30">
        <f t="shared" si="3"/>
        <v>0.20689242887787038</v>
      </c>
      <c r="J29" s="61">
        <v>8422</v>
      </c>
      <c r="K29" s="30">
        <f t="shared" si="4"/>
        <v>7.8391585609903669E-2</v>
      </c>
      <c r="L29" s="19">
        <v>1870</v>
      </c>
      <c r="M29" s="30">
        <f t="shared" si="5"/>
        <v>1.0572139303482588E-2</v>
      </c>
      <c r="N29" s="19">
        <f t="shared" si="6"/>
        <v>10292</v>
      </c>
      <c r="O29" s="30">
        <f t="shared" si="7"/>
        <v>3.6192284699511197E-2</v>
      </c>
      <c r="P29" s="61">
        <v>107435</v>
      </c>
      <c r="Q29" s="19">
        <v>176880</v>
      </c>
      <c r="R29" s="45">
        <v>284370</v>
      </c>
    </row>
    <row r="30" spans="1:18">
      <c r="A30" s="17" t="s">
        <v>97</v>
      </c>
      <c r="B30" s="18" t="s">
        <v>108</v>
      </c>
      <c r="C30" s="19">
        <v>1920</v>
      </c>
      <c r="D30" s="61">
        <v>284</v>
      </c>
      <c r="E30" s="30">
        <f t="shared" si="0"/>
        <v>3.0151820787769401E-2</v>
      </c>
      <c r="F30" s="19">
        <v>53610</v>
      </c>
      <c r="G30" s="30">
        <f t="shared" si="1"/>
        <v>0.30308683853459972</v>
      </c>
      <c r="H30" s="19">
        <f t="shared" si="2"/>
        <v>53894</v>
      </c>
      <c r="I30" s="30">
        <f t="shared" si="3"/>
        <v>0.28922555128019362</v>
      </c>
      <c r="J30" s="61">
        <v>692</v>
      </c>
      <c r="K30" s="30">
        <f t="shared" si="4"/>
        <v>7.3468521074424031E-2</v>
      </c>
      <c r="L30" s="19">
        <v>1870</v>
      </c>
      <c r="M30" s="30">
        <f t="shared" si="5"/>
        <v>1.0572139303482588E-2</v>
      </c>
      <c r="N30" s="19">
        <f t="shared" si="6"/>
        <v>2562</v>
      </c>
      <c r="O30" s="30">
        <f t="shared" si="7"/>
        <v>1.3749134641701416E-2</v>
      </c>
      <c r="P30" s="61">
        <v>9419</v>
      </c>
      <c r="Q30" s="19">
        <v>176880</v>
      </c>
      <c r="R30" s="45">
        <v>186339</v>
      </c>
    </row>
    <row r="31" spans="1:18">
      <c r="A31" s="17" t="s">
        <v>79</v>
      </c>
      <c r="B31" s="18" t="s">
        <v>124</v>
      </c>
      <c r="C31" s="19">
        <v>34114</v>
      </c>
      <c r="D31" s="61">
        <v>6346</v>
      </c>
      <c r="E31" s="30">
        <f t="shared" si="0"/>
        <v>5.2051805736689716E-2</v>
      </c>
      <c r="F31" s="19">
        <v>53823</v>
      </c>
      <c r="G31" s="30">
        <f t="shared" si="1"/>
        <v>0.3030676712051083</v>
      </c>
      <c r="H31" s="19">
        <f t="shared" si="2"/>
        <v>60169</v>
      </c>
      <c r="I31" s="30">
        <f t="shared" si="3"/>
        <v>0.20086194809616964</v>
      </c>
      <c r="J31" s="61">
        <v>8837</v>
      </c>
      <c r="K31" s="30">
        <f t="shared" si="4"/>
        <v>7.248373893714577E-2</v>
      </c>
      <c r="L31" s="19">
        <v>1952</v>
      </c>
      <c r="M31" s="30">
        <f t="shared" si="5"/>
        <v>1.0991362320799126E-2</v>
      </c>
      <c r="N31" s="19">
        <f t="shared" si="6"/>
        <v>10789</v>
      </c>
      <c r="O31" s="30">
        <f t="shared" si="7"/>
        <v>3.6016878425926546E-2</v>
      </c>
      <c r="P31" s="61">
        <v>121917</v>
      </c>
      <c r="Q31" s="19">
        <v>177594</v>
      </c>
      <c r="R31" s="45">
        <v>299554</v>
      </c>
    </row>
    <row r="32" spans="1:18">
      <c r="A32" s="17" t="s">
        <v>84</v>
      </c>
      <c r="B32" s="18" t="s">
        <v>127</v>
      </c>
      <c r="C32" s="19">
        <v>12588</v>
      </c>
      <c r="D32" s="61">
        <v>1851</v>
      </c>
      <c r="E32" s="30">
        <f t="shared" si="0"/>
        <v>3.2052503073646293E-2</v>
      </c>
      <c r="F32" s="19">
        <v>53610</v>
      </c>
      <c r="G32" s="30">
        <f t="shared" si="1"/>
        <v>0.30308683853459972</v>
      </c>
      <c r="H32" s="19">
        <f t="shared" si="2"/>
        <v>55461</v>
      </c>
      <c r="I32" s="30">
        <f t="shared" si="3"/>
        <v>0.23633512449343974</v>
      </c>
      <c r="J32" s="61">
        <v>4371</v>
      </c>
      <c r="K32" s="30">
        <f t="shared" si="4"/>
        <v>7.5689622331122614E-2</v>
      </c>
      <c r="L32" s="19">
        <v>1870</v>
      </c>
      <c r="M32" s="30">
        <f t="shared" si="5"/>
        <v>1.0572139303482588E-2</v>
      </c>
      <c r="N32" s="19">
        <f t="shared" si="6"/>
        <v>6241</v>
      </c>
      <c r="O32" s="30">
        <f t="shared" si="7"/>
        <v>2.6594679359614098E-2</v>
      </c>
      <c r="P32" s="61">
        <v>57749</v>
      </c>
      <c r="Q32" s="19">
        <v>176880</v>
      </c>
      <c r="R32" s="45">
        <v>234671</v>
      </c>
    </row>
    <row r="33" spans="1:18">
      <c r="A33" s="17" t="s">
        <v>86</v>
      </c>
      <c r="B33" s="18" t="s">
        <v>128</v>
      </c>
      <c r="C33" s="19">
        <v>75604</v>
      </c>
      <c r="D33" s="61">
        <v>1091</v>
      </c>
      <c r="E33" s="30">
        <f t="shared" si="0"/>
        <v>1.2136651352163127E-2</v>
      </c>
      <c r="F33" s="19">
        <v>53610</v>
      </c>
      <c r="G33" s="30">
        <f t="shared" si="1"/>
        <v>0.30308683853459972</v>
      </c>
      <c r="H33" s="19">
        <f t="shared" si="2"/>
        <v>54701</v>
      </c>
      <c r="I33" s="30">
        <f t="shared" si="3"/>
        <v>0.2050116371023053</v>
      </c>
      <c r="J33" s="61">
        <v>6475</v>
      </c>
      <c r="K33" s="30">
        <f t="shared" si="4"/>
        <v>7.2030080206467686E-2</v>
      </c>
      <c r="L33" s="19">
        <v>1870</v>
      </c>
      <c r="M33" s="30">
        <f t="shared" si="5"/>
        <v>1.0572139303482588E-2</v>
      </c>
      <c r="N33" s="19">
        <f t="shared" si="6"/>
        <v>8345</v>
      </c>
      <c r="O33" s="30">
        <f t="shared" si="7"/>
        <v>3.1275883651464102E-2</v>
      </c>
      <c r="P33" s="61">
        <v>89893</v>
      </c>
      <c r="Q33" s="19">
        <v>176880</v>
      </c>
      <c r="R33" s="45">
        <v>266819</v>
      </c>
    </row>
    <row r="34" spans="1:18">
      <c r="A34" s="17" t="s">
        <v>88</v>
      </c>
      <c r="B34" s="18" t="s">
        <v>130</v>
      </c>
      <c r="C34" s="19">
        <v>17871</v>
      </c>
      <c r="D34" s="61">
        <v>1879</v>
      </c>
      <c r="E34" s="30">
        <f t="shared" si="0"/>
        <v>3.136214177223641E-2</v>
      </c>
      <c r="F34" s="19">
        <v>53610</v>
      </c>
      <c r="G34" s="30">
        <f t="shared" si="1"/>
        <v>0.30298235004888635</v>
      </c>
      <c r="H34" s="19">
        <f t="shared" si="2"/>
        <v>55489</v>
      </c>
      <c r="I34" s="30">
        <f t="shared" si="3"/>
        <v>0.23423062148848242</v>
      </c>
      <c r="J34" s="61">
        <v>3141</v>
      </c>
      <c r="K34" s="30">
        <f t="shared" si="4"/>
        <v>5.2426017725702267E-2</v>
      </c>
      <c r="L34" s="19">
        <v>1870</v>
      </c>
      <c r="M34" s="30">
        <f t="shared" si="5"/>
        <v>1.0568494582940076E-2</v>
      </c>
      <c r="N34" s="19">
        <f t="shared" si="6"/>
        <v>5011</v>
      </c>
      <c r="O34" s="30">
        <f t="shared" si="7"/>
        <v>2.1152474261183035E-2</v>
      </c>
      <c r="P34" s="61">
        <v>59913</v>
      </c>
      <c r="Q34" s="19">
        <v>176941</v>
      </c>
      <c r="R34" s="45">
        <v>236899</v>
      </c>
    </row>
    <row r="35" spans="1:18">
      <c r="A35" s="17" t="s">
        <v>89</v>
      </c>
      <c r="B35" s="18" t="s">
        <v>131</v>
      </c>
      <c r="C35" s="19">
        <v>131744</v>
      </c>
      <c r="D35" s="61">
        <v>5698</v>
      </c>
      <c r="E35" s="30">
        <f t="shared" si="0"/>
        <v>2.2342995169082124E-2</v>
      </c>
      <c r="F35" s="19">
        <v>53610</v>
      </c>
      <c r="G35" s="30">
        <f t="shared" si="1"/>
        <v>0.30308683853459972</v>
      </c>
      <c r="H35" s="19">
        <f t="shared" si="2"/>
        <v>59308</v>
      </c>
      <c r="I35" s="30">
        <f t="shared" si="3"/>
        <v>0.1373042000620448</v>
      </c>
      <c r="J35" s="61">
        <v>22774</v>
      </c>
      <c r="K35" s="30">
        <f t="shared" si="4"/>
        <v>8.9301399084007776E-2</v>
      </c>
      <c r="L35" s="19">
        <v>1870</v>
      </c>
      <c r="M35" s="30">
        <f t="shared" si="5"/>
        <v>1.0572139303482588E-2</v>
      </c>
      <c r="N35" s="19">
        <f t="shared" si="6"/>
        <v>24644</v>
      </c>
      <c r="O35" s="30">
        <f t="shared" si="7"/>
        <v>5.7053427974793146E-2</v>
      </c>
      <c r="P35" s="61">
        <v>255024</v>
      </c>
      <c r="Q35" s="19">
        <v>176880</v>
      </c>
      <c r="R35" s="45">
        <v>431946</v>
      </c>
    </row>
    <row r="36" spans="1:18">
      <c r="A36" s="17" t="s">
        <v>90</v>
      </c>
      <c r="B36" s="18" t="s">
        <v>131</v>
      </c>
      <c r="C36" s="19">
        <v>59190</v>
      </c>
      <c r="D36" s="61">
        <v>8536</v>
      </c>
      <c r="E36" s="30">
        <f t="shared" si="0"/>
        <v>2.6760214558233877E-2</v>
      </c>
      <c r="F36" s="19">
        <v>53610</v>
      </c>
      <c r="G36" s="30">
        <f t="shared" si="1"/>
        <v>0.30308683853459972</v>
      </c>
      <c r="H36" s="19">
        <f t="shared" si="2"/>
        <v>62146</v>
      </c>
      <c r="I36" s="30">
        <f t="shared" si="3"/>
        <v>0.12531709382750902</v>
      </c>
      <c r="J36" s="61">
        <v>9076</v>
      </c>
      <c r="K36" s="30">
        <f t="shared" si="4"/>
        <v>2.8453105357372381E-2</v>
      </c>
      <c r="L36" s="19">
        <v>1870</v>
      </c>
      <c r="M36" s="30">
        <f t="shared" si="5"/>
        <v>1.0572139303482588E-2</v>
      </c>
      <c r="N36" s="19">
        <f t="shared" si="6"/>
        <v>10946</v>
      </c>
      <c r="O36" s="30">
        <f t="shared" si="7"/>
        <v>2.2072553487527978E-2</v>
      </c>
      <c r="P36" s="61">
        <v>318981</v>
      </c>
      <c r="Q36" s="19">
        <v>176880</v>
      </c>
      <c r="R36" s="45">
        <v>495910</v>
      </c>
    </row>
    <row r="37" spans="1:18">
      <c r="A37" s="17" t="s">
        <v>55</v>
      </c>
      <c r="B37" s="18" t="s">
        <v>103</v>
      </c>
      <c r="C37" s="19">
        <v>8020</v>
      </c>
      <c r="D37" s="61">
        <v>616</v>
      </c>
      <c r="E37" s="30">
        <f t="shared" si="0"/>
        <v>2.5994851668987635E-2</v>
      </c>
      <c r="F37" s="19">
        <v>53610</v>
      </c>
      <c r="G37" s="30">
        <f t="shared" si="1"/>
        <v>0.30308683853459972</v>
      </c>
      <c r="H37" s="19">
        <f t="shared" si="2"/>
        <v>54226</v>
      </c>
      <c r="I37" s="30">
        <f t="shared" si="3"/>
        <v>0.2702961364191469</v>
      </c>
      <c r="J37" s="61">
        <v>1832</v>
      </c>
      <c r="K37" s="30">
        <f t="shared" si="4"/>
        <v>7.730936405452167E-2</v>
      </c>
      <c r="L37" s="19">
        <v>1870</v>
      </c>
      <c r="M37" s="30">
        <f t="shared" si="5"/>
        <v>1.0572139303482588E-2</v>
      </c>
      <c r="N37" s="19">
        <f t="shared" si="6"/>
        <v>3702</v>
      </c>
      <c r="O37" s="30">
        <f t="shared" si="7"/>
        <v>1.8453072272040755E-2</v>
      </c>
      <c r="P37" s="61">
        <v>23697</v>
      </c>
      <c r="Q37" s="19">
        <v>176880</v>
      </c>
      <c r="R37" s="45">
        <v>200617</v>
      </c>
    </row>
    <row r="38" spans="1:18">
      <c r="A38" s="17" t="s">
        <v>69</v>
      </c>
      <c r="B38" s="18" t="s">
        <v>115</v>
      </c>
      <c r="C38" s="19">
        <v>4230</v>
      </c>
      <c r="D38" s="61">
        <v>975</v>
      </c>
      <c r="E38" s="30">
        <f t="shared" si="0"/>
        <v>2.5995840665493521E-2</v>
      </c>
      <c r="F38" s="19">
        <v>53610</v>
      </c>
      <c r="G38" s="30">
        <f t="shared" si="1"/>
        <v>0.30308683853459972</v>
      </c>
      <c r="H38" s="19">
        <f t="shared" si="2"/>
        <v>54585</v>
      </c>
      <c r="I38" s="30">
        <f t="shared" si="3"/>
        <v>0.25456097151491408</v>
      </c>
      <c r="J38" s="61">
        <v>4258</v>
      </c>
      <c r="K38" s="30">
        <f t="shared" si="4"/>
        <v>0.11352850210632966</v>
      </c>
      <c r="L38" s="19">
        <v>1870</v>
      </c>
      <c r="M38" s="30">
        <f t="shared" si="5"/>
        <v>1.0572139303482588E-2</v>
      </c>
      <c r="N38" s="19">
        <f t="shared" si="6"/>
        <v>6128</v>
      </c>
      <c r="O38" s="30">
        <f t="shared" si="7"/>
        <v>2.857835730408342E-2</v>
      </c>
      <c r="P38" s="61">
        <v>37506</v>
      </c>
      <c r="Q38" s="19">
        <v>176880</v>
      </c>
      <c r="R38" s="45">
        <v>214428</v>
      </c>
    </row>
    <row r="39" spans="1:18">
      <c r="A39" s="17" t="s">
        <v>83</v>
      </c>
      <c r="B39" s="18" t="s">
        <v>115</v>
      </c>
      <c r="C39" s="19">
        <v>6154</v>
      </c>
      <c r="D39" s="61">
        <v>1284</v>
      </c>
      <c r="E39" s="30">
        <f t="shared" si="0"/>
        <v>3.3536187217593438E-2</v>
      </c>
      <c r="F39" s="19">
        <v>53610</v>
      </c>
      <c r="G39" s="30">
        <f t="shared" si="1"/>
        <v>0.30308683853459972</v>
      </c>
      <c r="H39" s="19">
        <f t="shared" si="2"/>
        <v>54894</v>
      </c>
      <c r="I39" s="30">
        <f t="shared" si="3"/>
        <v>0.25507416081186574</v>
      </c>
      <c r="J39" s="61">
        <v>2912</v>
      </c>
      <c r="K39" s="30">
        <f t="shared" si="4"/>
        <v>7.6057147334604433E-2</v>
      </c>
      <c r="L39" s="19">
        <v>1870</v>
      </c>
      <c r="M39" s="30">
        <f t="shared" si="5"/>
        <v>1.0572139303482588E-2</v>
      </c>
      <c r="N39" s="19">
        <f t="shared" si="6"/>
        <v>4782</v>
      </c>
      <c r="O39" s="30">
        <f t="shared" si="7"/>
        <v>2.2220363555258169E-2</v>
      </c>
      <c r="P39" s="61">
        <v>38287</v>
      </c>
      <c r="Q39" s="19">
        <v>176880</v>
      </c>
      <c r="R39" s="45">
        <v>215208</v>
      </c>
    </row>
    <row r="40" spans="1:18">
      <c r="A40" s="17" t="s">
        <v>63</v>
      </c>
      <c r="B40" s="18" t="s">
        <v>111</v>
      </c>
      <c r="C40" s="19">
        <v>9476</v>
      </c>
      <c r="D40" s="61">
        <v>1856</v>
      </c>
      <c r="E40" s="30">
        <f t="shared" si="0"/>
        <v>3.3948528470304183E-2</v>
      </c>
      <c r="F40" s="19">
        <v>53610</v>
      </c>
      <c r="G40" s="30">
        <f t="shared" si="1"/>
        <v>0.30308683853459972</v>
      </c>
      <c r="H40" s="19">
        <f t="shared" si="2"/>
        <v>55466</v>
      </c>
      <c r="I40" s="30">
        <f t="shared" si="3"/>
        <v>0.23949153493754291</v>
      </c>
      <c r="J40" s="61">
        <v>5824</v>
      </c>
      <c r="K40" s="30">
        <f t="shared" si="4"/>
        <v>0.10652814106198899</v>
      </c>
      <c r="L40" s="19">
        <v>1870</v>
      </c>
      <c r="M40" s="30">
        <f t="shared" si="5"/>
        <v>1.0572139303482588E-2</v>
      </c>
      <c r="N40" s="19">
        <f t="shared" si="6"/>
        <v>7694</v>
      </c>
      <c r="O40" s="30">
        <f t="shared" si="7"/>
        <v>3.3221214253947556E-2</v>
      </c>
      <c r="P40" s="61">
        <v>54671</v>
      </c>
      <c r="Q40" s="19">
        <v>176880</v>
      </c>
      <c r="R40" s="45">
        <v>231599</v>
      </c>
    </row>
    <row r="41" spans="1:18">
      <c r="A41" s="17" t="s">
        <v>67</v>
      </c>
      <c r="B41" s="18" t="s">
        <v>111</v>
      </c>
      <c r="C41" s="19">
        <v>12642</v>
      </c>
      <c r="D41" s="61">
        <v>2179</v>
      </c>
      <c r="E41" s="30">
        <f t="shared" si="0"/>
        <v>3.0764669339809116E-2</v>
      </c>
      <c r="F41" s="19">
        <v>55897</v>
      </c>
      <c r="G41" s="30">
        <f t="shared" si="1"/>
        <v>0.3083530086718595</v>
      </c>
      <c r="H41" s="19">
        <f t="shared" si="2"/>
        <v>58076</v>
      </c>
      <c r="I41" s="30">
        <f t="shared" si="3"/>
        <v>0.23031956661405331</v>
      </c>
      <c r="J41" s="61">
        <v>6920</v>
      </c>
      <c r="K41" s="30">
        <f t="shared" si="4"/>
        <v>9.7701473993335966E-2</v>
      </c>
      <c r="L41" s="19">
        <v>2823</v>
      </c>
      <c r="M41" s="30">
        <f t="shared" si="5"/>
        <v>1.5572938502614797E-2</v>
      </c>
      <c r="N41" s="19">
        <f t="shared" si="6"/>
        <v>9743</v>
      </c>
      <c r="O41" s="30">
        <f t="shared" si="7"/>
        <v>3.8639085638141772E-2</v>
      </c>
      <c r="P41" s="61">
        <v>70828</v>
      </c>
      <c r="Q41" s="19">
        <v>181276</v>
      </c>
      <c r="R41" s="45">
        <v>252154</v>
      </c>
    </row>
    <row r="42" spans="1:18">
      <c r="A42" s="17" t="s">
        <v>92</v>
      </c>
      <c r="B42" s="18" t="s">
        <v>133</v>
      </c>
      <c r="C42" s="19">
        <v>31931</v>
      </c>
      <c r="D42" s="61">
        <v>4757</v>
      </c>
      <c r="E42" s="30">
        <f t="shared" si="0"/>
        <v>5.3728342632541962E-2</v>
      </c>
      <c r="F42" s="19">
        <v>53629</v>
      </c>
      <c r="G42" s="30">
        <f t="shared" si="1"/>
        <v>0.30296987192886315</v>
      </c>
      <c r="H42" s="19">
        <f t="shared" si="2"/>
        <v>58386</v>
      </c>
      <c r="I42" s="30">
        <f t="shared" si="3"/>
        <v>0.21983260100981578</v>
      </c>
      <c r="J42" s="61">
        <v>4806</v>
      </c>
      <c r="K42" s="30">
        <f t="shared" si="4"/>
        <v>5.4281777315954731E-2</v>
      </c>
      <c r="L42" s="19">
        <v>1870</v>
      </c>
      <c r="M42" s="30">
        <f t="shared" si="5"/>
        <v>1.0564315212048968E-2</v>
      </c>
      <c r="N42" s="19">
        <f t="shared" si="6"/>
        <v>6676</v>
      </c>
      <c r="O42" s="30">
        <f t="shared" si="7"/>
        <v>2.5136204643947696E-2</v>
      </c>
      <c r="P42" s="61">
        <v>88538</v>
      </c>
      <c r="Q42" s="19">
        <v>177011</v>
      </c>
      <c r="R42" s="45">
        <v>265593</v>
      </c>
    </row>
    <row r="43" spans="1:18">
      <c r="A43" s="17" t="s">
        <v>93</v>
      </c>
      <c r="B43" s="18" t="s">
        <v>134</v>
      </c>
      <c r="C43" s="19">
        <v>16359</v>
      </c>
      <c r="D43" s="61">
        <v>4148</v>
      </c>
      <c r="E43" s="30">
        <f t="shared" si="0"/>
        <v>7.401327528370566E-2</v>
      </c>
      <c r="F43" s="19">
        <v>53610</v>
      </c>
      <c r="G43" s="30">
        <f t="shared" si="1"/>
        <v>0.30308683853459972</v>
      </c>
      <c r="H43" s="19">
        <f t="shared" si="2"/>
        <v>57758</v>
      </c>
      <c r="I43" s="30">
        <f t="shared" si="3"/>
        <v>0.24792671829123814</v>
      </c>
      <c r="J43" s="61">
        <v>4717</v>
      </c>
      <c r="K43" s="30">
        <f t="shared" si="4"/>
        <v>8.4166012418813788E-2</v>
      </c>
      <c r="L43" s="19">
        <v>1870</v>
      </c>
      <c r="M43" s="30">
        <f t="shared" si="5"/>
        <v>1.0572139303482588E-2</v>
      </c>
      <c r="N43" s="19">
        <f t="shared" si="6"/>
        <v>6587</v>
      </c>
      <c r="O43" s="30">
        <f t="shared" si="7"/>
        <v>2.8274754897752441E-2</v>
      </c>
      <c r="P43" s="61">
        <v>56044</v>
      </c>
      <c r="Q43" s="19">
        <v>176880</v>
      </c>
      <c r="R43" s="45">
        <v>232964</v>
      </c>
    </row>
    <row r="44" spans="1:18">
      <c r="A44" s="17" t="s">
        <v>65</v>
      </c>
      <c r="B44" s="18" t="s">
        <v>113</v>
      </c>
      <c r="C44" s="19">
        <v>11147</v>
      </c>
      <c r="D44" s="61">
        <v>944</v>
      </c>
      <c r="E44" s="30">
        <f t="shared" si="0"/>
        <v>5.0223451798254951E-2</v>
      </c>
      <c r="F44" s="19">
        <v>53610</v>
      </c>
      <c r="G44" s="30">
        <f t="shared" si="1"/>
        <v>0.30308683853459972</v>
      </c>
      <c r="H44" s="19">
        <f t="shared" si="2"/>
        <v>54554</v>
      </c>
      <c r="I44" s="30">
        <f t="shared" si="3"/>
        <v>0.2787363516061292</v>
      </c>
      <c r="J44" s="61">
        <v>2576</v>
      </c>
      <c r="K44" s="30">
        <f t="shared" si="4"/>
        <v>0.13705043626303468</v>
      </c>
      <c r="L44" s="19">
        <v>1870</v>
      </c>
      <c r="M44" s="30">
        <f t="shared" si="5"/>
        <v>1.0572139303482588E-2</v>
      </c>
      <c r="N44" s="19">
        <f t="shared" si="6"/>
        <v>4446</v>
      </c>
      <c r="O44" s="30">
        <f t="shared" si="7"/>
        <v>2.2716241141636735E-2</v>
      </c>
      <c r="P44" s="61">
        <v>18796</v>
      </c>
      <c r="Q44" s="19">
        <v>176880</v>
      </c>
      <c r="R44" s="45">
        <v>195719</v>
      </c>
    </row>
    <row r="45" spans="1:18">
      <c r="A45" s="17" t="s">
        <v>87</v>
      </c>
      <c r="B45" s="18" t="s">
        <v>129</v>
      </c>
      <c r="C45" s="19">
        <v>9631</v>
      </c>
      <c r="D45" s="61">
        <v>771</v>
      </c>
      <c r="E45" s="30">
        <f t="shared" si="0"/>
        <v>3.8498027662655414E-2</v>
      </c>
      <c r="F45" s="19">
        <v>53610</v>
      </c>
      <c r="G45" s="30">
        <f t="shared" si="1"/>
        <v>0.30308683853459972</v>
      </c>
      <c r="H45" s="19">
        <f t="shared" si="2"/>
        <v>54381</v>
      </c>
      <c r="I45" s="30">
        <f t="shared" si="3"/>
        <v>0.27611997136285399</v>
      </c>
      <c r="J45" s="61">
        <v>1920</v>
      </c>
      <c r="K45" s="30">
        <f t="shared" si="4"/>
        <v>9.5870574724122429E-2</v>
      </c>
      <c r="L45" s="19">
        <v>1870</v>
      </c>
      <c r="M45" s="30">
        <f t="shared" si="5"/>
        <v>1.0572139303482588E-2</v>
      </c>
      <c r="N45" s="19">
        <f t="shared" si="6"/>
        <v>3790</v>
      </c>
      <c r="O45" s="30">
        <f t="shared" si="7"/>
        <v>1.9243755934337664E-2</v>
      </c>
      <c r="P45" s="61">
        <v>20027</v>
      </c>
      <c r="Q45" s="19">
        <v>176880</v>
      </c>
      <c r="R45" s="45">
        <v>196947</v>
      </c>
    </row>
    <row r="46" spans="1:18">
      <c r="A46" s="17" t="s">
        <v>94</v>
      </c>
      <c r="B46" s="18" t="s">
        <v>129</v>
      </c>
      <c r="C46" s="19">
        <v>73192</v>
      </c>
      <c r="D46" s="61">
        <v>4913</v>
      </c>
      <c r="E46" s="30">
        <f t="shared" si="0"/>
        <v>3.2201401314797699E-2</v>
      </c>
      <c r="F46" s="19">
        <v>55089</v>
      </c>
      <c r="G46" s="30">
        <f t="shared" si="1"/>
        <v>0.30312150941735128</v>
      </c>
      <c r="H46" s="19">
        <f t="shared" si="2"/>
        <v>60002</v>
      </c>
      <c r="I46" s="30">
        <f t="shared" si="3"/>
        <v>0.17945221047846346</v>
      </c>
      <c r="J46" s="61">
        <v>13303</v>
      </c>
      <c r="K46" s="30">
        <f t="shared" si="4"/>
        <v>8.7192192487432083E-2</v>
      </c>
      <c r="L46" s="19">
        <v>1870</v>
      </c>
      <c r="M46" s="30">
        <f t="shared" si="5"/>
        <v>1.0289481069005553E-2</v>
      </c>
      <c r="N46" s="19">
        <f t="shared" si="6"/>
        <v>15173</v>
      </c>
      <c r="O46" s="30">
        <f t="shared" si="7"/>
        <v>4.5378960527811173E-2</v>
      </c>
      <c r="P46" s="61">
        <v>152571</v>
      </c>
      <c r="Q46" s="19">
        <v>181739</v>
      </c>
      <c r="R46" s="45">
        <v>334362</v>
      </c>
    </row>
    <row r="47" spans="1:18">
      <c r="A47" s="17" t="s">
        <v>76</v>
      </c>
      <c r="B47" s="18" t="s">
        <v>121</v>
      </c>
      <c r="C47" s="19">
        <v>6528</v>
      </c>
      <c r="D47" s="61">
        <v>673</v>
      </c>
      <c r="E47" s="30">
        <f t="shared" si="0"/>
        <v>2.3151811207815887E-2</v>
      </c>
      <c r="F47" s="19">
        <v>53611</v>
      </c>
      <c r="G47" s="30">
        <f t="shared" si="1"/>
        <v>0.30306679103422934</v>
      </c>
      <c r="H47" s="19">
        <f t="shared" si="2"/>
        <v>54284</v>
      </c>
      <c r="I47" s="30">
        <f t="shared" si="3"/>
        <v>0.2635043299289348</v>
      </c>
      <c r="J47" s="61">
        <v>4598</v>
      </c>
      <c r="K47" s="30">
        <f t="shared" si="4"/>
        <v>0.15817537582992192</v>
      </c>
      <c r="L47" s="19">
        <v>1870</v>
      </c>
      <c r="M47" s="30">
        <f t="shared" si="5"/>
        <v>1.057124282766613E-2</v>
      </c>
      <c r="N47" s="19">
        <f t="shared" si="6"/>
        <v>6468</v>
      </c>
      <c r="O47" s="30">
        <f t="shared" si="7"/>
        <v>3.139683895771038E-2</v>
      </c>
      <c r="P47" s="61">
        <v>29069</v>
      </c>
      <c r="Q47" s="19">
        <v>176895</v>
      </c>
      <c r="R47" s="45">
        <v>206008</v>
      </c>
    </row>
    <row r="48" spans="1:18">
      <c r="A48" s="17" t="s">
        <v>95</v>
      </c>
      <c r="B48" s="18" t="s">
        <v>135</v>
      </c>
      <c r="C48" s="19">
        <v>31012</v>
      </c>
      <c r="D48" s="61">
        <v>2045</v>
      </c>
      <c r="E48" s="30">
        <f t="shared" si="0"/>
        <v>3.0644967931427201E-2</v>
      </c>
      <c r="F48" s="19">
        <v>53610</v>
      </c>
      <c r="G48" s="30">
        <f t="shared" si="1"/>
        <v>0.30308683853459972</v>
      </c>
      <c r="H48" s="19">
        <f t="shared" si="2"/>
        <v>55655</v>
      </c>
      <c r="I48" s="30">
        <f t="shared" si="3"/>
        <v>0.2284181667446461</v>
      </c>
      <c r="J48" s="61">
        <v>5508</v>
      </c>
      <c r="K48" s="30">
        <f t="shared" si="4"/>
        <v>8.2539111670562854E-2</v>
      </c>
      <c r="L48" s="19">
        <v>1870</v>
      </c>
      <c r="M48" s="30">
        <f t="shared" si="5"/>
        <v>1.0572139303482588E-2</v>
      </c>
      <c r="N48" s="19">
        <f t="shared" si="6"/>
        <v>7378</v>
      </c>
      <c r="O48" s="30">
        <f t="shared" si="7"/>
        <v>3.0280643863839708E-2</v>
      </c>
      <c r="P48" s="61">
        <v>66732</v>
      </c>
      <c r="Q48" s="19">
        <v>176880</v>
      </c>
      <c r="R48" s="45">
        <v>243654</v>
      </c>
    </row>
    <row r="49" spans="1:18">
      <c r="A49" s="17" t="s">
        <v>96</v>
      </c>
      <c r="B49" s="18" t="s">
        <v>136</v>
      </c>
      <c r="C49" s="19">
        <v>23359</v>
      </c>
      <c r="D49" s="61">
        <v>5843</v>
      </c>
      <c r="E49" s="30">
        <f t="shared" si="0"/>
        <v>5.9780440142826449E-2</v>
      </c>
      <c r="F49" s="19">
        <v>54702</v>
      </c>
      <c r="G49" s="30">
        <f t="shared" si="1"/>
        <v>0.30546124637033728</v>
      </c>
      <c r="H49" s="19">
        <f t="shared" si="2"/>
        <v>60545</v>
      </c>
      <c r="I49" s="30">
        <f t="shared" si="3"/>
        <v>0.21867979455765604</v>
      </c>
      <c r="J49" s="61">
        <v>7809</v>
      </c>
      <c r="K49" s="30">
        <f t="shared" si="4"/>
        <v>7.9894824075873991E-2</v>
      </c>
      <c r="L49" s="19">
        <v>2339</v>
      </c>
      <c r="M49" s="30">
        <f t="shared" si="5"/>
        <v>1.3061201697565333E-2</v>
      </c>
      <c r="N49" s="19">
        <f t="shared" si="6"/>
        <v>10148</v>
      </c>
      <c r="O49" s="30">
        <f t="shared" si="7"/>
        <v>3.6653110168818129E-2</v>
      </c>
      <c r="P49" s="61">
        <v>97741</v>
      </c>
      <c r="Q49" s="19">
        <v>179080</v>
      </c>
      <c r="R49" s="45">
        <v>276866</v>
      </c>
    </row>
    <row r="50" spans="1:18">
      <c r="A50" s="17" t="s">
        <v>98</v>
      </c>
      <c r="B50" s="18" t="s">
        <v>137</v>
      </c>
      <c r="C50" s="19">
        <v>43240</v>
      </c>
      <c r="D50" s="61">
        <v>4055</v>
      </c>
      <c r="E50" s="30">
        <f t="shared" si="0"/>
        <v>3.7915977072755666E-2</v>
      </c>
      <c r="F50" s="19">
        <v>53610</v>
      </c>
      <c r="G50" s="30">
        <f t="shared" si="1"/>
        <v>0.30308683853459972</v>
      </c>
      <c r="H50" s="19">
        <f t="shared" si="2"/>
        <v>57665</v>
      </c>
      <c r="I50" s="30">
        <f t="shared" si="3"/>
        <v>0.20313804509794942</v>
      </c>
      <c r="J50" s="61">
        <v>5009</v>
      </c>
      <c r="K50" s="30">
        <f t="shared" si="4"/>
        <v>4.6836283392708539E-2</v>
      </c>
      <c r="L50" s="19">
        <v>1870</v>
      </c>
      <c r="M50" s="30">
        <f t="shared" si="5"/>
        <v>1.0572139303482588E-2</v>
      </c>
      <c r="N50" s="19">
        <f t="shared" si="6"/>
        <v>6879</v>
      </c>
      <c r="O50" s="30">
        <f t="shared" si="7"/>
        <v>2.4232838155359301E-2</v>
      </c>
      <c r="P50" s="61">
        <v>106947</v>
      </c>
      <c r="Q50" s="19">
        <v>176880</v>
      </c>
      <c r="R50" s="45">
        <v>283871</v>
      </c>
    </row>
    <row r="51" spans="1:18">
      <c r="A51" s="21"/>
      <c r="B51" s="22"/>
      <c r="C51" s="22"/>
      <c r="D51" s="22"/>
      <c r="E51" s="58"/>
      <c r="F51" s="22"/>
      <c r="G51" s="58"/>
      <c r="H51" s="59"/>
      <c r="I51" s="58"/>
      <c r="J51" s="22"/>
      <c r="K51" s="58"/>
      <c r="L51" s="22"/>
      <c r="M51" s="58"/>
      <c r="N51" s="22"/>
      <c r="O51" s="58"/>
      <c r="P51" s="22"/>
      <c r="Q51" s="22"/>
      <c r="R51" s="23"/>
    </row>
    <row r="52" spans="1:18">
      <c r="A52" s="4" t="s">
        <v>187</v>
      </c>
      <c r="B52" s="4"/>
      <c r="C52" s="5">
        <v>1097379</v>
      </c>
      <c r="D52" s="5">
        <f>SUM(D3:D50)</f>
        <v>136774</v>
      </c>
      <c r="E52" s="28">
        <f>D52/P52</f>
        <v>3.8689511395491587E-2</v>
      </c>
      <c r="F52" s="5">
        <v>58941</v>
      </c>
      <c r="G52" s="28">
        <f>F52/Q52</f>
        <v>0.30106961158899126</v>
      </c>
      <c r="H52" s="5">
        <f>D52+F52</f>
        <v>195715</v>
      </c>
      <c r="I52" s="28">
        <f>H52/R52</f>
        <v>5.2453802917462211E-2</v>
      </c>
      <c r="J52" s="5">
        <f t="shared" ref="J52:P52" si="8">SUM(J3:J50)</f>
        <v>286754</v>
      </c>
      <c r="K52" s="28">
        <f t="shared" ref="K52" si="9">J52/P52</f>
        <v>8.1114628150838572E-2</v>
      </c>
      <c r="L52" s="5">
        <v>3421</v>
      </c>
      <c r="M52" s="28">
        <f t="shared" ref="M52" si="10">L52/Q52</f>
        <v>1.7474409006395193E-2</v>
      </c>
      <c r="N52" s="5">
        <f>J52+L52</f>
        <v>290175</v>
      </c>
      <c r="O52" s="28">
        <f t="shared" ref="O52" si="11">N52/R52</f>
        <v>7.7770136481999833E-2</v>
      </c>
      <c r="P52" s="5">
        <f t="shared" si="8"/>
        <v>3535170</v>
      </c>
      <c r="Q52" s="5">
        <v>195772</v>
      </c>
      <c r="R52" s="5">
        <v>3731188</v>
      </c>
    </row>
    <row r="53" spans="1:18">
      <c r="A53" s="4" t="s">
        <v>188</v>
      </c>
      <c r="B53" s="4"/>
      <c r="C53" s="6"/>
      <c r="D53" s="5">
        <f>AVERAGE(D3:D50)</f>
        <v>2849.4583333333335</v>
      </c>
      <c r="E53" s="28">
        <f t="shared" ref="E53:R53" si="12">AVERAGE(E3:E50)</f>
        <v>3.6612256439181791E-2</v>
      </c>
      <c r="F53" s="5">
        <f t="shared" si="12"/>
        <v>53721.0625</v>
      </c>
      <c r="G53" s="28">
        <f t="shared" ref="G53" si="13">AVERAGE(G3:G50)</f>
        <v>0.30304237647534626</v>
      </c>
      <c r="H53" s="5">
        <f t="shared" si="12"/>
        <v>56570.520833333336</v>
      </c>
      <c r="I53" s="28">
        <f t="shared" si="12"/>
        <v>0.23456794253479543</v>
      </c>
      <c r="J53" s="5">
        <f t="shared" si="12"/>
        <v>5974.041666666667</v>
      </c>
      <c r="K53" s="28">
        <f t="shared" si="12"/>
        <v>9.0896783613398494E-2</v>
      </c>
      <c r="L53" s="5">
        <f t="shared" si="12"/>
        <v>1902.3125</v>
      </c>
      <c r="M53" s="28">
        <f t="shared" si="12"/>
        <v>1.07283748446987E-2</v>
      </c>
      <c r="N53" s="5">
        <f t="shared" si="12"/>
        <v>7876.354166666667</v>
      </c>
      <c r="O53" s="28">
        <f t="shared" si="12"/>
        <v>2.9681518301939189E-2</v>
      </c>
      <c r="P53" s="5">
        <f t="shared" si="12"/>
        <v>73649.375</v>
      </c>
      <c r="Q53" s="5">
        <f t="shared" si="12"/>
        <v>177273.58333333334</v>
      </c>
      <c r="R53" s="5">
        <f t="shared" si="12"/>
        <v>250967.25</v>
      </c>
    </row>
    <row r="54" spans="1:18">
      <c r="A54" s="4" t="s">
        <v>189</v>
      </c>
      <c r="B54" s="4"/>
      <c r="C54" s="6"/>
      <c r="D54" s="5">
        <f>MEDIAN(D3:D50)</f>
        <v>1853.5</v>
      </c>
      <c r="E54" s="28">
        <f t="shared" ref="E54:R54" si="14">MEDIAN(E3:E50)</f>
        <v>3.2126952194222E-2</v>
      </c>
      <c r="F54" s="5">
        <f t="shared" si="14"/>
        <v>53610</v>
      </c>
      <c r="G54" s="28">
        <f t="shared" ref="G54" si="15">MEDIAN(G3:G50)</f>
        <v>0.30308683853459972</v>
      </c>
      <c r="H54" s="5">
        <f t="shared" si="14"/>
        <v>55463.5</v>
      </c>
      <c r="I54" s="28">
        <f t="shared" si="14"/>
        <v>0.23681728119385576</v>
      </c>
      <c r="J54" s="5">
        <f t="shared" si="14"/>
        <v>4731.5</v>
      </c>
      <c r="K54" s="28">
        <f t="shared" si="14"/>
        <v>8.3555129252526922E-2</v>
      </c>
      <c r="L54" s="5">
        <f t="shared" si="14"/>
        <v>1870</v>
      </c>
      <c r="M54" s="28">
        <f t="shared" si="14"/>
        <v>1.0572139303482588E-2</v>
      </c>
      <c r="N54" s="5">
        <f t="shared" si="14"/>
        <v>6605</v>
      </c>
      <c r="O54" s="28">
        <f t="shared" si="14"/>
        <v>2.7646073172317792E-2</v>
      </c>
      <c r="P54" s="5">
        <f t="shared" si="14"/>
        <v>58831</v>
      </c>
      <c r="Q54" s="5">
        <f t="shared" si="14"/>
        <v>176880</v>
      </c>
      <c r="R54" s="5">
        <f t="shared" si="14"/>
        <v>235785</v>
      </c>
    </row>
  </sheetData>
  <autoFilter ref="A2:R2" xr:uid="{3337004E-127C-4AB4-A697-E20582476759}"/>
  <sortState xmlns:xlrd2="http://schemas.microsoft.com/office/spreadsheetml/2017/richdata2" ref="A4:R50">
    <sortCondition ref="B3:B50"/>
  </sortState>
  <mergeCells count="6">
    <mergeCell ref="P1:R1"/>
    <mergeCell ref="A1:A2"/>
    <mergeCell ref="B1:B2"/>
    <mergeCell ref="C1:C2"/>
    <mergeCell ref="D1:I1"/>
    <mergeCell ref="J1:O1"/>
  </mergeCells>
  <conditionalFormatting sqref="A3:R50">
    <cfRule type="expression" dxfId="2" priority="1">
      <formula>MOD(ROW(),2)=0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SharedWithUsers xmlns="794e957f-80ce-4eda-9e02-31455ab5eee7">
      <UserInfo>
        <DisplayName>Metzger, Kelly (OLIS)</DisplayName>
        <AccountId>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C85B21-28EF-44FC-BD94-51EF1A1C1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AF3CAD-DF97-4AC9-BB53-C91D0AA7E882}">
  <ds:schemaRefs>
    <ds:schemaRef ds:uri="http://purl.org/dc/elements/1.1/"/>
    <ds:schemaRef ds:uri="http://schemas.microsoft.com/office/2006/metadata/properties"/>
    <ds:schemaRef ds:uri="0ee27866-b6d5-4252-8d64-3ae05954dad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94e957f-80ce-4eda-9e02-31455ab5eee7"/>
    <ds:schemaRef ds:uri="http://www.w3.org/XML/1998/namespace"/>
    <ds:schemaRef ds:uri="http://purl.org/dc/dcmitype/"/>
  </ds:schemaRefs>
</ds:datastoreItem>
</file>

<file path=customXml/itemProps3.xml><?xml version="1.0" encoding="utf-8"?>
<ds:datastoreItem xmlns:ds="http://schemas.openxmlformats.org/officeDocument/2006/customXml" ds:itemID="{5EA78EA1-EF0B-4EB4-90F1-63194E0989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Summary</vt:lpstr>
      <vt:lpstr>Print</vt:lpstr>
      <vt:lpstr>Print by pop</vt:lpstr>
      <vt:lpstr>Other Physical Materials</vt:lpstr>
      <vt:lpstr>Physical - audience</vt:lpstr>
      <vt:lpstr>Phys-audience chart</vt:lpstr>
      <vt:lpstr>E-Collections</vt:lpstr>
      <vt:lpstr>AV</vt:lpstr>
      <vt:lpstr>E-Materials</vt:lpstr>
      <vt:lpstr>Electronic - audience</vt:lpstr>
      <vt:lpstr>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Marrocco, David (OLIS)</dc:creator>
  <cp:lastModifiedBy>Metzger, Kelly (OLIS)</cp:lastModifiedBy>
  <dcterms:created xsi:type="dcterms:W3CDTF">2023-01-23T15:05:35Z</dcterms:created>
  <dcterms:modified xsi:type="dcterms:W3CDTF">2023-02-16T15:44:31Z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