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www\newOLIS\stats\pls\data\2020\"/>
    </mc:Choice>
  </mc:AlternateContent>
  <xr:revisionPtr revIDLastSave="0" documentId="13_ncr:1_{3A2B7306-6AA9-4B1A-8639-1B296C470829}" xr6:coauthVersionLast="44" xr6:coauthVersionMax="46" xr10:uidLastSave="{00000000-0000-0000-0000-000000000000}"/>
  <bookViews>
    <workbookView xWindow="-120" yWindow="-120" windowWidth="20730" windowHeight="11160" xr2:uid="{A2BC124D-18F1-4C3B-9034-3C101F2FC0AC}"/>
  </bookViews>
  <sheets>
    <sheet name="Intro" sheetId="13" r:id="rId1"/>
    <sheet name="Circ Measures" sheetId="3" r:id="rId2"/>
    <sheet name="Circ Measures - muni" sheetId="4" r:id="rId3"/>
    <sheet name="Circ Measures by pop" sheetId="5" r:id="rId4"/>
    <sheet name="Physical Circ" sheetId="6" r:id="rId5"/>
    <sheet name="Audience" sheetId="7" r:id="rId6"/>
    <sheet name="Elec Materials" sheetId="8" r:id="rId7"/>
    <sheet name="Elec Materials - muni" sheetId="9" r:id="rId8"/>
    <sheet name="AV Circ" sheetId="10" r:id="rId9"/>
    <sheet name="E-Collections" sheetId="11" r:id="rId10"/>
    <sheet name="ILL" sheetId="12" r:id="rId11"/>
    <sheet name="All Data" sheetId="1" r:id="rId12"/>
  </sheets>
  <definedNames>
    <definedName name="_xlnm._FilterDatabase" localSheetId="5" hidden="1">Audience!$A$2:$W$50</definedName>
    <definedName name="_xlnm._FilterDatabase" localSheetId="8" hidden="1">'AV Circ'!$A$1:$K$49</definedName>
    <definedName name="_xlnm._FilterDatabase" localSheetId="1" hidden="1">'Circ Measures'!$A$1:$L$49</definedName>
    <definedName name="_xlnm._FilterDatabase" localSheetId="2" hidden="1">'Circ Measures - muni'!$A$1:$L$40</definedName>
    <definedName name="_xlnm._FilterDatabase" localSheetId="3" hidden="1">'Circ Measures by pop'!$A$1:$L$58</definedName>
    <definedName name="_xlnm._FilterDatabase" localSheetId="9" hidden="1">'E-Collections'!$A$1:$H$49</definedName>
    <definedName name="_xlnm._FilterDatabase" localSheetId="6" hidden="1">'Elec Materials'!$A$1:$M$49</definedName>
    <definedName name="_xlnm._FilterDatabase" localSheetId="7" hidden="1">'Elec Materials - muni'!$A$1:$M$57</definedName>
    <definedName name="_xlnm._FilterDatabase" localSheetId="10" hidden="1">ILL!$D$1:$L$2</definedName>
    <definedName name="_xlnm._FilterDatabase" localSheetId="4" hidden="1">'Physical Circ'!$A$1:$I$49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 i="12" l="1"/>
  <c r="L3" i="12"/>
  <c r="L23" i="12"/>
  <c r="L37" i="12"/>
  <c r="L9" i="12"/>
  <c r="L10" i="12"/>
  <c r="L8" i="12"/>
  <c r="L11" i="12"/>
  <c r="L28" i="12"/>
  <c r="L12" i="12"/>
  <c r="L13" i="12"/>
  <c r="L40" i="12"/>
  <c r="L14" i="12"/>
  <c r="L44" i="12"/>
  <c r="L16" i="12"/>
  <c r="L41" i="12"/>
  <c r="L17" i="12"/>
  <c r="L38" i="12"/>
  <c r="L26" i="12"/>
  <c r="L20" i="12"/>
  <c r="L5" i="12"/>
  <c r="L19" i="12"/>
  <c r="L15" i="12"/>
  <c r="L22" i="12"/>
  <c r="L47" i="12"/>
  <c r="L21" i="12"/>
  <c r="L25" i="12"/>
  <c r="L31" i="12"/>
  <c r="L24" i="12"/>
  <c r="L27" i="12"/>
  <c r="L29" i="12"/>
  <c r="L39" i="12"/>
  <c r="L32" i="12"/>
  <c r="L6" i="12"/>
  <c r="L33" i="12"/>
  <c r="L45" i="12"/>
  <c r="L34" i="12"/>
  <c r="L35" i="12"/>
  <c r="L36" i="12"/>
  <c r="L4" i="12"/>
  <c r="L42" i="12"/>
  <c r="L43" i="12"/>
  <c r="L46" i="12"/>
  <c r="L48" i="12"/>
  <c r="L49" i="12"/>
  <c r="L30" i="12"/>
  <c r="L50" i="12"/>
  <c r="L7" i="12"/>
  <c r="E54" i="12"/>
  <c r="F54" i="12"/>
  <c r="G54" i="12"/>
  <c r="H54" i="12"/>
  <c r="I54" i="12"/>
  <c r="J54" i="12"/>
  <c r="K54" i="12"/>
  <c r="E53" i="12"/>
  <c r="F53" i="12"/>
  <c r="G53" i="12"/>
  <c r="H53" i="12"/>
  <c r="I53" i="12"/>
  <c r="J53" i="12"/>
  <c r="K53" i="12"/>
  <c r="E52" i="12"/>
  <c r="F52" i="12"/>
  <c r="G52" i="12"/>
  <c r="H52" i="12"/>
  <c r="I52" i="12"/>
  <c r="J52" i="12"/>
  <c r="K52" i="12"/>
  <c r="D54" i="12"/>
  <c r="D53" i="12"/>
  <c r="D52" i="12"/>
  <c r="H3" i="11"/>
  <c r="H4"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2" i="11"/>
  <c r="G53" i="11"/>
  <c r="G52" i="11"/>
  <c r="F53" i="11"/>
  <c r="F52" i="11"/>
  <c r="F51" i="11"/>
  <c r="E51" i="11"/>
  <c r="E52" i="11" s="1"/>
  <c r="E53" i="11" s="1"/>
  <c r="D53" i="11"/>
  <c r="D52" i="11"/>
  <c r="D51" i="11"/>
  <c r="G51" i="11" s="1"/>
  <c r="C53" i="11"/>
  <c r="C52" i="11"/>
  <c r="C51" i="11"/>
  <c r="F53" i="10"/>
  <c r="G53" i="10"/>
  <c r="K53" i="10"/>
  <c r="D53" i="10"/>
  <c r="F52" i="10"/>
  <c r="G52" i="10"/>
  <c r="K52" i="10"/>
  <c r="D52" i="10"/>
  <c r="F51" i="10"/>
  <c r="G51" i="10"/>
  <c r="K51" i="10"/>
  <c r="D51" i="10"/>
  <c r="E51" i="10" s="1"/>
  <c r="I3" i="10"/>
  <c r="J3" i="10" s="1"/>
  <c r="I4" i="10"/>
  <c r="J4" i="10" s="1"/>
  <c r="I5" i="10"/>
  <c r="J5" i="10" s="1"/>
  <c r="I6" i="10"/>
  <c r="J6" i="10" s="1"/>
  <c r="I7" i="10"/>
  <c r="J7" i="10" s="1"/>
  <c r="I8" i="10"/>
  <c r="J8" i="10" s="1"/>
  <c r="I9" i="10"/>
  <c r="I10" i="10"/>
  <c r="J10" i="10" s="1"/>
  <c r="I11" i="10"/>
  <c r="J11" i="10" s="1"/>
  <c r="I12" i="10"/>
  <c r="J12" i="10" s="1"/>
  <c r="I13" i="10"/>
  <c r="J13" i="10" s="1"/>
  <c r="I14" i="10"/>
  <c r="J14" i="10" s="1"/>
  <c r="I15" i="10"/>
  <c r="J15" i="10" s="1"/>
  <c r="I16" i="10"/>
  <c r="J16" i="10" s="1"/>
  <c r="I18" i="10"/>
  <c r="J18" i="10" s="1"/>
  <c r="I17" i="10"/>
  <c r="J17" i="10" s="1"/>
  <c r="I19" i="10"/>
  <c r="J19" i="10" s="1"/>
  <c r="I20" i="10"/>
  <c r="J20" i="10" s="1"/>
  <c r="I21" i="10"/>
  <c r="J21" i="10" s="1"/>
  <c r="I22" i="10"/>
  <c r="J22" i="10" s="1"/>
  <c r="I23" i="10"/>
  <c r="J23" i="10" s="1"/>
  <c r="I24" i="10"/>
  <c r="J24" i="10" s="1"/>
  <c r="I25" i="10"/>
  <c r="J25" i="10" s="1"/>
  <c r="I26" i="10"/>
  <c r="J26" i="10" s="1"/>
  <c r="I28" i="10"/>
  <c r="J28" i="10" s="1"/>
  <c r="I27" i="10"/>
  <c r="J27" i="10" s="1"/>
  <c r="I29" i="10"/>
  <c r="J29" i="10" s="1"/>
  <c r="I30" i="10"/>
  <c r="J30" i="10" s="1"/>
  <c r="I31" i="10"/>
  <c r="J31" i="10" s="1"/>
  <c r="I32" i="10"/>
  <c r="J32" i="10" s="1"/>
  <c r="I33" i="10"/>
  <c r="J33" i="10" s="1"/>
  <c r="I34" i="10"/>
  <c r="J34" i="10" s="1"/>
  <c r="I35" i="10"/>
  <c r="J35" i="10" s="1"/>
  <c r="I36" i="10"/>
  <c r="J36" i="10" s="1"/>
  <c r="I38" i="10"/>
  <c r="J38" i="10" s="1"/>
  <c r="I37" i="10"/>
  <c r="J37" i="10" s="1"/>
  <c r="I40" i="10"/>
  <c r="J40" i="10" s="1"/>
  <c r="I39" i="10"/>
  <c r="J39" i="10" s="1"/>
  <c r="I41" i="10"/>
  <c r="J41" i="10" s="1"/>
  <c r="I42" i="10"/>
  <c r="J42" i="10" s="1"/>
  <c r="I43" i="10"/>
  <c r="J43" i="10" s="1"/>
  <c r="I45" i="10"/>
  <c r="J45" i="10" s="1"/>
  <c r="I44" i="10"/>
  <c r="J44" i="10" s="1"/>
  <c r="I46" i="10"/>
  <c r="J46" i="10" s="1"/>
  <c r="I47" i="10"/>
  <c r="J47" i="10" s="1"/>
  <c r="I48" i="10"/>
  <c r="J48" i="10" s="1"/>
  <c r="I49" i="10"/>
  <c r="J49" i="10" s="1"/>
  <c r="H3" i="10"/>
  <c r="H4" i="10"/>
  <c r="H5" i="10"/>
  <c r="H6" i="10"/>
  <c r="H7" i="10"/>
  <c r="H8" i="10"/>
  <c r="H9" i="10"/>
  <c r="H10" i="10"/>
  <c r="H11" i="10"/>
  <c r="H12" i="10"/>
  <c r="H13" i="10"/>
  <c r="H14" i="10"/>
  <c r="H15" i="10"/>
  <c r="H16" i="10"/>
  <c r="H18" i="10"/>
  <c r="H17" i="10"/>
  <c r="H19" i="10"/>
  <c r="H20" i="10"/>
  <c r="H21" i="10"/>
  <c r="H22" i="10"/>
  <c r="H23" i="10"/>
  <c r="H24" i="10"/>
  <c r="H25" i="10"/>
  <c r="H26" i="10"/>
  <c r="H28" i="10"/>
  <c r="H27" i="10"/>
  <c r="H29" i="10"/>
  <c r="H30" i="10"/>
  <c r="H31" i="10"/>
  <c r="H32" i="10"/>
  <c r="H33" i="10"/>
  <c r="H34" i="10"/>
  <c r="H35" i="10"/>
  <c r="H36" i="10"/>
  <c r="H38" i="10"/>
  <c r="H37" i="10"/>
  <c r="H40" i="10"/>
  <c r="H39" i="10"/>
  <c r="H41" i="10"/>
  <c r="H42" i="10"/>
  <c r="H43" i="10"/>
  <c r="H45" i="10"/>
  <c r="H44" i="10"/>
  <c r="H46" i="10"/>
  <c r="H47" i="10"/>
  <c r="H48" i="10"/>
  <c r="H49" i="10"/>
  <c r="H2" i="10"/>
  <c r="I2" i="10" s="1"/>
  <c r="J2" i="10" s="1"/>
  <c r="E3" i="10"/>
  <c r="E4" i="10"/>
  <c r="E5" i="10"/>
  <c r="E6" i="10"/>
  <c r="E7" i="10"/>
  <c r="E8" i="10"/>
  <c r="E9" i="10"/>
  <c r="E10" i="10"/>
  <c r="E11" i="10"/>
  <c r="E12" i="10"/>
  <c r="E13" i="10"/>
  <c r="E14" i="10"/>
  <c r="E15" i="10"/>
  <c r="E16" i="10"/>
  <c r="E18" i="10"/>
  <c r="E17" i="10"/>
  <c r="E19" i="10"/>
  <c r="E20" i="10"/>
  <c r="E21" i="10"/>
  <c r="E22" i="10"/>
  <c r="E23" i="10"/>
  <c r="E24" i="10"/>
  <c r="E25" i="10"/>
  <c r="E26" i="10"/>
  <c r="E28" i="10"/>
  <c r="E27" i="10"/>
  <c r="E29" i="10"/>
  <c r="E30" i="10"/>
  <c r="E31" i="10"/>
  <c r="E32" i="10"/>
  <c r="E33" i="10"/>
  <c r="E34" i="10"/>
  <c r="E35" i="10"/>
  <c r="E36" i="10"/>
  <c r="E38" i="10"/>
  <c r="E37" i="10"/>
  <c r="E40" i="10"/>
  <c r="E39" i="10"/>
  <c r="E41" i="10"/>
  <c r="E42" i="10"/>
  <c r="E43" i="10"/>
  <c r="E45" i="10"/>
  <c r="E44" i="10"/>
  <c r="E46" i="10"/>
  <c r="E47" i="10"/>
  <c r="E48" i="10"/>
  <c r="E49" i="10"/>
  <c r="E2" i="10"/>
  <c r="E61" i="9"/>
  <c r="G61" i="9"/>
  <c r="I61" i="9"/>
  <c r="K61" i="9"/>
  <c r="M61" i="9"/>
  <c r="C61" i="9"/>
  <c r="E60" i="9"/>
  <c r="G60" i="9"/>
  <c r="I60" i="9"/>
  <c r="K60" i="9"/>
  <c r="M60" i="9"/>
  <c r="C60" i="9"/>
  <c r="B52" i="9"/>
  <c r="B51" i="9"/>
  <c r="M53" i="9"/>
  <c r="K53" i="9"/>
  <c r="L53" i="9" s="1"/>
  <c r="I53" i="9"/>
  <c r="G53" i="9"/>
  <c r="E53" i="9"/>
  <c r="F53" i="9" s="1"/>
  <c r="C53" i="9"/>
  <c r="B46" i="9"/>
  <c r="B45" i="9"/>
  <c r="M47" i="9"/>
  <c r="K47" i="9"/>
  <c r="L47" i="9" s="1"/>
  <c r="I47" i="9"/>
  <c r="G47" i="9"/>
  <c r="E47" i="9"/>
  <c r="C47" i="9"/>
  <c r="B43" i="9"/>
  <c r="B42" i="9"/>
  <c r="M44" i="9"/>
  <c r="K44" i="9"/>
  <c r="I44" i="9"/>
  <c r="G44" i="9"/>
  <c r="E44" i="9"/>
  <c r="C44" i="9"/>
  <c r="B39" i="9"/>
  <c r="B38" i="9"/>
  <c r="M40" i="9"/>
  <c r="K40" i="9"/>
  <c r="G40" i="9"/>
  <c r="H40" i="9" s="1"/>
  <c r="E40" i="9"/>
  <c r="C40" i="9"/>
  <c r="D40" i="9" s="1"/>
  <c r="B32" i="9"/>
  <c r="B31" i="9"/>
  <c r="B30" i="9"/>
  <c r="M33" i="9"/>
  <c r="K33" i="9"/>
  <c r="L33" i="9" s="1"/>
  <c r="I33" i="9"/>
  <c r="G33" i="9"/>
  <c r="E33" i="9"/>
  <c r="F33" i="9" s="1"/>
  <c r="C33" i="9"/>
  <c r="B20" i="9"/>
  <c r="B19" i="9"/>
  <c r="M21" i="9"/>
  <c r="K21" i="9"/>
  <c r="J21" i="9" s="1"/>
  <c r="G21" i="9"/>
  <c r="E21" i="9"/>
  <c r="F21" i="9" s="1"/>
  <c r="C21" i="9"/>
  <c r="B17" i="9"/>
  <c r="B16" i="9"/>
  <c r="M18" i="9"/>
  <c r="K18" i="9"/>
  <c r="I18" i="9"/>
  <c r="G18" i="9"/>
  <c r="E18" i="9"/>
  <c r="C18" i="9"/>
  <c r="D18" i="9" s="1"/>
  <c r="B5" i="9"/>
  <c r="B4" i="9"/>
  <c r="M6" i="9"/>
  <c r="M59" i="9" s="1"/>
  <c r="K6" i="9"/>
  <c r="L6" i="9" s="1"/>
  <c r="I6" i="9"/>
  <c r="I59" i="9" s="1"/>
  <c r="G6" i="9"/>
  <c r="G59" i="9" s="1"/>
  <c r="E6" i="9"/>
  <c r="E59" i="9" s="1"/>
  <c r="C6" i="9"/>
  <c r="C59" i="9" s="1"/>
  <c r="L57" i="9"/>
  <c r="J57" i="9"/>
  <c r="H57" i="9"/>
  <c r="F57" i="9"/>
  <c r="D57" i="9"/>
  <c r="L56" i="9"/>
  <c r="J56" i="9"/>
  <c r="H56" i="9"/>
  <c r="F56" i="9"/>
  <c r="D56" i="9"/>
  <c r="L55" i="9"/>
  <c r="J55" i="9"/>
  <c r="H55" i="9"/>
  <c r="F55" i="9"/>
  <c r="D55" i="9"/>
  <c r="L54" i="9"/>
  <c r="J54" i="9"/>
  <c r="H54" i="9"/>
  <c r="F54" i="9"/>
  <c r="D54" i="9"/>
  <c r="L52" i="9"/>
  <c r="J52" i="9"/>
  <c r="H52" i="9"/>
  <c r="F52" i="9"/>
  <c r="D52" i="9"/>
  <c r="L51" i="9"/>
  <c r="J51" i="9"/>
  <c r="H51" i="9"/>
  <c r="F51" i="9"/>
  <c r="D51" i="9"/>
  <c r="L50" i="9"/>
  <c r="J50" i="9"/>
  <c r="H50" i="9"/>
  <c r="F50" i="9"/>
  <c r="D50" i="9"/>
  <c r="L49" i="9"/>
  <c r="J49" i="9"/>
  <c r="H49" i="9"/>
  <c r="F49" i="9"/>
  <c r="D49" i="9"/>
  <c r="L48" i="9"/>
  <c r="J48" i="9"/>
  <c r="H48" i="9"/>
  <c r="F48" i="9"/>
  <c r="D48" i="9"/>
  <c r="L46" i="9"/>
  <c r="J46" i="9"/>
  <c r="H46" i="9"/>
  <c r="F46" i="9"/>
  <c r="D46" i="9"/>
  <c r="L45" i="9"/>
  <c r="J45" i="9"/>
  <c r="H45" i="9"/>
  <c r="F45" i="9"/>
  <c r="D45" i="9"/>
  <c r="L43" i="9"/>
  <c r="J43" i="9"/>
  <c r="H43" i="9"/>
  <c r="F43" i="9"/>
  <c r="D43" i="9"/>
  <c r="L42" i="9"/>
  <c r="J42" i="9"/>
  <c r="H42" i="9"/>
  <c r="F42" i="9"/>
  <c r="D42" i="9"/>
  <c r="L41" i="9"/>
  <c r="J41" i="9"/>
  <c r="H41" i="9"/>
  <c r="F41" i="9"/>
  <c r="D41" i="9"/>
  <c r="L39" i="9"/>
  <c r="J39" i="9"/>
  <c r="H39" i="9"/>
  <c r="F39" i="9"/>
  <c r="D39" i="9"/>
  <c r="L38" i="9"/>
  <c r="J38" i="9"/>
  <c r="H38" i="9"/>
  <c r="F38" i="9"/>
  <c r="D38" i="9"/>
  <c r="L37" i="9"/>
  <c r="J37" i="9"/>
  <c r="H37" i="9"/>
  <c r="F37" i="9"/>
  <c r="D37" i="9"/>
  <c r="L36" i="9"/>
  <c r="J36" i="9"/>
  <c r="H36" i="9"/>
  <c r="F36" i="9"/>
  <c r="D36" i="9"/>
  <c r="L35" i="9"/>
  <c r="J35" i="9"/>
  <c r="H35" i="9"/>
  <c r="F35" i="9"/>
  <c r="D35" i="9"/>
  <c r="L34" i="9"/>
  <c r="J34" i="9"/>
  <c r="H34" i="9"/>
  <c r="F34" i="9"/>
  <c r="D34" i="9"/>
  <c r="L32" i="9"/>
  <c r="J32" i="9"/>
  <c r="H32" i="9"/>
  <c r="F32" i="9"/>
  <c r="D32" i="9"/>
  <c r="L31" i="9"/>
  <c r="J31" i="9"/>
  <c r="H31" i="9"/>
  <c r="F31" i="9"/>
  <c r="D31" i="9"/>
  <c r="L30" i="9"/>
  <c r="J30" i="9"/>
  <c r="H30" i="9"/>
  <c r="F30" i="9"/>
  <c r="D30" i="9"/>
  <c r="L29" i="9"/>
  <c r="J29" i="9"/>
  <c r="H29" i="9"/>
  <c r="F29" i="9"/>
  <c r="D29" i="9"/>
  <c r="L28" i="9"/>
  <c r="J28" i="9"/>
  <c r="H28" i="9"/>
  <c r="F28" i="9"/>
  <c r="D28" i="9"/>
  <c r="L27" i="9"/>
  <c r="J27" i="9"/>
  <c r="H27" i="9"/>
  <c r="F27" i="9"/>
  <c r="D27" i="9"/>
  <c r="L26" i="9"/>
  <c r="J26" i="9"/>
  <c r="H26" i="9"/>
  <c r="F26" i="9"/>
  <c r="D26" i="9"/>
  <c r="L25" i="9"/>
  <c r="J25" i="9"/>
  <c r="H25" i="9"/>
  <c r="F25" i="9"/>
  <c r="D25" i="9"/>
  <c r="L24" i="9"/>
  <c r="J24" i="9"/>
  <c r="H24" i="9"/>
  <c r="F24" i="9"/>
  <c r="D24" i="9"/>
  <c r="L23" i="9"/>
  <c r="J23" i="9"/>
  <c r="H23" i="9"/>
  <c r="F23" i="9"/>
  <c r="D23" i="9"/>
  <c r="L22" i="9"/>
  <c r="J22" i="9"/>
  <c r="H22" i="9"/>
  <c r="F22" i="9"/>
  <c r="D22" i="9"/>
  <c r="L20" i="9"/>
  <c r="J20" i="9"/>
  <c r="H20" i="9"/>
  <c r="F20" i="9"/>
  <c r="D20" i="9"/>
  <c r="L19" i="9"/>
  <c r="J19" i="9"/>
  <c r="H19" i="9"/>
  <c r="F19" i="9"/>
  <c r="D19" i="9"/>
  <c r="L17" i="9"/>
  <c r="J17" i="9"/>
  <c r="H17" i="9"/>
  <c r="F17" i="9"/>
  <c r="D17" i="9"/>
  <c r="L16" i="9"/>
  <c r="J16" i="9"/>
  <c r="H16" i="9"/>
  <c r="F16" i="9"/>
  <c r="D16" i="9"/>
  <c r="L15" i="9"/>
  <c r="J15" i="9"/>
  <c r="H15" i="9"/>
  <c r="F15" i="9"/>
  <c r="D15" i="9"/>
  <c r="L14" i="9"/>
  <c r="J14" i="9"/>
  <c r="H14" i="9"/>
  <c r="F14" i="9"/>
  <c r="D14" i="9"/>
  <c r="L13" i="9"/>
  <c r="J13" i="9"/>
  <c r="H13" i="9"/>
  <c r="F13" i="9"/>
  <c r="D13" i="9"/>
  <c r="L12" i="9"/>
  <c r="J12" i="9"/>
  <c r="H12" i="9"/>
  <c r="F12" i="9"/>
  <c r="D12" i="9"/>
  <c r="L11" i="9"/>
  <c r="J11" i="9"/>
  <c r="H11" i="9"/>
  <c r="F11" i="9"/>
  <c r="D11" i="9"/>
  <c r="L10" i="9"/>
  <c r="J10" i="9"/>
  <c r="H10" i="9"/>
  <c r="F10" i="9"/>
  <c r="D10" i="9"/>
  <c r="L9" i="9"/>
  <c r="J9" i="9"/>
  <c r="H9" i="9"/>
  <c r="F9" i="9"/>
  <c r="D9" i="9"/>
  <c r="L8" i="9"/>
  <c r="J8" i="9"/>
  <c r="H8" i="9"/>
  <c r="F8" i="9"/>
  <c r="D8" i="9"/>
  <c r="L7" i="9"/>
  <c r="J7" i="9"/>
  <c r="H7" i="9"/>
  <c r="F7" i="9"/>
  <c r="D7" i="9"/>
  <c r="L5" i="9"/>
  <c r="J5" i="9"/>
  <c r="H5" i="9"/>
  <c r="F5" i="9"/>
  <c r="D5" i="9"/>
  <c r="L4" i="9"/>
  <c r="J4" i="9"/>
  <c r="H4" i="9"/>
  <c r="F4" i="9"/>
  <c r="D4" i="9"/>
  <c r="L3" i="9"/>
  <c r="J3" i="9"/>
  <c r="H3" i="9"/>
  <c r="F3" i="9"/>
  <c r="D3" i="9"/>
  <c r="L2" i="9"/>
  <c r="L60" i="9" s="1"/>
  <c r="J2" i="9"/>
  <c r="J61" i="9" s="1"/>
  <c r="H2" i="9"/>
  <c r="H61" i="9" s="1"/>
  <c r="F2" i="9"/>
  <c r="D2" i="9"/>
  <c r="D60" i="9" s="1"/>
  <c r="E53" i="8"/>
  <c r="G53" i="8"/>
  <c r="I53" i="8"/>
  <c r="K53" i="8"/>
  <c r="M53" i="8"/>
  <c r="C53" i="8"/>
  <c r="E52" i="8"/>
  <c r="G52" i="8"/>
  <c r="I52" i="8"/>
  <c r="K52" i="8"/>
  <c r="M52" i="8"/>
  <c r="C52" i="8"/>
  <c r="E51" i="8"/>
  <c r="G51" i="8"/>
  <c r="I51" i="8"/>
  <c r="K51" i="8"/>
  <c r="M51" i="8"/>
  <c r="C51" i="8"/>
  <c r="D51" i="8" s="1"/>
  <c r="L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2" i="8"/>
  <c r="J3" i="8"/>
  <c r="J4" i="8"/>
  <c r="J5" i="8"/>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2" i="8"/>
  <c r="H3"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2" i="8"/>
  <c r="F3" i="8"/>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2" i="8"/>
  <c r="D53" i="8" l="1"/>
  <c r="D52" i="8"/>
  <c r="F53" i="8"/>
  <c r="F52" i="8"/>
  <c r="H53" i="8"/>
  <c r="H52" i="8"/>
  <c r="J53" i="8"/>
  <c r="J52" i="8"/>
  <c r="L53" i="8"/>
  <c r="L52" i="8"/>
  <c r="L51" i="8"/>
  <c r="J51" i="8"/>
  <c r="H51" i="8"/>
  <c r="F51" i="8"/>
  <c r="F60" i="9"/>
  <c r="F61" i="9"/>
  <c r="H51" i="11"/>
  <c r="H53" i="11"/>
  <c r="H52" i="11"/>
  <c r="L53" i="12"/>
  <c r="L54" i="12"/>
  <c r="H51" i="10"/>
  <c r="I51" i="10"/>
  <c r="E53" i="10"/>
  <c r="H53" i="10"/>
  <c r="J9" i="10"/>
  <c r="J51" i="10"/>
  <c r="I52" i="10"/>
  <c r="I53" i="10"/>
  <c r="H52" i="10"/>
  <c r="E52" i="10"/>
  <c r="J18" i="9"/>
  <c r="H21" i="9"/>
  <c r="K59" i="9"/>
  <c r="J60" i="9"/>
  <c r="L61" i="9"/>
  <c r="D61" i="9"/>
  <c r="L21" i="9"/>
  <c r="F44" i="9"/>
  <c r="H60" i="9"/>
  <c r="D21" i="9"/>
  <c r="D33" i="9"/>
  <c r="D44" i="9"/>
  <c r="D47" i="9"/>
  <c r="D53" i="9"/>
  <c r="L18" i="9"/>
  <c r="L40" i="9"/>
  <c r="J44" i="9"/>
  <c r="J47" i="9"/>
  <c r="J53" i="9"/>
  <c r="F18" i="9"/>
  <c r="F40" i="9"/>
  <c r="H53" i="9"/>
  <c r="F47" i="9"/>
  <c r="H47" i="9"/>
  <c r="H44" i="9"/>
  <c r="L44" i="9"/>
  <c r="J40" i="9"/>
  <c r="H33" i="9"/>
  <c r="J33" i="9"/>
  <c r="H18" i="9"/>
  <c r="D6" i="9"/>
  <c r="J6" i="9"/>
  <c r="F6" i="9"/>
  <c r="H6" i="9"/>
  <c r="L59" i="9" l="1"/>
  <c r="J59" i="9"/>
  <c r="J53" i="10"/>
  <c r="J52" i="10"/>
  <c r="H59" i="9"/>
  <c r="F59" i="9"/>
  <c r="D59" i="9"/>
  <c r="R54" i="7" l="1"/>
  <c r="T54" i="7"/>
  <c r="U54" i="7"/>
  <c r="R53" i="7"/>
  <c r="T53" i="7"/>
  <c r="U53" i="7"/>
  <c r="N54" i="7" l="1"/>
  <c r="O54" i="7"/>
  <c r="L54" i="7"/>
  <c r="N53" i="7"/>
  <c r="O53" i="7"/>
  <c r="L53" i="7"/>
  <c r="H54" i="7"/>
  <c r="I54" i="7"/>
  <c r="H53" i="7"/>
  <c r="I53" i="7"/>
  <c r="E52" i="7"/>
  <c r="C52" i="7"/>
  <c r="H52" i="7"/>
  <c r="I52" i="7"/>
  <c r="L52" i="7"/>
  <c r="M52" i="7" s="1"/>
  <c r="N52" i="7"/>
  <c r="O52" i="7"/>
  <c r="R52" i="7"/>
  <c r="S52" i="7" s="1"/>
  <c r="T52" i="7"/>
  <c r="U52" i="7"/>
  <c r="F54" i="7"/>
  <c r="F53" i="7"/>
  <c r="F52" i="7"/>
  <c r="G52" i="7" s="1"/>
  <c r="W4" i="7"/>
  <c r="W5" i="7"/>
  <c r="W6" i="7"/>
  <c r="W7" i="7"/>
  <c r="W8" i="7"/>
  <c r="W9" i="7"/>
  <c r="W10"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3" i="7"/>
  <c r="V4" i="7"/>
  <c r="V5" i="7"/>
  <c r="V6" i="7"/>
  <c r="V7" i="7"/>
  <c r="V8" i="7"/>
  <c r="V9" i="7"/>
  <c r="V10" i="7"/>
  <c r="V11" i="7"/>
  <c r="V12" i="7"/>
  <c r="V13" i="7"/>
  <c r="V14" i="7"/>
  <c r="V15" i="7"/>
  <c r="V16" i="7"/>
  <c r="V17" i="7"/>
  <c r="V18" i="7"/>
  <c r="V19" i="7"/>
  <c r="V20" i="7"/>
  <c r="V21" i="7"/>
  <c r="V22" i="7"/>
  <c r="V23" i="7"/>
  <c r="V24" i="7"/>
  <c r="V25" i="7"/>
  <c r="V26" i="7"/>
  <c r="V27" i="7"/>
  <c r="V28" i="7"/>
  <c r="V29" i="7"/>
  <c r="V30" i="7"/>
  <c r="V31" i="7"/>
  <c r="V32" i="7"/>
  <c r="V33" i="7"/>
  <c r="V34" i="7"/>
  <c r="V35" i="7"/>
  <c r="V36" i="7"/>
  <c r="V37" i="7"/>
  <c r="V38" i="7"/>
  <c r="V39" i="7"/>
  <c r="V40" i="7"/>
  <c r="V41" i="7"/>
  <c r="V42" i="7"/>
  <c r="V43" i="7"/>
  <c r="V44" i="7"/>
  <c r="V45" i="7"/>
  <c r="V46" i="7"/>
  <c r="V47" i="7"/>
  <c r="V48" i="7"/>
  <c r="V49" i="7"/>
  <c r="V50" i="7"/>
  <c r="V3" i="7"/>
  <c r="S4" i="7"/>
  <c r="S5" i="7"/>
  <c r="S6" i="7"/>
  <c r="S7" i="7"/>
  <c r="S8" i="7"/>
  <c r="S9" i="7"/>
  <c r="S10" i="7"/>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3" i="7"/>
  <c r="Q4" i="7"/>
  <c r="Q5" i="7"/>
  <c r="Q6"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3" i="7"/>
  <c r="P4" i="7"/>
  <c r="P5" i="7"/>
  <c r="P6" i="7"/>
  <c r="P7" i="7"/>
  <c r="P8" i="7"/>
  <c r="P9" i="7"/>
  <c r="P10" i="7"/>
  <c r="P11" i="7"/>
  <c r="P12" i="7"/>
  <c r="P13" i="7"/>
  <c r="P14" i="7"/>
  <c r="P15" i="7"/>
  <c r="P16" i="7"/>
  <c r="P17" i="7"/>
  <c r="P18" i="7"/>
  <c r="P19" i="7"/>
  <c r="P20" i="7"/>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P3"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3" i="7"/>
  <c r="M4" i="7"/>
  <c r="M5" i="7"/>
  <c r="M6" i="7"/>
  <c r="M7" i="7"/>
  <c r="M8" i="7"/>
  <c r="M9" i="7"/>
  <c r="K4" i="7"/>
  <c r="K5"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3" i="7"/>
  <c r="J4" i="7"/>
  <c r="J5" i="7"/>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3" i="7"/>
  <c r="H53" i="6"/>
  <c r="H52" i="6"/>
  <c r="H51" i="6"/>
  <c r="D51" i="6"/>
  <c r="E51" i="6"/>
  <c r="F51" i="6"/>
  <c r="G51" i="6" s="1"/>
  <c r="D53" i="6"/>
  <c r="E53" i="6"/>
  <c r="F53" i="6"/>
  <c r="D52" i="6"/>
  <c r="E52" i="6"/>
  <c r="F52" i="6"/>
  <c r="B53" i="6"/>
  <c r="B52" i="6"/>
  <c r="B51" i="6"/>
  <c r="G17" i="6"/>
  <c r="G2" i="6"/>
  <c r="G22" i="6"/>
  <c r="G36" i="6"/>
  <c r="G8" i="6"/>
  <c r="G9" i="6"/>
  <c r="G7" i="6"/>
  <c r="G10" i="6"/>
  <c r="G27" i="6"/>
  <c r="G11" i="6"/>
  <c r="G12" i="6"/>
  <c r="G39" i="6"/>
  <c r="G13" i="6"/>
  <c r="G43" i="6"/>
  <c r="G15" i="6"/>
  <c r="G40" i="6"/>
  <c r="G16" i="6"/>
  <c r="G37" i="6"/>
  <c r="G25" i="6"/>
  <c r="G19" i="6"/>
  <c r="G4" i="6"/>
  <c r="G18" i="6"/>
  <c r="G14" i="6"/>
  <c r="G21" i="6"/>
  <c r="G46" i="6"/>
  <c r="G20" i="6"/>
  <c r="G24" i="6"/>
  <c r="G30" i="6"/>
  <c r="G23" i="6"/>
  <c r="G26" i="6"/>
  <c r="G28" i="6"/>
  <c r="G38" i="6"/>
  <c r="G31" i="6"/>
  <c r="G5" i="6"/>
  <c r="G32" i="6"/>
  <c r="G44" i="6"/>
  <c r="G33" i="6"/>
  <c r="G34" i="6"/>
  <c r="G35" i="6"/>
  <c r="G3" i="6"/>
  <c r="G41" i="6"/>
  <c r="G42" i="6"/>
  <c r="G45" i="6"/>
  <c r="G47" i="6"/>
  <c r="G48" i="6"/>
  <c r="G29" i="6"/>
  <c r="G49" i="6"/>
  <c r="G6" i="6"/>
  <c r="C17" i="6"/>
  <c r="C2" i="6"/>
  <c r="C22" i="6"/>
  <c r="C36" i="6"/>
  <c r="C8" i="6"/>
  <c r="C9" i="6"/>
  <c r="C7" i="6"/>
  <c r="C10" i="6"/>
  <c r="C27" i="6"/>
  <c r="C11" i="6"/>
  <c r="C12" i="6"/>
  <c r="C39" i="6"/>
  <c r="C13" i="6"/>
  <c r="C43" i="6"/>
  <c r="C15" i="6"/>
  <c r="C40" i="6"/>
  <c r="C16" i="6"/>
  <c r="C37" i="6"/>
  <c r="C25" i="6"/>
  <c r="C19" i="6"/>
  <c r="C4" i="6"/>
  <c r="C18" i="6"/>
  <c r="C14" i="6"/>
  <c r="C21" i="6"/>
  <c r="C46" i="6"/>
  <c r="C20" i="6"/>
  <c r="C24" i="6"/>
  <c r="C30" i="6"/>
  <c r="C23" i="6"/>
  <c r="C26" i="6"/>
  <c r="C28" i="6"/>
  <c r="C38" i="6"/>
  <c r="C31" i="6"/>
  <c r="C5" i="6"/>
  <c r="C32" i="6"/>
  <c r="C44" i="6"/>
  <c r="C33" i="6"/>
  <c r="C34" i="6"/>
  <c r="C35" i="6"/>
  <c r="C3" i="6"/>
  <c r="C41" i="6"/>
  <c r="C42" i="6"/>
  <c r="C45" i="6"/>
  <c r="C47" i="6"/>
  <c r="C48" i="6"/>
  <c r="C29" i="6"/>
  <c r="C49" i="6"/>
  <c r="C6" i="6"/>
  <c r="C53" i="6" l="1"/>
  <c r="C52" i="6"/>
  <c r="G52" i="6"/>
  <c r="G53" i="6"/>
  <c r="G54" i="7"/>
  <c r="G53" i="7"/>
  <c r="J54" i="7"/>
  <c r="J53" i="7"/>
  <c r="K54" i="7"/>
  <c r="K53" i="7"/>
  <c r="M54" i="7"/>
  <c r="M53" i="7"/>
  <c r="P54" i="7"/>
  <c r="P53" i="7"/>
  <c r="Q54" i="7"/>
  <c r="Q53" i="7"/>
  <c r="S54" i="7"/>
  <c r="S53" i="7"/>
  <c r="V54" i="7"/>
  <c r="V53" i="7"/>
  <c r="W54" i="7"/>
  <c r="W53" i="7"/>
  <c r="W52" i="7"/>
  <c r="V52" i="7"/>
  <c r="Q52" i="7"/>
  <c r="P52" i="7"/>
  <c r="J52" i="7"/>
  <c r="K52" i="7"/>
  <c r="C51" i="6"/>
  <c r="C14" i="4"/>
  <c r="C15" i="4"/>
  <c r="C24" i="4"/>
  <c r="F36" i="4"/>
  <c r="E36" i="4"/>
  <c r="D36" i="4"/>
  <c r="C36" i="4"/>
  <c r="C29" i="4"/>
  <c r="C31" i="4"/>
  <c r="C32" i="4"/>
  <c r="F32" i="4"/>
  <c r="E32" i="4"/>
  <c r="D32" i="4"/>
  <c r="F31" i="4"/>
  <c r="E31" i="4"/>
  <c r="D31" i="4"/>
  <c r="F29" i="4"/>
  <c r="E29" i="4"/>
  <c r="D29" i="4"/>
  <c r="F24" i="4"/>
  <c r="E24" i="4"/>
  <c r="D24" i="4"/>
  <c r="F15" i="4"/>
  <c r="E15" i="4"/>
  <c r="D15" i="4"/>
  <c r="F14" i="4"/>
  <c r="E14" i="4"/>
  <c r="D14" i="4"/>
  <c r="F4" i="4"/>
  <c r="E4" i="4"/>
  <c r="D4" i="4"/>
  <c r="C4" i="4"/>
  <c r="F40" i="4"/>
  <c r="E40" i="4"/>
  <c r="D40" i="4"/>
  <c r="C40" i="4"/>
  <c r="F39" i="4"/>
  <c r="E39" i="4"/>
  <c r="D39" i="4"/>
  <c r="C39" i="4"/>
  <c r="F38" i="4"/>
  <c r="E38" i="4"/>
  <c r="D38" i="4"/>
  <c r="C38" i="4"/>
  <c r="F37" i="4"/>
  <c r="E37" i="4"/>
  <c r="D37" i="4"/>
  <c r="C37" i="4"/>
  <c r="F35" i="4"/>
  <c r="E35" i="4"/>
  <c r="D35" i="4"/>
  <c r="C35" i="4"/>
  <c r="F34" i="4"/>
  <c r="E34" i="4"/>
  <c r="D34" i="4"/>
  <c r="C34" i="4"/>
  <c r="F33" i="4"/>
  <c r="E33" i="4"/>
  <c r="D33" i="4"/>
  <c r="C33" i="4"/>
  <c r="F30" i="4"/>
  <c r="E30" i="4"/>
  <c r="D30" i="4"/>
  <c r="C30" i="4"/>
  <c r="F28" i="4"/>
  <c r="E28" i="4"/>
  <c r="D28" i="4"/>
  <c r="C28" i="4"/>
  <c r="F27" i="4"/>
  <c r="E27" i="4"/>
  <c r="D27" i="4"/>
  <c r="C27" i="4"/>
  <c r="F26" i="4"/>
  <c r="E26" i="4"/>
  <c r="D26" i="4"/>
  <c r="C26" i="4"/>
  <c r="F25" i="4"/>
  <c r="E25" i="4"/>
  <c r="D25" i="4"/>
  <c r="C25" i="4"/>
  <c r="F23" i="4"/>
  <c r="E23" i="4"/>
  <c r="D23" i="4"/>
  <c r="C23" i="4"/>
  <c r="F22" i="4"/>
  <c r="E22" i="4"/>
  <c r="D22" i="4"/>
  <c r="C22" i="4"/>
  <c r="F21" i="4"/>
  <c r="E21" i="4"/>
  <c r="D21" i="4"/>
  <c r="C21" i="4"/>
  <c r="F20" i="4"/>
  <c r="E20" i="4"/>
  <c r="D20" i="4"/>
  <c r="C20" i="4"/>
  <c r="F19" i="4"/>
  <c r="E19" i="4"/>
  <c r="D19" i="4"/>
  <c r="C19" i="4"/>
  <c r="F18" i="4"/>
  <c r="E18" i="4"/>
  <c r="D18" i="4"/>
  <c r="C18" i="4"/>
  <c r="F17" i="4"/>
  <c r="E17" i="4"/>
  <c r="D17" i="4"/>
  <c r="C17" i="4"/>
  <c r="F16" i="4"/>
  <c r="E16" i="4"/>
  <c r="D16" i="4"/>
  <c r="C16" i="4"/>
  <c r="F13" i="4"/>
  <c r="E13" i="4"/>
  <c r="D13" i="4"/>
  <c r="C13" i="4"/>
  <c r="F12" i="4"/>
  <c r="E12" i="4"/>
  <c r="D12" i="4"/>
  <c r="C12" i="4"/>
  <c r="F11" i="4"/>
  <c r="E11" i="4"/>
  <c r="D11" i="4"/>
  <c r="C11" i="4"/>
  <c r="F10" i="4"/>
  <c r="E10" i="4"/>
  <c r="D10" i="4"/>
  <c r="C10" i="4"/>
  <c r="F9" i="4"/>
  <c r="E9" i="4"/>
  <c r="D9" i="4"/>
  <c r="C9" i="4"/>
  <c r="F8" i="4"/>
  <c r="E8" i="4"/>
  <c r="D8" i="4"/>
  <c r="C8" i="4"/>
  <c r="F7" i="4"/>
  <c r="E7" i="4"/>
  <c r="D7" i="4"/>
  <c r="C7" i="4"/>
  <c r="F6" i="4"/>
  <c r="E6" i="4"/>
  <c r="D6" i="4"/>
  <c r="C6" i="4"/>
  <c r="F5" i="4"/>
  <c r="E5" i="4"/>
  <c r="D5" i="4"/>
  <c r="C5" i="4"/>
  <c r="F3" i="4"/>
  <c r="E3" i="4"/>
  <c r="D3" i="4"/>
  <c r="C3" i="4"/>
  <c r="F2" i="4"/>
  <c r="E2" i="4"/>
  <c r="D2" i="4"/>
  <c r="C2" i="4"/>
  <c r="C42" i="4" l="1"/>
  <c r="C43" i="4"/>
  <c r="F42" i="4"/>
  <c r="E43" i="4"/>
  <c r="D43" i="4"/>
  <c r="F43" i="4"/>
  <c r="D42" i="4"/>
  <c r="E42" i="4"/>
  <c r="F3" i="3" l="1"/>
  <c r="F5" i="3"/>
  <c r="F4" i="3"/>
  <c r="F6" i="3"/>
  <c r="F7" i="3"/>
  <c r="F8" i="3"/>
  <c r="F9" i="3"/>
  <c r="F10" i="3"/>
  <c r="F11" i="3"/>
  <c r="F12" i="3"/>
  <c r="F13" i="3"/>
  <c r="F14" i="3"/>
  <c r="F16" i="3"/>
  <c r="F15" i="3"/>
  <c r="F18" i="3"/>
  <c r="F17" i="3"/>
  <c r="F19" i="3"/>
  <c r="F20" i="3"/>
  <c r="F21" i="3"/>
  <c r="F22" i="3"/>
  <c r="F23" i="3"/>
  <c r="F24" i="3"/>
  <c r="F25" i="3"/>
  <c r="F26" i="3"/>
  <c r="F29" i="3"/>
  <c r="F28" i="3"/>
  <c r="F27" i="3"/>
  <c r="F30" i="3"/>
  <c r="F31" i="3"/>
  <c r="F32" i="3"/>
  <c r="F33" i="3"/>
  <c r="F35" i="3"/>
  <c r="F34" i="3"/>
  <c r="F36" i="3"/>
  <c r="F37" i="3"/>
  <c r="F38" i="3"/>
  <c r="F39" i="3"/>
  <c r="F40" i="3"/>
  <c r="F41" i="3"/>
  <c r="F42" i="3"/>
  <c r="F43" i="3"/>
  <c r="F44" i="3"/>
  <c r="F45" i="3"/>
  <c r="F46" i="3"/>
  <c r="F47" i="3"/>
  <c r="F48" i="3"/>
  <c r="F49" i="3"/>
  <c r="F2" i="3"/>
  <c r="E3" i="3"/>
  <c r="E5" i="3"/>
  <c r="E4" i="3"/>
  <c r="E6" i="3"/>
  <c r="E7" i="3"/>
  <c r="E8" i="3"/>
  <c r="E9" i="3"/>
  <c r="E10" i="3"/>
  <c r="E11" i="3"/>
  <c r="E12" i="3"/>
  <c r="E13" i="3"/>
  <c r="E14" i="3"/>
  <c r="E16" i="3"/>
  <c r="E15" i="3"/>
  <c r="E18" i="3"/>
  <c r="E17" i="3"/>
  <c r="E19" i="3"/>
  <c r="E20" i="3"/>
  <c r="E21" i="3"/>
  <c r="E22" i="3"/>
  <c r="E23" i="3"/>
  <c r="E24" i="3"/>
  <c r="E25" i="3"/>
  <c r="E26" i="3"/>
  <c r="E29" i="3"/>
  <c r="E28" i="3"/>
  <c r="E27" i="3"/>
  <c r="E30" i="3"/>
  <c r="E31" i="3"/>
  <c r="E32" i="3"/>
  <c r="E33" i="3"/>
  <c r="E35" i="3"/>
  <c r="E34" i="3"/>
  <c r="E36" i="3"/>
  <c r="E37" i="3"/>
  <c r="E38" i="3"/>
  <c r="E39" i="3"/>
  <c r="E40" i="3"/>
  <c r="E41" i="3"/>
  <c r="E42" i="3"/>
  <c r="E43" i="3"/>
  <c r="E44" i="3"/>
  <c r="E45" i="3"/>
  <c r="E46" i="3"/>
  <c r="E47" i="3"/>
  <c r="E48" i="3"/>
  <c r="E49" i="3"/>
  <c r="E2" i="3"/>
  <c r="D3" i="3"/>
  <c r="D5" i="3"/>
  <c r="D4" i="3"/>
  <c r="D6" i="3"/>
  <c r="D7" i="3"/>
  <c r="D8" i="3"/>
  <c r="D9" i="3"/>
  <c r="D10" i="3"/>
  <c r="D11" i="3"/>
  <c r="D12" i="3"/>
  <c r="D13" i="3"/>
  <c r="D14" i="3"/>
  <c r="D16" i="3"/>
  <c r="D15" i="3"/>
  <c r="D18" i="3"/>
  <c r="D17" i="3"/>
  <c r="D19" i="3"/>
  <c r="D20" i="3"/>
  <c r="D21" i="3"/>
  <c r="D22" i="3"/>
  <c r="D23" i="3"/>
  <c r="D24" i="3"/>
  <c r="D25" i="3"/>
  <c r="D26" i="3"/>
  <c r="D29" i="3"/>
  <c r="D28" i="3"/>
  <c r="D27" i="3"/>
  <c r="D30" i="3"/>
  <c r="D31" i="3"/>
  <c r="D32" i="3"/>
  <c r="D33" i="3"/>
  <c r="D35" i="3"/>
  <c r="D34" i="3"/>
  <c r="D36" i="3"/>
  <c r="D37" i="3"/>
  <c r="D38" i="3"/>
  <c r="D39" i="3"/>
  <c r="D40" i="3"/>
  <c r="D41" i="3"/>
  <c r="D42" i="3"/>
  <c r="D43" i="3"/>
  <c r="D44" i="3"/>
  <c r="D45" i="3"/>
  <c r="D46" i="3"/>
  <c r="D47" i="3"/>
  <c r="D48" i="3"/>
  <c r="D49" i="3"/>
  <c r="D2" i="3"/>
  <c r="C3" i="3"/>
  <c r="C5" i="3"/>
  <c r="C4" i="3"/>
  <c r="C6" i="3"/>
  <c r="C7" i="3"/>
  <c r="C8" i="3"/>
  <c r="C9" i="3"/>
  <c r="C10" i="3"/>
  <c r="C11" i="3"/>
  <c r="C12" i="3"/>
  <c r="C13" i="3"/>
  <c r="C14" i="3"/>
  <c r="C16" i="3"/>
  <c r="C15" i="3"/>
  <c r="C18" i="3"/>
  <c r="C17" i="3"/>
  <c r="C19" i="3"/>
  <c r="C20" i="3"/>
  <c r="C21" i="3"/>
  <c r="C22" i="3"/>
  <c r="C23" i="3"/>
  <c r="C24" i="3"/>
  <c r="C25" i="3"/>
  <c r="C26" i="3"/>
  <c r="C29" i="3"/>
  <c r="C28" i="3"/>
  <c r="C27" i="3"/>
  <c r="C30" i="3"/>
  <c r="C31" i="3"/>
  <c r="C32" i="3"/>
  <c r="C33" i="3"/>
  <c r="C35" i="3"/>
  <c r="C34" i="3"/>
  <c r="C36" i="3"/>
  <c r="C37" i="3"/>
  <c r="C38" i="3"/>
  <c r="C39" i="3"/>
  <c r="C40" i="3"/>
  <c r="C41" i="3"/>
  <c r="C42" i="3"/>
  <c r="C43" i="3"/>
  <c r="C44" i="3"/>
  <c r="C45" i="3"/>
  <c r="C46" i="3"/>
  <c r="C47" i="3"/>
  <c r="C48" i="3"/>
  <c r="C49" i="3"/>
  <c r="C2" i="3"/>
  <c r="E52" i="3" l="1"/>
  <c r="E51" i="3"/>
  <c r="F52" i="3"/>
  <c r="C51" i="3"/>
  <c r="D51" i="3"/>
  <c r="D52" i="3"/>
  <c r="C52" i="3"/>
  <c r="F51" i="3"/>
</calcChain>
</file>

<file path=xl/sharedStrings.xml><?xml version="1.0" encoding="utf-8"?>
<sst xmlns="http://schemas.openxmlformats.org/spreadsheetml/2006/main" count="1210" uniqueCount="240">
  <si>
    <t>2020 Rhode Island Public Library Statistical Report:
Collection Use</t>
  </si>
  <si>
    <t>Release date: March 2021</t>
  </si>
  <si>
    <t xml:space="preserve">These data tables are part of a statistical report based on data collected in the 2020 Rhode Island Public Library Annual Survey. The full report is located on the Office of Library and Information Services website at http://www.olis.ri.gov/stats/pls/index.php. </t>
  </si>
  <si>
    <t>Data collected through the Annual Survey covers FY2020 (July 1, 2019 - June 30, 2020). The deadline for the report submission was October 2, 2020.</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</si>
  <si>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</si>
  <si>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Throughout this spreadsheet, calculated measures are indicated by a gold column heading, except on the Audience tab. Newly introduced output measures are defined in footnotes below the applicable tables.</t>
  </si>
  <si>
    <t>Several Rhode Island municipalities have multiple library systems. To better reflect service population of each library system, these data tables include rankings based on populations used by Ocean State Libraries (www.oslri.org). If you have questions about using the data, suggestions for improvements, or have developed analyses that would be helpful to the community, please contact Kelly Metzger, kelly.metzger@olis.ri.gov.</t>
  </si>
  <si>
    <t>Click on one of the links below or one of the tabs to view individual sheets.</t>
  </si>
  <si>
    <t>Tab Title</t>
  </si>
  <si>
    <t>Worksheet description</t>
  </si>
  <si>
    <t>Circ Measures</t>
  </si>
  <si>
    <t>Output measures for each library</t>
  </si>
  <si>
    <t>Circ Measures - muni</t>
  </si>
  <si>
    <t>Output measures by municipality</t>
  </si>
  <si>
    <t>Circ Measures by pop</t>
  </si>
  <si>
    <t>Output measures arranged by population peer groups</t>
  </si>
  <si>
    <t>Physical Circ</t>
  </si>
  <si>
    <t>Physical collection circulation</t>
  </si>
  <si>
    <t>Audience</t>
  </si>
  <si>
    <t>Physical and electronic circulation, by audience</t>
  </si>
  <si>
    <t>Elec Materials</t>
  </si>
  <si>
    <t>Electronic materials circulation</t>
  </si>
  <si>
    <t>Elec Materials - muni</t>
  </si>
  <si>
    <t>Electronic materials circulation by municipality</t>
  </si>
  <si>
    <t>AV Circ</t>
  </si>
  <si>
    <t>Audio visual circulation, both physical and electronic</t>
  </si>
  <si>
    <t>E-Collections</t>
  </si>
  <si>
    <t>Electronic Collections Use</t>
  </si>
  <si>
    <t>ILL</t>
  </si>
  <si>
    <t>Interlibrary Loan statistics</t>
  </si>
  <si>
    <t>All Data</t>
  </si>
  <si>
    <t>Raw data about circulation and collection use, as reported</t>
  </si>
  <si>
    <t>Location</t>
  </si>
  <si>
    <t>City</t>
  </si>
  <si>
    <t>Circulation per Registered Borrower</t>
  </si>
  <si>
    <t>Circulation per Capita</t>
  </si>
  <si>
    <t>Turnover Rate*</t>
  </si>
  <si>
    <t>Collection Expenditure per Use†</t>
  </si>
  <si>
    <t>OSL Population</t>
  </si>
  <si>
    <t>Total Physical Item Circulation</t>
  </si>
  <si>
    <t>Total Circulation (Physical + Electronic) Materials</t>
  </si>
  <si>
    <t>Total Collection Expenditures</t>
  </si>
  <si>
    <t>Registered Borrowers</t>
  </si>
  <si>
    <t>Total Library Materials (Physical &amp; Electronic)</t>
  </si>
  <si>
    <t>Barrington Public Library</t>
  </si>
  <si>
    <t>Barrington</t>
  </si>
  <si>
    <t>Rogers Free Library</t>
  </si>
  <si>
    <t>Bristol</t>
  </si>
  <si>
    <t>Pascoag Free Public Library</t>
  </si>
  <si>
    <t>Burrillville</t>
  </si>
  <si>
    <t>Jesse M. Smith Memorial Library</t>
  </si>
  <si>
    <t>Adams Public Library</t>
  </si>
  <si>
    <t>Central Falls</t>
  </si>
  <si>
    <t>Cross' Mills Public Library</t>
  </si>
  <si>
    <t>Charlestown</t>
  </si>
  <si>
    <t>Coventry Public Library</t>
  </si>
  <si>
    <t>Coventry</t>
  </si>
  <si>
    <t>Cranston Public Library</t>
  </si>
  <si>
    <t>Cranston</t>
  </si>
  <si>
    <t>Cumberland Public Library</t>
  </si>
  <si>
    <t>Cumberland</t>
  </si>
  <si>
    <t>East Greenwich Free Library</t>
  </si>
  <si>
    <t>East Greenwich</t>
  </si>
  <si>
    <t>East Providence Public Library</t>
  </si>
  <si>
    <t>East Providence</t>
  </si>
  <si>
    <t>Exeter Public Library</t>
  </si>
  <si>
    <t>Exeter</t>
  </si>
  <si>
    <t>Libraries of Foster</t>
  </si>
  <si>
    <t>Foster</t>
  </si>
  <si>
    <t>Harmony Library</t>
  </si>
  <si>
    <t>Glocester</t>
  </si>
  <si>
    <t>Glocester Manton Free Public Library</t>
  </si>
  <si>
    <t>Langworthy Public Library</t>
  </si>
  <si>
    <t>Hopkinton</t>
  </si>
  <si>
    <t>Ashaway Free Library</t>
  </si>
  <si>
    <t>Jamestown Philomenian Library</t>
  </si>
  <si>
    <t>Jamestown</t>
  </si>
  <si>
    <t>Marian J. Mohr Memorial Library</t>
  </si>
  <si>
    <t>Johnston</t>
  </si>
  <si>
    <t>Lincoln Public Library</t>
  </si>
  <si>
    <t>Lincoln</t>
  </si>
  <si>
    <t>Brownell Library, Home of Little Compton</t>
  </si>
  <si>
    <t>Little Compton</t>
  </si>
  <si>
    <t>Middletown Public Library</t>
  </si>
  <si>
    <t>Middletown</t>
  </si>
  <si>
    <t>Maury Loontjens Memorial Library</t>
  </si>
  <si>
    <t>Narragansett</t>
  </si>
  <si>
    <t>Island Free Library</t>
  </si>
  <si>
    <t>New Shoreham</t>
  </si>
  <si>
    <t>Newport Public Library</t>
  </si>
  <si>
    <t>Newport</t>
  </si>
  <si>
    <t>Willett Free Library</t>
  </si>
  <si>
    <t>North Kingstown</t>
  </si>
  <si>
    <t>North Kingstown Free Library</t>
  </si>
  <si>
    <t>Davisville Free Library</t>
  </si>
  <si>
    <t>Mayor Salvatore Mancini Union Free Library</t>
  </si>
  <si>
    <t>North Providence</t>
  </si>
  <si>
    <t>North Smithfield Public Library</t>
  </si>
  <si>
    <t>North Smithfield</t>
  </si>
  <si>
    <t>Pawtucket Public Library</t>
  </si>
  <si>
    <t>Pawtucket</t>
  </si>
  <si>
    <t>Portsmouth Free Public Library</t>
  </si>
  <si>
    <t>Portsmouth</t>
  </si>
  <si>
    <t>Providence Public Library</t>
  </si>
  <si>
    <t>Providence</t>
  </si>
  <si>
    <t>Providence Community Library</t>
  </si>
  <si>
    <t>Clark Memorial Library</t>
  </si>
  <si>
    <t>Richmond</t>
  </si>
  <si>
    <t>Hope Library</t>
  </si>
  <si>
    <t>Scituate</t>
  </si>
  <si>
    <t>North Scituate Public Library</t>
  </si>
  <si>
    <t>East Smithfield Public Library</t>
  </si>
  <si>
    <t>Smithfield</t>
  </si>
  <si>
    <t>Greenville Public Library</t>
  </si>
  <si>
    <t>South Kingstown Public Library</t>
  </si>
  <si>
    <t>South Kingstown</t>
  </si>
  <si>
    <t>Tiverton Public Library</t>
  </si>
  <si>
    <t>Tiverton</t>
  </si>
  <si>
    <t>George Hail Free Library</t>
  </si>
  <si>
    <t>Warren</t>
  </si>
  <si>
    <t>Pontiac Free Library</t>
  </si>
  <si>
    <t>Warwick</t>
  </si>
  <si>
    <t>Warwick Public Library</t>
  </si>
  <si>
    <t>Louttit Library</t>
  </si>
  <si>
    <t>West Greenwich</t>
  </si>
  <si>
    <t>West Warwick Public Library</t>
  </si>
  <si>
    <t>West Warwick</t>
  </si>
  <si>
    <t>Westerly Public Library</t>
  </si>
  <si>
    <t>Westerly</t>
  </si>
  <si>
    <t>Woonsocket Harris Public Library</t>
  </si>
  <si>
    <t>Woonsocket</t>
  </si>
  <si>
    <t>Average</t>
  </si>
  <si>
    <t>Median</t>
  </si>
  <si>
    <r>
      <rPr>
        <b/>
        <sz val="9"/>
        <rFont val="Calibri"/>
        <family val="2"/>
        <scheme val="minor"/>
      </rPr>
      <t>* Turnover Rate</t>
    </r>
    <r>
      <rPr>
        <sz val="9"/>
        <rFont val="Calibri"/>
        <family val="2"/>
        <scheme val="minor"/>
      </rPr>
      <t xml:space="preserve"> (</t>
    </r>
    <r>
      <rPr>
        <i/>
        <sz val="9"/>
        <rFont val="Calibri"/>
        <family val="2"/>
        <scheme val="minor"/>
      </rPr>
      <t>Total Circulation ÷ Total Library Materials</t>
    </r>
    <r>
      <rPr>
        <sz val="9"/>
        <rFont val="Calibri"/>
        <family val="2"/>
        <scheme val="minor"/>
      </rPr>
      <t>) - This output measure relates the number of circulation transactions to the size of the collection. It is a measure of the activity of the library's collection, indicating the number of times each piece of the collection would have circulated during the year, if circulation had been spread evenly throughout the collection.</t>
    </r>
  </si>
  <si>
    <r>
      <rPr>
        <b/>
        <sz val="9"/>
        <rFont val="Calibri"/>
        <family val="2"/>
        <scheme val="minor"/>
      </rPr>
      <t>† Collection Expenditure per Use</t>
    </r>
    <r>
      <rPr>
        <sz val="9"/>
        <rFont val="Calibri"/>
        <family val="2"/>
        <scheme val="minor"/>
      </rPr>
      <t xml:space="preserve"> (</t>
    </r>
    <r>
      <rPr>
        <i/>
        <sz val="9"/>
        <rFont val="Calibri"/>
        <family val="2"/>
        <scheme val="minor"/>
      </rPr>
      <t>Total Collection Expenditures ÷ Total Circulation</t>
    </r>
    <r>
      <rPr>
        <sz val="9"/>
        <rFont val="Calibri"/>
        <family val="2"/>
        <scheme val="minor"/>
      </rPr>
      <t>) - This output measure relates the funds spent on acquiring materials to the number of materials circulated.</t>
    </r>
  </si>
  <si>
    <t>50,000+</t>
  </si>
  <si>
    <t>20,000-49,999</t>
  </si>
  <si>
    <t>10,000-19,999</t>
  </si>
  <si>
    <t>5,000-9,999</t>
  </si>
  <si>
    <t>Below 5,000</t>
  </si>
  <si>
    <t>Print Circulation</t>
  </si>
  <si>
    <t>Print % of Total Circulation</t>
  </si>
  <si>
    <t>Physical Audio and Video Circulation</t>
  </si>
  <si>
    <t>Other Physical Item Circulation</t>
  </si>
  <si>
    <t>Physical % of Total Circulation</t>
  </si>
  <si>
    <t>Total Circulation Physical and Electronic Materials</t>
  </si>
  <si>
    <t>Maury Loontjens Memorial Library (Narragansett)</t>
  </si>
  <si>
    <t>Total</t>
  </si>
  <si>
    <t>Adult</t>
  </si>
  <si>
    <t>Children</t>
  </si>
  <si>
    <t>Young Adult</t>
  </si>
  <si>
    <t>Adult Physical Circulation</t>
  </si>
  <si>
    <t>Adult % of Physical Circulation</t>
  </si>
  <si>
    <t>Adult Electronic Circulation</t>
  </si>
  <si>
    <t>Total Circulation Adult Materials</t>
  </si>
  <si>
    <t>Adult % of Total Circulation</t>
  </si>
  <si>
    <t>Adult Circulation per Capita</t>
  </si>
  <si>
    <t>Children's Physical Circulation</t>
  </si>
  <si>
    <t>Children % of Physical Circulation</t>
  </si>
  <si>
    <t>Children's Electronic Circulation</t>
  </si>
  <si>
    <t>Total Circulation Children Materials</t>
  </si>
  <si>
    <t>Children % of Total Circulation</t>
  </si>
  <si>
    <t>Children Circulation per Capita</t>
  </si>
  <si>
    <t>YA Physical Circulation</t>
  </si>
  <si>
    <t>YA % of Physical Circulation</t>
  </si>
  <si>
    <t>YA Electronic Circulation</t>
  </si>
  <si>
    <t>Total Circulation YA Materials</t>
  </si>
  <si>
    <t>YA % of Total Circulation</t>
  </si>
  <si>
    <t>YA Circulation per Capita</t>
  </si>
  <si>
    <t>eAudio Circulation</t>
  </si>
  <si>
    <t>Audio % of Electronic Circulation</t>
  </si>
  <si>
    <t>eVideo Circulation</t>
  </si>
  <si>
    <t>Video % of Electronic Circulation</t>
  </si>
  <si>
    <t>eBooks Circulation</t>
  </si>
  <si>
    <t>eBooks % of Electronic Circulation</t>
  </si>
  <si>
    <t>Local Electronic Materials Circulation</t>
  </si>
  <si>
    <t>Local % of Electronic Circulation</t>
  </si>
  <si>
    <t>Total Electronic Materials Circulation</t>
  </si>
  <si>
    <t>Electronic % of Total Circulation</t>
  </si>
  <si>
    <t>Total Circulation (Physical + Electronic Materials)</t>
  </si>
  <si>
    <t>Population</t>
  </si>
  <si>
    <t>Physical AV Circulation per Capita</t>
  </si>
  <si>
    <t>eAudio Circulation*</t>
  </si>
  <si>
    <t>eVideo Circulation*</t>
  </si>
  <si>
    <t>Total Electronic AV Circulation†</t>
  </si>
  <si>
    <t>Physical and Electronic AV Circulation (D+H)</t>
  </si>
  <si>
    <t>AV % of Total Circulation</t>
  </si>
  <si>
    <t>* This figure represents circulation of consortially purchased OverDrive materials.
† This excludes Local Electronic Materials Circulation, as that figure is not broken down by format (audio, visual, ebooks).</t>
  </si>
  <si>
    <t>Local Electronic Collection Usage</t>
  </si>
  <si>
    <t>State Electronic Collection Usage</t>
  </si>
  <si>
    <t>Other Cooperative Agreement Electronic Collection Usage</t>
  </si>
  <si>
    <t>Total Retrieval of Electronic Information</t>
  </si>
  <si>
    <t>Use per Capita*</t>
  </si>
  <si>
    <r>
      <rPr>
        <b/>
        <sz val="10"/>
        <rFont val="Calibri"/>
        <family val="2"/>
        <scheme val="minor"/>
      </rPr>
      <t>* Use per capita</t>
    </r>
    <r>
      <rPr>
        <sz val="10"/>
        <rFont val="Calibri"/>
        <family val="2"/>
        <scheme val="minor"/>
      </rPr>
      <t xml:space="preserve"> </t>
    </r>
    <r>
      <rPr>
        <i/>
        <sz val="10"/>
        <rFont val="Calibri"/>
        <family val="2"/>
        <scheme val="minor"/>
      </rPr>
      <t>(Total Retrieval of Electronic Information ÷ Population)</t>
    </r>
    <r>
      <rPr>
        <sz val="10"/>
        <rFont val="Calibri"/>
        <family val="2"/>
        <scheme val="minor"/>
      </rPr>
      <t xml:space="preserve"> - This output measure relates the average number of times per person the library's electronic collection was accessed.</t>
    </r>
  </si>
  <si>
    <t>Provided To</t>
  </si>
  <si>
    <t>Received From</t>
  </si>
  <si>
    <t>Net Lending Rate*</t>
  </si>
  <si>
    <t>Provided to OSL Libraries</t>
  </si>
  <si>
    <t>Provided to In-State non-OSL Libraries</t>
  </si>
  <si>
    <t>Provided to Out-of-State Libraries</t>
  </si>
  <si>
    <t>Provided to Total</t>
  </si>
  <si>
    <t>Received from OSL Libraries</t>
  </si>
  <si>
    <t>Received from In-State non-OSL Libraries</t>
  </si>
  <si>
    <t>Received from Out-of-State Libraries</t>
  </si>
  <si>
    <t>Received from Total</t>
  </si>
  <si>
    <r>
      <rPr>
        <b/>
        <sz val="10"/>
        <rFont val="Calibri"/>
        <family val="2"/>
        <scheme val="minor"/>
      </rPr>
      <t>* Net Lending Rate</t>
    </r>
    <r>
      <rPr>
        <sz val="10"/>
        <rFont val="Calibri"/>
        <family val="2"/>
        <scheme val="minor"/>
      </rPr>
      <t xml:space="preserve"> </t>
    </r>
    <r>
      <rPr>
        <i/>
        <sz val="10"/>
        <rFont val="Calibri"/>
        <family val="2"/>
        <scheme val="minor"/>
      </rPr>
      <t>(Provided to Total ÷ Received from Total)</t>
    </r>
    <r>
      <rPr>
        <sz val="10"/>
        <rFont val="Calibri"/>
        <family val="2"/>
        <scheme val="minor"/>
      </rPr>
      <t xml:space="preserve"> - This output measure is a ratio that indicates whether the library does more borrowing or lending. A number greater than 1.0 indicates the library does more lending; a number below 1.0 indicates the library does more borrowing.</t>
    </r>
  </si>
  <si>
    <t>5.1 Print Circulation</t>
  </si>
  <si>
    <t>5.2 Physical Audio and Video Circulation</t>
  </si>
  <si>
    <t>5.3 Other Physical Item Circulation</t>
  </si>
  <si>
    <t>5.4 Total Physical Item Circulation</t>
  </si>
  <si>
    <t>5.5 Audio-Downloadable Circulation</t>
  </si>
  <si>
    <t>5.6 Video-Downloadable Circulation</t>
  </si>
  <si>
    <t>5.7 eBooks Circulation</t>
  </si>
  <si>
    <t>5.8 Local Electronic Materials Circulation</t>
  </si>
  <si>
    <t>5.9 Total Electronic Materials Circulation</t>
  </si>
  <si>
    <t>5.10 Local Electronic Collection Usage</t>
  </si>
  <si>
    <t>5.11 State Electronic Collection Usage</t>
  </si>
  <si>
    <t>5.12 Other Cooperative Agreement Electronic Collection Usage</t>
  </si>
  <si>
    <t>5.13 Total Retrieval of Electronic Information</t>
  </si>
  <si>
    <t>5.14 Electronic Content Use</t>
  </si>
  <si>
    <t>5.15 Total Circulation Physical and Electronic Materials</t>
  </si>
  <si>
    <t>5.16 Total Collection Use</t>
  </si>
  <si>
    <t>5.17 Adult Physical Circulation</t>
  </si>
  <si>
    <t>5.18 Adult Electronic Circulation</t>
  </si>
  <si>
    <t>5.19 Total Circulation Adult Materials</t>
  </si>
  <si>
    <t>5.20 Children's Physical Circulation</t>
  </si>
  <si>
    <t>5.21 Children's Electronic Circulation</t>
  </si>
  <si>
    <t>5.22 Total Circulation Children Materials</t>
  </si>
  <si>
    <t>5.23 YA Physical Circulation</t>
  </si>
  <si>
    <t>5.24 YA Electronic Circulation</t>
  </si>
  <si>
    <t>5.25 Total YA Materials</t>
  </si>
  <si>
    <t>5.26 Provided to OSL Libraries</t>
  </si>
  <si>
    <t>5.27 Provided to In-State non-OSL Libraries</t>
  </si>
  <si>
    <t>5.28 Provided to Out-of-State Libraries</t>
  </si>
  <si>
    <t>5.29 Provided to Total</t>
  </si>
  <si>
    <t>5.30 Received from OSL Libraries</t>
  </si>
  <si>
    <t>5.31 Received from In-State non-OSL Libraries</t>
  </si>
  <si>
    <t>5.32 Received from Out-of-State Libraries</t>
  </si>
  <si>
    <t>5.33 Received from Total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</si>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</sst>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3" x14ac:knownFonts="1">
    <font>
      <sz val="10"/>
      <name val="Arial"/>
      <family val="2"/>
    </font>
    <font>
      <sz val="10"/>
      <name val="Arial"/>
      <family val="2"/>
    </font>
    <font>
      <sz val="10"/>
      <name val="Calibri"/>
      <family val="2"/>
      <scheme val="minor"/>
    </font>
    <font>
      <b/>
      <sz val="10"/>
      <name val="Calibri"/>
      <family val="2"/>
      <scheme val="minor"/>
    </font>
    <font>
      <b/>
      <sz val="10"/>
      <color theme="0"/>
      <name val="Calibri"/>
      <family val="2"/>
      <scheme val="minor"/>
    </font>
    <font>
      <sz val="9"/>
      <name val="Calibri"/>
      <family val="2"/>
      <scheme val="minor"/>
    </font>
    <font>
      <b/>
      <sz val="9"/>
      <name val="Calibri"/>
      <family val="2"/>
      <scheme val="minor"/>
    </font>
    <font>
      <i/>
      <sz val="9"/>
      <name val="Calibri"/>
      <family val="2"/>
      <scheme val="minor"/>
    </font>
    <font>
      <b/>
      <sz val="10"/>
      <name val="Arial"/>
      <family val="2"/>
    </font>
    <font>
      <i/>
      <sz val="10"/>
      <name val="Calibri"/>
      <family val="2"/>
      <scheme val="minor"/>
    </font>
    <font>
      <u/>
      <sz val="10"/>
      <color theme="10"/>
      <name val="Arial"/>
      <family val="2"/>
    </font>
    <font>
      <b/>
      <sz val="11"/>
      <name val="Calibri"/>
      <family val="2"/>
      <scheme val="minor"/>
    </font>
    <font>
      <u/>
      <sz val="11"/>
      <color theme="10"/>
      <name val="Calibri"/>
      <family val="2"/>
      <scheme val="minor"/>
    </font>
  </fonts>
  <fills count="11">
    <fill>
      <patternFill patternType="none"/>
    </fill>
    <fill>
      <patternFill patternType="gray125"/>
    </fill>
    <fill>
      <patternFill patternType="solid">
        <fgColor theme="8" tint="-0.249977111117893"/>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7"/>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right style="thin">
        <color indexed="64"/>
      </right>
      <top/>
      <bottom style="thin">
        <color indexed="64"/>
      </bottom>
      <diagonal/>
    </border>
  </borders>
  <cellStyleXfs count="10">
    <xf numFmtId="0" fontId="0" fillId="0" borderId="0"/>
    <xf numFmtId="3" fontId="1" fillId="0" borderId="0" applyFont="0" applyFill="0" applyBorder="0" applyAlignment="0" applyProtection="0"/>
    <xf numFmtId="0" fontId="1" fillId="0" borderId="0" applyNumberFormat="0" applyFont="0" applyFill="0" applyBorder="0" applyProtection="0">
      <alignment horizontal="left" vertical="center"/>
    </xf>
    <xf numFmtId="1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 fillId="0" borderId="0"/>
    <xf numFmtId="0" fontId="12" fillId="0" borderId="0" applyNumberFormat="0" applyFill="0" applyBorder="0" applyAlignment="0" applyProtection="0"/>
    <xf numFmtId="0" fontId="10" fillId="0" borderId="0" applyNumberFormat="0" applyFill="0" applyBorder="0" applyAlignment="0" applyProtection="0"/>
  </cellStyleXfs>
  <cellXfs count="160">
    <xf numFmtId="0" fontId="0" fillId="0" borderId="0" xfId="0"/>
    <xf numFmtId="0" fontId="0" fillId="0" borderId="0" xfId="0" applyAlignment="1">
      <alignment horizontal="center" vertical="center" wrapText="1"/>
    </xf>
    <xf numFmtId="3" fontId="0" fillId="0" borderId="0" xfId="1" applyFont="1"/>
    <xf numFmtId="0" fontId="0" fillId="0" borderId="0" xfId="2" applyFont="1">
      <alignment horizontal="left" vertical="center"/>
    </xf>
    <xf numFmtId="164" fontId="0" fillId="0" borderId="0" xfId="0" applyNumberFormat="1"/>
    <xf numFmtId="14" fontId="0" fillId="0" borderId="0" xfId="3" applyFont="1"/>
    <xf numFmtId="0" fontId="2" fillId="0" borderId="0" xfId="0" applyFont="1" applyAlignment="1">
      <alignment horizontal="center" vertical="center" wrapText="1"/>
    </xf>
    <xf numFmtId="0" fontId="2" fillId="0" borderId="0" xfId="0" applyFont="1"/>
    <xf numFmtId="0" fontId="2" fillId="0" borderId="0" xfId="2" applyFont="1">
      <alignment horizontal="left" vertical="center"/>
    </xf>
    <xf numFmtId="3" fontId="2" fillId="0" borderId="0" xfId="1" applyFont="1"/>
    <xf numFmtId="164" fontId="2" fillId="0" borderId="0" xfId="0" applyNumberFormat="1" applyFont="1"/>
    <xf numFmtId="0" fontId="2" fillId="0" borderId="0" xfId="0" applyFont="1" applyAlignment="1">
      <alignment horizontal="center" vertical="center"/>
    </xf>
    <xf numFmtId="0" fontId="2" fillId="0" borderId="0" xfId="0" applyFont="1" applyAlignment="1">
      <alignment horizontal="center"/>
    </xf>
    <xf numFmtId="0" fontId="3" fillId="0" borderId="1" xfId="0" applyFont="1" applyBorder="1"/>
    <xf numFmtId="2" fontId="3" fillId="0" borderId="1" xfId="0" applyNumberFormat="1" applyFont="1" applyBorder="1" applyAlignment="1">
      <alignment horizontal="center" vertical="center"/>
    </xf>
    <xf numFmtId="0" fontId="4" fillId="2" borderId="0" xfId="0" applyFont="1" applyFill="1" applyAlignment="1">
      <alignment horizontal="center" vertical="center" wrapText="1"/>
    </xf>
    <xf numFmtId="0" fontId="3" fillId="3" borderId="3" xfId="0" applyFont="1" applyFill="1" applyBorder="1" applyAlignment="1">
      <alignment horizontal="center" vertical="center" wrapText="1"/>
    </xf>
    <xf numFmtId="0" fontId="2" fillId="0" borderId="5" xfId="0" applyFont="1" applyBorder="1"/>
    <xf numFmtId="2" fontId="2" fillId="0" borderId="0" xfId="0" applyNumberFormat="1" applyFont="1" applyBorder="1" applyAlignment="1">
      <alignment horizontal="center" vertical="center"/>
    </xf>
    <xf numFmtId="0" fontId="3" fillId="0" borderId="5" xfId="0" applyFont="1" applyBorder="1"/>
    <xf numFmtId="0" fontId="2" fillId="4" borderId="5" xfId="0" applyFont="1" applyFill="1" applyBorder="1"/>
    <xf numFmtId="0" fontId="2" fillId="4" borderId="0" xfId="0" applyFont="1" applyFill="1" applyBorder="1" applyAlignment="1">
      <alignment horizontal="center" vertical="center"/>
    </xf>
    <xf numFmtId="0" fontId="2" fillId="4" borderId="6" xfId="0" applyFont="1" applyFill="1" applyBorder="1" applyAlignment="1">
      <alignment horizontal="center" vertical="center"/>
    </xf>
    <xf numFmtId="0" fontId="2" fillId="0" borderId="1" xfId="0" applyFont="1" applyBorder="1"/>
    <xf numFmtId="0" fontId="2" fillId="4" borderId="0" xfId="0" applyFont="1" applyFill="1"/>
    <xf numFmtId="3" fontId="2" fillId="0" borderId="0" xfId="0" applyNumberFormat="1" applyFont="1"/>
    <xf numFmtId="44" fontId="2" fillId="0" borderId="6" xfId="4" applyFont="1" applyBorder="1" applyAlignment="1">
      <alignment horizontal="center" vertical="center"/>
    </xf>
    <xf numFmtId="0" fontId="2" fillId="0" borderId="0" xfId="0" applyFont="1" applyFill="1"/>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5" xfId="0" applyFont="1" applyFill="1" applyBorder="1" applyAlignment="1">
      <alignment horizontal="left" wrapText="1"/>
    </xf>
    <xf numFmtId="0" fontId="2" fillId="0" borderId="2" xfId="0" applyFont="1" applyBorder="1"/>
    <xf numFmtId="0" fontId="2" fillId="0" borderId="3" xfId="2" applyFont="1" applyBorder="1">
      <alignment horizontal="left" vertical="center"/>
    </xf>
    <xf numFmtId="2" fontId="2" fillId="0" borderId="3" xfId="0" applyNumberFormat="1" applyFont="1" applyBorder="1" applyAlignment="1">
      <alignment horizontal="center" vertical="center"/>
    </xf>
    <xf numFmtId="0" fontId="2" fillId="0" borderId="7" xfId="0" applyFont="1" applyBorder="1"/>
    <xf numFmtId="0" fontId="2" fillId="0" borderId="8" xfId="2" applyFont="1" applyBorder="1">
      <alignment horizontal="left" vertical="center"/>
    </xf>
    <xf numFmtId="2" fontId="2" fillId="0" borderId="8" xfId="0" applyNumberFormat="1" applyFont="1" applyBorder="1" applyAlignment="1">
      <alignment horizontal="center" vertical="center"/>
    </xf>
    <xf numFmtId="44" fontId="2" fillId="0" borderId="0" xfId="4" applyFont="1" applyBorder="1" applyAlignment="1">
      <alignment horizontal="center" vertical="center"/>
    </xf>
    <xf numFmtId="44" fontId="2" fillId="0" borderId="8" xfId="4" applyFont="1" applyBorder="1" applyAlignment="1">
      <alignment horizontal="center" vertical="center"/>
    </xf>
    <xf numFmtId="44" fontId="2" fillId="0" borderId="3" xfId="4" applyFont="1" applyBorder="1" applyAlignment="1">
      <alignment horizontal="center" vertical="center"/>
    </xf>
    <xf numFmtId="0" fontId="2" fillId="0" borderId="0" xfId="2" applyFont="1" applyAlignment="1">
      <alignment horizontal="center" vertical="center"/>
    </xf>
    <xf numFmtId="3" fontId="2" fillId="0" borderId="0" xfId="2" applyNumberFormat="1" applyFont="1" applyAlignment="1">
      <alignment horizontal="center" vertical="center"/>
    </xf>
    <xf numFmtId="3" fontId="4" fillId="2" borderId="0" xfId="0" applyNumberFormat="1" applyFont="1" applyFill="1" applyAlignment="1">
      <alignment horizontal="center" vertical="center" wrapText="1"/>
    </xf>
    <xf numFmtId="3" fontId="2" fillId="0" borderId="0" xfId="1" applyNumberFormat="1" applyFont="1" applyAlignment="1">
      <alignment horizontal="center"/>
    </xf>
    <xf numFmtId="3" fontId="2" fillId="0" borderId="0" xfId="0" applyNumberFormat="1" applyFont="1" applyAlignment="1">
      <alignment horizontal="center"/>
    </xf>
    <xf numFmtId="3" fontId="3" fillId="0" borderId="1" xfId="2" applyNumberFormat="1" applyFont="1" applyBorder="1" applyAlignment="1">
      <alignment horizontal="center" vertical="center"/>
    </xf>
    <xf numFmtId="9" fontId="3" fillId="0" borderId="1" xfId="5" applyFont="1" applyBorder="1" applyAlignment="1">
      <alignment horizontal="center" vertical="center"/>
    </xf>
    <xf numFmtId="3" fontId="3" fillId="0" borderId="9" xfId="2" applyNumberFormat="1" applyFont="1" applyBorder="1" applyAlignment="1">
      <alignment horizontal="center" vertical="center"/>
    </xf>
    <xf numFmtId="3" fontId="3" fillId="0" borderId="9" xfId="5" applyNumberFormat="1" applyFont="1" applyBorder="1" applyAlignment="1">
      <alignment horizontal="center" vertical="center"/>
    </xf>
    <xf numFmtId="3" fontId="2" fillId="0" borderId="0" xfId="1" applyFont="1" applyBorder="1" applyAlignment="1">
      <alignment horizontal="center"/>
    </xf>
    <xf numFmtId="9" fontId="2" fillId="0" borderId="0" xfId="5" applyFont="1" applyBorder="1" applyAlignment="1">
      <alignment horizontal="center"/>
    </xf>
    <xf numFmtId="9" fontId="2" fillId="0" borderId="6" xfId="5" applyFont="1" applyBorder="1" applyAlignment="1">
      <alignment horizontal="center"/>
    </xf>
    <xf numFmtId="0" fontId="2" fillId="4" borderId="0" xfId="2" applyFont="1" applyFill="1" applyBorder="1" applyAlignment="1">
      <alignment horizontal="center" vertical="center"/>
    </xf>
    <xf numFmtId="0" fontId="2" fillId="4" borderId="6" xfId="2" applyFont="1" applyFill="1" applyBorder="1" applyAlignment="1">
      <alignment horizontal="center" vertical="center"/>
    </xf>
    <xf numFmtId="0" fontId="3" fillId="6" borderId="5" xfId="0" applyFont="1" applyFill="1" applyBorder="1" applyAlignment="1">
      <alignment horizontal="center" vertical="center" wrapText="1"/>
    </xf>
    <xf numFmtId="0" fontId="3" fillId="7" borderId="5" xfId="0" applyFont="1" applyFill="1" applyBorder="1" applyAlignment="1">
      <alignment horizontal="center" vertical="center" wrapText="1"/>
    </xf>
    <xf numFmtId="3" fontId="2" fillId="0" borderId="5" xfId="1" applyFont="1" applyBorder="1" applyAlignment="1">
      <alignment horizontal="center"/>
    </xf>
    <xf numFmtId="0" fontId="3" fillId="0" borderId="1" xfId="0" applyFont="1" applyBorder="1" applyAlignment="1">
      <alignment horizontal="center"/>
    </xf>
    <xf numFmtId="4" fontId="3" fillId="0" borderId="1" xfId="2" applyNumberFormat="1" applyFont="1" applyBorder="1" applyAlignment="1">
      <alignment horizontal="center" vertical="center"/>
    </xf>
    <xf numFmtId="0" fontId="3" fillId="0" borderId="1" xfId="2" applyFont="1" applyBorder="1" applyAlignment="1">
      <alignment horizontal="center" vertical="center"/>
    </xf>
    <xf numFmtId="0" fontId="4" fillId="2" borderId="2" xfId="0" applyFont="1" applyFill="1" applyBorder="1" applyAlignment="1">
      <alignment horizontal="center" vertical="center" wrapText="1"/>
    </xf>
    <xf numFmtId="0" fontId="2" fillId="0" borderId="3" xfId="0" applyFont="1" applyBorder="1" applyAlignment="1">
      <alignment horizontal="center"/>
    </xf>
    <xf numFmtId="0" fontId="3" fillId="0" borderId="0" xfId="0" applyFont="1" applyBorder="1" applyAlignment="1">
      <alignment horizontal="center" vertical="center" wrapText="1"/>
    </xf>
    <xf numFmtId="0" fontId="3" fillId="5"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0" borderId="0" xfId="2" applyFont="1" applyBorder="1" applyAlignment="1">
      <alignment horizontal="center" vertical="center"/>
    </xf>
    <xf numFmtId="4" fontId="2" fillId="0" borderId="0" xfId="1" applyNumberFormat="1" applyFont="1" applyBorder="1" applyAlignment="1">
      <alignment horizontal="center"/>
    </xf>
    <xf numFmtId="2" fontId="2" fillId="0" borderId="6" xfId="0" applyNumberFormat="1"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14" fontId="2" fillId="0" borderId="0" xfId="3" applyFont="1"/>
    <xf numFmtId="0" fontId="2" fillId="0" borderId="0" xfId="2" applyFont="1" applyAlignment="1">
      <alignment horizontal="left" vertical="center" wrapText="1"/>
    </xf>
    <xf numFmtId="0" fontId="2" fillId="0" borderId="0" xfId="2" applyFont="1" applyBorder="1">
      <alignment horizontal="left" vertical="center"/>
    </xf>
    <xf numFmtId="10" fontId="2" fillId="0" borderId="0" xfId="5" applyNumberFormat="1" applyFont="1" applyBorder="1" applyAlignment="1">
      <alignment horizontal="center"/>
    </xf>
    <xf numFmtId="9" fontId="2" fillId="0" borderId="0" xfId="5" applyNumberFormat="1" applyFont="1" applyBorder="1" applyAlignment="1">
      <alignment horizontal="center"/>
    </xf>
    <xf numFmtId="3" fontId="2" fillId="0" borderId="6" xfId="1" applyFont="1" applyBorder="1" applyAlignment="1">
      <alignment horizontal="center"/>
    </xf>
    <xf numFmtId="0" fontId="9" fillId="0" borderId="0" xfId="2" applyFont="1" applyBorder="1">
      <alignment horizontal="left" vertical="center"/>
    </xf>
    <xf numFmtId="3" fontId="9" fillId="0" borderId="0" xfId="1" applyFont="1" applyBorder="1" applyAlignment="1">
      <alignment horizontal="center"/>
    </xf>
    <xf numFmtId="9" fontId="9" fillId="0" borderId="0" xfId="5" applyFont="1" applyBorder="1" applyAlignment="1">
      <alignment horizontal="center"/>
    </xf>
    <xf numFmtId="10" fontId="9" fillId="0" borderId="0" xfId="5" applyNumberFormat="1" applyFont="1" applyBorder="1" applyAlignment="1">
      <alignment horizontal="center"/>
    </xf>
    <xf numFmtId="3" fontId="9" fillId="0" borderId="6" xfId="1" applyFont="1" applyBorder="1" applyAlignment="1">
      <alignment horizontal="center"/>
    </xf>
    <xf numFmtId="9" fontId="9" fillId="0" borderId="0" xfId="5" applyNumberFormat="1" applyFont="1" applyBorder="1" applyAlignment="1">
      <alignment horizontal="center"/>
    </xf>
    <xf numFmtId="0" fontId="9" fillId="0" borderId="0" xfId="2" applyFont="1" applyBorder="1" applyAlignment="1">
      <alignment horizontal="center" vertical="center"/>
    </xf>
    <xf numFmtId="3" fontId="2" fillId="0" borderId="0" xfId="2" applyNumberFormat="1" applyFont="1" applyBorder="1" applyAlignment="1">
      <alignment horizontal="center" vertical="center"/>
    </xf>
    <xf numFmtId="0" fontId="2" fillId="4" borderId="0" xfId="0" applyFont="1" applyFill="1" applyBorder="1"/>
    <xf numFmtId="10" fontId="3" fillId="0" borderId="1" xfId="5" applyNumberFormat="1" applyFont="1" applyBorder="1" applyAlignment="1">
      <alignment horizontal="center" vertical="center"/>
    </xf>
    <xf numFmtId="9" fontId="3" fillId="0" borderId="1" xfId="5" applyNumberFormat="1" applyFont="1" applyBorder="1" applyAlignment="1">
      <alignment horizontal="center" vertical="center"/>
    </xf>
    <xf numFmtId="2" fontId="3" fillId="0" borderId="1" xfId="5" applyNumberFormat="1" applyFont="1" applyBorder="1" applyAlignment="1">
      <alignment horizontal="center" vertical="center"/>
    </xf>
    <xf numFmtId="0" fontId="2" fillId="0" borderId="0" xfId="0" applyFont="1" applyBorder="1"/>
    <xf numFmtId="0" fontId="2" fillId="0" borderId="6" xfId="2" applyFont="1" applyBorder="1" applyAlignment="1">
      <alignment horizontal="center" vertical="center"/>
    </xf>
    <xf numFmtId="0" fontId="2" fillId="4" borderId="0" xfId="0" applyFont="1" applyFill="1" applyBorder="1" applyAlignment="1">
      <alignment horizontal="center"/>
    </xf>
    <xf numFmtId="0" fontId="3" fillId="0" borderId="0" xfId="0" applyFont="1" applyBorder="1"/>
    <xf numFmtId="0" fontId="3" fillId="0" borderId="0" xfId="0" applyFont="1" applyBorder="1" applyAlignment="1">
      <alignment horizontal="center"/>
    </xf>
    <xf numFmtId="3" fontId="3" fillId="0" borderId="0" xfId="2" applyNumberFormat="1" applyFont="1" applyBorder="1" applyAlignment="1">
      <alignment horizontal="center" vertical="center"/>
    </xf>
    <xf numFmtId="2" fontId="3" fillId="0" borderId="0" xfId="5" applyNumberFormat="1" applyFont="1" applyBorder="1" applyAlignment="1">
      <alignment horizontal="center" vertical="center"/>
    </xf>
    <xf numFmtId="9" fontId="3" fillId="0" borderId="0" xfId="5" applyFont="1" applyBorder="1" applyAlignment="1">
      <alignment horizontal="center" vertical="center"/>
    </xf>
    <xf numFmtId="3" fontId="3" fillId="0" borderId="1" xfId="0" applyNumberFormat="1" applyFont="1" applyBorder="1" applyAlignment="1">
      <alignment horizontal="center"/>
    </xf>
    <xf numFmtId="1" fontId="3" fillId="0" borderId="1" xfId="2" applyNumberFormat="1" applyFont="1" applyBorder="1" applyAlignment="1">
      <alignment horizontal="center" vertical="center"/>
    </xf>
    <xf numFmtId="0" fontId="4" fillId="9"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0" borderId="5" xfId="2" applyFont="1" applyBorder="1" applyAlignment="1">
      <alignment horizontal="center" vertical="center"/>
    </xf>
    <xf numFmtId="0" fontId="2" fillId="0" borderId="5" xfId="0" applyFont="1" applyBorder="1" applyAlignment="1">
      <alignment horizont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9" borderId="0" xfId="0" applyFont="1" applyFill="1" applyBorder="1" applyAlignment="1">
      <alignment horizontal="center" vertical="center" wrapText="1"/>
    </xf>
    <xf numFmtId="4" fontId="2" fillId="0" borderId="6" xfId="1" applyNumberFormat="1" applyFont="1" applyBorder="1" applyAlignment="1">
      <alignment horizontal="center"/>
    </xf>
    <xf numFmtId="0" fontId="1" fillId="10" borderId="10" xfId="7" applyFill="1" applyBorder="1"/>
    <xf numFmtId="0" fontId="11" fillId="0" borderId="0" xfId="7" applyFont="1" applyAlignment="1">
      <alignment vertical="center"/>
    </xf>
    <xf numFmtId="0" fontId="1" fillId="0" borderId="0" xfId="7"/>
    <xf numFmtId="0" fontId="1" fillId="10" borderId="13" xfId="7" applyFill="1" applyBorder="1"/>
    <xf numFmtId="0" fontId="1" fillId="10" borderId="0" xfId="7" applyFill="1"/>
    <xf numFmtId="0" fontId="1" fillId="10" borderId="14" xfId="7" applyFill="1" applyBorder="1"/>
    <xf numFmtId="0" fontId="1" fillId="10" borderId="13" xfId="7" applyFill="1" applyBorder="1" applyAlignment="1">
      <alignment vertical="center"/>
    </xf>
    <xf numFmtId="0" fontId="1" fillId="0" borderId="0" xfId="7" applyAlignment="1">
      <alignment vertical="center"/>
    </xf>
    <xf numFmtId="0" fontId="1" fillId="10" borderId="0" xfId="7" applyFill="1" applyAlignment="1">
      <alignment horizontal="left" vertical="center" wrapText="1"/>
    </xf>
    <xf numFmtId="0" fontId="1" fillId="10" borderId="14" xfId="7" applyFill="1" applyBorder="1" applyAlignment="1">
      <alignment horizontal="left" vertical="center" wrapText="1"/>
    </xf>
    <xf numFmtId="0" fontId="1" fillId="10" borderId="0" xfId="7" applyFill="1" applyAlignment="1">
      <alignment wrapText="1"/>
    </xf>
    <xf numFmtId="0" fontId="1" fillId="10" borderId="14" xfId="7" applyFill="1" applyBorder="1" applyAlignment="1">
      <alignment wrapText="1"/>
    </xf>
    <xf numFmtId="0" fontId="8" fillId="10" borderId="0" xfId="7" applyFont="1" applyFill="1"/>
    <xf numFmtId="0" fontId="1" fillId="10" borderId="7" xfId="7" applyFill="1" applyBorder="1"/>
    <xf numFmtId="0" fontId="1" fillId="10" borderId="8" xfId="7" applyFill="1" applyBorder="1"/>
    <xf numFmtId="0" fontId="1" fillId="10" borderId="15" xfId="7" applyFill="1" applyBorder="1"/>
    <xf numFmtId="0" fontId="10" fillId="0" borderId="0" xfId="9"/>
    <xf numFmtId="0" fontId="10" fillId="0" borderId="0" xfId="6"/>
    <xf numFmtId="0" fontId="10" fillId="0" borderId="0" xfId="6" applyFill="1"/>
    <xf numFmtId="0" fontId="10" fillId="0" borderId="8" xfId="6" applyFill="1" applyBorder="1"/>
    <xf numFmtId="0" fontId="1" fillId="10" borderId="0" xfId="7" applyFill="1" applyAlignment="1">
      <alignment horizontal="left" vertical="center" wrapText="1"/>
    </xf>
    <xf numFmtId="0" fontId="1" fillId="10" borderId="14" xfId="7" applyFill="1" applyBorder="1" applyAlignment="1">
      <alignment horizontal="left" vertical="center" wrapText="1"/>
    </xf>
    <xf numFmtId="0" fontId="11" fillId="10" borderId="11" xfId="7" applyFont="1" applyFill="1" applyBorder="1" applyAlignment="1">
      <alignment horizontal="center" vertical="center" wrapText="1"/>
    </xf>
    <xf numFmtId="0" fontId="11" fillId="10" borderId="12" xfId="7" applyFont="1" applyFill="1" applyBorder="1" applyAlignment="1">
      <alignment horizontal="center" vertical="center" wrapText="1"/>
    </xf>
    <xf numFmtId="0" fontId="1" fillId="10" borderId="0" xfId="7" applyFill="1" applyAlignment="1">
      <alignment vertical="center" wrapText="1"/>
    </xf>
    <xf numFmtId="0" fontId="1" fillId="10" borderId="14" xfId="7" applyFill="1" applyBorder="1" applyAlignment="1">
      <alignment vertical="center" wrapText="1"/>
    </xf>
    <xf numFmtId="0" fontId="5" fillId="0" borderId="3" xfId="0" applyFont="1" applyBorder="1" applyAlignment="1">
      <alignment horizontal="left" vertical="top" wrapText="1"/>
    </xf>
    <xf numFmtId="0" fontId="5" fillId="0" borderId="0" xfId="0" applyFont="1" applyBorder="1" applyAlignment="1">
      <alignment horizontal="left" vertical="top"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xf>
    <xf numFmtId="0" fontId="3" fillId="6" borderId="3" xfId="0" applyFont="1" applyFill="1" applyBorder="1" applyAlignment="1">
      <alignment horizontal="center"/>
    </xf>
    <xf numFmtId="0" fontId="3" fillId="7" borderId="2" xfId="0" applyFont="1" applyFill="1" applyBorder="1" applyAlignment="1">
      <alignment horizontal="center"/>
    </xf>
    <xf numFmtId="0" fontId="3" fillId="7" borderId="3" xfId="0" applyFont="1" applyFill="1" applyBorder="1" applyAlignment="1">
      <alignment horizontal="center"/>
    </xf>
    <xf numFmtId="0" fontId="3" fillId="7" borderId="4" xfId="0" applyFont="1" applyFill="1" applyBorder="1" applyAlignment="1">
      <alignment horizontal="center"/>
    </xf>
    <xf numFmtId="0" fontId="2" fillId="0" borderId="3" xfId="0" applyFont="1" applyBorder="1" applyAlignment="1">
      <alignment horizontal="left" vertical="top" wrapText="1"/>
    </xf>
    <xf numFmtId="0" fontId="4" fillId="9" borderId="2" xfId="0" applyFont="1" applyFill="1" applyBorder="1" applyAlignment="1">
      <alignment horizontal="center"/>
    </xf>
    <xf numFmtId="0" fontId="4" fillId="9" borderId="3" xfId="0" applyFont="1" applyFill="1" applyBorder="1" applyAlignment="1">
      <alignment horizontal="center"/>
    </xf>
    <xf numFmtId="0" fontId="4" fillId="2" borderId="2" xfId="0" applyFont="1" applyFill="1" applyBorder="1" applyAlignment="1">
      <alignment horizontal="center"/>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cellXfs>
  <cellStyles count="10">
    <cellStyle name="Currency" xfId="4" builtinId="4"/>
    <cellStyle name="Hyperlink" xfId="6" builtinId="8"/>
    <cellStyle name="Hyperlink 2" xfId="8" xr:uid="{9172E9F7-E17D-4A7E-8453-A0F81BCF5202}"/>
    <cellStyle name="Hyperlink 2 2" xfId="9" xr:uid="{9F5B048A-AAE9-41E6-BE03-EAD41E162B30}"/>
    <cellStyle name="Normal" xfId="0" builtinId="0"/>
    <cellStyle name="Normal 2" xfId="7" xr:uid="{38D8FF70-C064-4CB5-86F7-5AC78D125BC3}"/>
    <cellStyle name="Percent" xfId="5" builtinId="5"/>
    <cellStyle name="sInteger" xfId="1" xr:uid="{1281127E-8DC0-4044-A141-3A391CB780F5}"/>
    <cellStyle name="sShortDate" xfId="3" xr:uid="{524A75E7-7E1F-44A7-B437-6538A73FF233}"/>
    <cellStyle name="sText" xfId="2" xr:uid="{3E80C5D5-D4A0-41C0-BF4F-85C0154DF256}"/>
  </cellStyles>
  <dxfs count="1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436419</xdr:colOff>
      <xdr:row>13</xdr:row>
      <xdr:rowOff>68407</xdr:rowOff>
    </xdr:from>
    <xdr:to>
      <xdr:col>9</xdr:col>
      <xdr:colOff>574722</xdr:colOff>
      <xdr:row>18</xdr:row>
      <xdr:rowOff>90886</xdr:rowOff>
    </xdr:to>
    <xdr:pic>
      <xdr:nvPicPr>
        <xdr:cNvPr id="2" name="Picture 1">
          <a:extLst>
            <a:ext uri="{FF2B5EF4-FFF2-40B4-BE49-F238E27FC236}">
              <a16:creationId xmlns:a16="http://schemas.microsoft.com/office/drawing/2014/main" id="{1EF58F23-A2B1-4009-9759-92D43C7FA0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36944" y="4878532"/>
          <a:ext cx="747903" cy="8321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A9AA3-9FC7-4C0D-A614-2A3F237E7B68}">
  <sheetPr>
    <tabColor theme="7" tint="0.39997558519241921"/>
    <pageSetUpPr fitToPage="1"/>
  </sheetPr>
  <dimension ref="A1:EL39"/>
  <sheetViews>
    <sheetView showGridLines="0" tabSelected="1" showRuler="0" zoomScaleNormal="100" zoomScaleSheetLayoutView="110" workbookViewId="0"/>
  </sheetViews>
  <sheetFormatPr defaultRowHeight="12.75" x14ac:dyDescent="0.2"/>
  <cols>
    <col min="1" max="1" width="3.28515625" style="117" customWidth="1"/>
    <col min="2" max="3" width="9.140625" style="117"/>
    <col min="4" max="4" width="7.140625" style="117" customWidth="1"/>
    <col min="5" max="5" width="6.85546875" style="117" customWidth="1"/>
    <col min="6" max="10" width="9.140625" style="117"/>
    <col min="11" max="11" width="5.5703125" style="117" customWidth="1"/>
    <col min="12" max="12" width="0.7109375" style="117" customWidth="1"/>
    <col min="13" max="16384" width="9.140625" style="117"/>
  </cols>
  <sheetData>
    <row r="1" spans="1:142" ht="30" customHeight="1" x14ac:dyDescent="0.2">
      <c r="A1" s="115"/>
      <c r="B1" s="137" t="s">
        <v>0</v>
      </c>
      <c r="C1" s="137"/>
      <c r="D1" s="137"/>
      <c r="E1" s="137"/>
      <c r="F1" s="137"/>
      <c r="G1" s="137"/>
      <c r="H1" s="137"/>
      <c r="I1" s="137"/>
      <c r="J1" s="137"/>
      <c r="K1" s="138"/>
      <c r="L1" s="116"/>
    </row>
    <row r="2" spans="1:142" x14ac:dyDescent="0.2">
      <c r="A2" s="118"/>
      <c r="B2" s="119"/>
      <c r="C2" s="119"/>
      <c r="D2" s="119"/>
      <c r="E2" s="119"/>
      <c r="F2" s="119"/>
      <c r="G2" s="119"/>
      <c r="H2" s="119"/>
      <c r="I2" s="119"/>
      <c r="J2" s="119"/>
      <c r="K2" s="120"/>
    </row>
    <row r="3" spans="1:142" x14ac:dyDescent="0.2">
      <c r="A3" s="118"/>
      <c r="B3" s="119" t="s">
        <v>1</v>
      </c>
      <c r="C3" s="119"/>
      <c r="D3" s="119"/>
      <c r="E3" s="119"/>
      <c r="F3" s="119"/>
      <c r="G3" s="119"/>
      <c r="H3" s="119"/>
      <c r="I3" s="119"/>
      <c r="J3" s="119"/>
      <c r="K3" s="120"/>
    </row>
    <row r="4" spans="1:142" x14ac:dyDescent="0.2">
      <c r="A4" s="118"/>
      <c r="B4" s="119"/>
      <c r="C4" s="119"/>
      <c r="D4" s="119"/>
      <c r="E4" s="119"/>
      <c r="F4" s="119"/>
      <c r="G4" s="119"/>
      <c r="H4" s="119"/>
      <c r="I4" s="119"/>
      <c r="J4" s="119"/>
      <c r="K4" s="120"/>
    </row>
    <row r="5" spans="1:142" ht="39.75" customHeight="1" x14ac:dyDescent="0.2">
      <c r="A5" s="118"/>
      <c r="B5" s="135" t="s">
        <v>2</v>
      </c>
      <c r="C5" s="135"/>
      <c r="D5" s="135"/>
      <c r="E5" s="135"/>
      <c r="F5" s="135"/>
      <c r="G5" s="135"/>
      <c r="H5" s="135"/>
      <c r="I5" s="135"/>
      <c r="J5" s="135"/>
      <c r="K5" s="136"/>
    </row>
    <row r="6" spans="1:142" x14ac:dyDescent="0.2">
      <c r="A6" s="118"/>
      <c r="B6" s="119"/>
      <c r="C6" s="119"/>
      <c r="D6" s="119"/>
      <c r="E6" s="119"/>
      <c r="F6" s="119"/>
      <c r="G6" s="119"/>
      <c r="H6" s="119"/>
      <c r="I6" s="119"/>
      <c r="J6" s="119"/>
      <c r="K6" s="120"/>
    </row>
    <row r="7" spans="1:142" ht="27" customHeight="1" x14ac:dyDescent="0.2">
      <c r="A7" s="118"/>
      <c r="B7" s="135" t="s">
        <v>3</v>
      </c>
      <c r="C7" s="135"/>
      <c r="D7" s="135"/>
      <c r="E7" s="135"/>
      <c r="F7" s="135"/>
      <c r="G7" s="135"/>
      <c r="H7" s="135"/>
      <c r="I7" s="135"/>
      <c r="J7" s="135"/>
      <c r="K7" s="136"/>
    </row>
    <row r="8" spans="1:142" ht="12" customHeight="1" x14ac:dyDescent="0.2">
      <c r="A8" s="118"/>
      <c r="B8" s="119"/>
      <c r="C8" s="119"/>
      <c r="D8" s="119"/>
      <c r="E8" s="119"/>
      <c r="F8" s="119"/>
      <c r="G8" s="119"/>
      <c r="H8" s="119"/>
      <c r="I8" s="119"/>
      <c r="J8" s="119"/>
      <c r="K8" s="120"/>
    </row>
    <row r="9" spans="1:142" s="122" customFormat="1" ht="80.25" customHeight="1" x14ac:dyDescent="0.2">
      <c r="A9" s="121"/>
      <c r="B9" s="135" t="s">
        <v>4</v>
      </c>
      <c r="C9" s="135"/>
      <c r="D9" s="135"/>
      <c r="E9" s="135"/>
      <c r="F9" s="135"/>
      <c r="G9" s="135"/>
      <c r="H9" s="135"/>
      <c r="I9" s="135"/>
      <c r="J9" s="135"/>
      <c r="K9" s="136"/>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row>
    <row r="10" spans="1:142" s="122" customFormat="1" ht="11.25" customHeight="1" x14ac:dyDescent="0.2">
      <c r="A10" s="121"/>
      <c r="B10" s="123"/>
      <c r="C10" s="123"/>
      <c r="D10" s="123"/>
      <c r="E10" s="123"/>
      <c r="F10" s="123"/>
      <c r="G10" s="123"/>
      <c r="H10" s="123"/>
      <c r="I10" s="123"/>
      <c r="J10" s="123"/>
      <c r="K10" s="124"/>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row>
    <row r="11" spans="1:142" ht="44.25" customHeight="1" x14ac:dyDescent="0.2">
      <c r="A11" s="118"/>
      <c r="B11" s="139" t="s">
        <v>5</v>
      </c>
      <c r="C11" s="139"/>
      <c r="D11" s="139"/>
      <c r="E11" s="139"/>
      <c r="F11" s="139"/>
      <c r="G11" s="139"/>
      <c r="H11" s="139"/>
      <c r="I11" s="139"/>
      <c r="J11" s="139"/>
      <c r="K11" s="140"/>
    </row>
    <row r="12" spans="1:142" ht="12" customHeight="1" x14ac:dyDescent="0.2">
      <c r="A12" s="118"/>
      <c r="B12" s="125"/>
      <c r="C12" s="125"/>
      <c r="D12" s="125"/>
      <c r="E12" s="125"/>
      <c r="F12" s="125"/>
      <c r="G12" s="125"/>
      <c r="H12" s="125"/>
      <c r="I12" s="125"/>
      <c r="J12" s="125"/>
      <c r="K12" s="126"/>
    </row>
    <row r="13" spans="1:142" ht="71.25" customHeight="1" x14ac:dyDescent="0.2">
      <c r="A13" s="118"/>
      <c r="B13" s="135" t="s">
        <v>6</v>
      </c>
      <c r="C13" s="135"/>
      <c r="D13" s="135"/>
      <c r="E13" s="135"/>
      <c r="F13" s="135"/>
      <c r="G13" s="135"/>
      <c r="H13" s="135"/>
      <c r="I13" s="135"/>
      <c r="J13" s="135"/>
      <c r="K13" s="136"/>
    </row>
    <row r="14" spans="1:142" x14ac:dyDescent="0.2">
      <c r="A14" s="118"/>
      <c r="B14" s="119"/>
      <c r="C14" s="119"/>
      <c r="D14" s="119"/>
      <c r="E14" s="119"/>
      <c r="F14" s="119"/>
      <c r="G14" s="119"/>
      <c r="H14" s="119"/>
      <c r="I14" s="119"/>
      <c r="J14" s="119"/>
      <c r="K14" s="120"/>
    </row>
    <row r="15" spans="1:142" x14ac:dyDescent="0.2">
      <c r="A15" s="118"/>
      <c r="B15" s="119" t="s">
        <v>7</v>
      </c>
      <c r="C15" s="119"/>
      <c r="D15" s="119"/>
      <c r="E15" s="119"/>
      <c r="F15" s="119"/>
      <c r="G15" s="119"/>
      <c r="H15" s="119"/>
      <c r="I15" s="119"/>
      <c r="J15" s="119"/>
      <c r="K15" s="120"/>
    </row>
    <row r="16" spans="1:142" x14ac:dyDescent="0.2">
      <c r="A16" s="118"/>
      <c r="B16" s="119"/>
      <c r="C16" s="119"/>
      <c r="D16" s="119"/>
      <c r="E16" s="119"/>
      <c r="F16" s="119"/>
      <c r="G16" s="119"/>
      <c r="H16" s="119"/>
      <c r="I16" s="119"/>
      <c r="J16" s="119"/>
      <c r="K16" s="120"/>
    </row>
    <row r="17" spans="1:11" x14ac:dyDescent="0.2">
      <c r="A17" s="118"/>
      <c r="B17" s="127" t="s">
        <v>8</v>
      </c>
      <c r="C17" s="119"/>
      <c r="D17" s="119"/>
      <c r="E17" s="119"/>
      <c r="F17" s="127" t="s">
        <v>9</v>
      </c>
      <c r="G17" s="119"/>
      <c r="H17" s="119"/>
      <c r="I17" s="119"/>
      <c r="J17" s="119"/>
      <c r="K17" s="120"/>
    </row>
    <row r="18" spans="1:11" x14ac:dyDescent="0.2">
      <c r="A18" s="118"/>
      <c r="B18" s="132" t="s">
        <v>10</v>
      </c>
      <c r="C18" s="119"/>
      <c r="D18" s="119"/>
      <c r="E18" s="119"/>
      <c r="F18" s="119" t="s">
        <v>11</v>
      </c>
      <c r="G18" s="119"/>
      <c r="H18" s="119"/>
      <c r="I18" s="119"/>
      <c r="J18" s="119"/>
      <c r="K18" s="120"/>
    </row>
    <row r="19" spans="1:11" x14ac:dyDescent="0.2">
      <c r="A19" s="118"/>
      <c r="B19" s="132" t="s">
        <v>12</v>
      </c>
      <c r="C19" s="119"/>
      <c r="D19" s="119"/>
      <c r="E19" s="119"/>
      <c r="F19" s="119" t="s">
        <v>13</v>
      </c>
      <c r="G19" s="119"/>
      <c r="H19" s="119"/>
      <c r="I19" s="119"/>
      <c r="J19" s="119"/>
      <c r="K19" s="120"/>
    </row>
    <row r="20" spans="1:11" x14ac:dyDescent="0.2">
      <c r="A20" s="118"/>
      <c r="B20" s="132" t="s">
        <v>14</v>
      </c>
      <c r="C20" s="119"/>
      <c r="D20" s="119"/>
      <c r="E20" s="119"/>
      <c r="F20" s="119" t="s">
        <v>15</v>
      </c>
      <c r="G20" s="119"/>
      <c r="H20" s="119"/>
      <c r="I20" s="119"/>
      <c r="J20" s="119"/>
      <c r="K20" s="120"/>
    </row>
    <row r="21" spans="1:11" x14ac:dyDescent="0.2">
      <c r="A21" s="118"/>
      <c r="B21" s="133" t="s">
        <v>16</v>
      </c>
      <c r="C21" s="119"/>
      <c r="D21" s="119"/>
      <c r="E21" s="119"/>
      <c r="F21" s="119" t="s">
        <v>17</v>
      </c>
      <c r="G21" s="119"/>
      <c r="H21" s="119"/>
      <c r="I21" s="119"/>
      <c r="J21" s="119"/>
      <c r="K21" s="120"/>
    </row>
    <row r="22" spans="1:11" x14ac:dyDescent="0.2">
      <c r="A22" s="118"/>
      <c r="B22" s="133" t="s">
        <v>18</v>
      </c>
      <c r="C22" s="119"/>
      <c r="D22" s="119"/>
      <c r="E22" s="119"/>
      <c r="F22" s="119" t="s">
        <v>19</v>
      </c>
      <c r="G22" s="119"/>
      <c r="H22" s="119"/>
      <c r="I22" s="119"/>
      <c r="J22" s="119"/>
      <c r="K22" s="120"/>
    </row>
    <row r="23" spans="1:11" x14ac:dyDescent="0.2">
      <c r="A23" s="118"/>
      <c r="B23" s="133" t="s">
        <v>20</v>
      </c>
      <c r="C23" s="119"/>
      <c r="D23" s="119"/>
      <c r="E23" s="119"/>
      <c r="F23" s="119" t="s">
        <v>21</v>
      </c>
      <c r="G23" s="119"/>
      <c r="H23" s="119"/>
      <c r="I23" s="119"/>
      <c r="J23" s="119"/>
      <c r="K23" s="120"/>
    </row>
    <row r="24" spans="1:11" x14ac:dyDescent="0.2">
      <c r="A24" s="118"/>
      <c r="B24" s="133" t="s">
        <v>22</v>
      </c>
      <c r="C24" s="119"/>
      <c r="D24" s="119"/>
      <c r="E24" s="119"/>
      <c r="F24" s="119" t="s">
        <v>23</v>
      </c>
      <c r="G24" s="119"/>
      <c r="H24" s="119"/>
      <c r="I24" s="119"/>
      <c r="J24" s="119"/>
      <c r="K24" s="120"/>
    </row>
    <row r="25" spans="1:11" x14ac:dyDescent="0.2">
      <c r="A25" s="118"/>
      <c r="B25" s="133" t="s">
        <v>24</v>
      </c>
      <c r="C25" s="119"/>
      <c r="D25" s="119"/>
      <c r="E25" s="119"/>
      <c r="F25" s="119" t="s">
        <v>25</v>
      </c>
      <c r="G25" s="119"/>
      <c r="H25" s="119"/>
      <c r="I25" s="119"/>
      <c r="J25" s="119"/>
      <c r="K25" s="120"/>
    </row>
    <row r="26" spans="1:11" x14ac:dyDescent="0.2">
      <c r="A26" s="118"/>
      <c r="B26" s="133" t="s">
        <v>26</v>
      </c>
      <c r="C26" s="119"/>
      <c r="D26" s="119"/>
      <c r="E26" s="119"/>
      <c r="F26" s="119" t="s">
        <v>27</v>
      </c>
      <c r="G26" s="119"/>
      <c r="H26" s="119"/>
      <c r="I26" s="119"/>
      <c r="J26" s="119"/>
      <c r="K26" s="120"/>
    </row>
    <row r="27" spans="1:11" x14ac:dyDescent="0.2">
      <c r="A27" s="118"/>
      <c r="B27" s="133" t="s">
        <v>28</v>
      </c>
      <c r="C27" s="119"/>
      <c r="D27" s="119"/>
      <c r="E27" s="119"/>
      <c r="F27" s="119" t="s">
        <v>29</v>
      </c>
      <c r="G27" s="119"/>
      <c r="H27" s="119"/>
      <c r="I27" s="119"/>
      <c r="J27" s="119"/>
      <c r="K27" s="120"/>
    </row>
    <row r="28" spans="1:11" x14ac:dyDescent="0.2">
      <c r="A28" s="128"/>
      <c r="B28" s="134" t="s">
        <v>30</v>
      </c>
      <c r="C28" s="129"/>
      <c r="D28" s="129"/>
      <c r="E28" s="129"/>
      <c r="F28" s="129" t="s">
        <v>31</v>
      </c>
      <c r="G28" s="129"/>
      <c r="H28" s="129"/>
      <c r="I28" s="129"/>
      <c r="J28" s="129"/>
      <c r="K28" s="130"/>
    </row>
    <row r="39" spans="3:3" x14ac:dyDescent="0.2">
      <c r="C39" s="131"/>
    </row>
  </sheetData>
  <mergeCells count="6">
    <mergeCell ref="B13:K13"/>
    <mergeCell ref="B1:K1"/>
    <mergeCell ref="B5:K5"/>
    <mergeCell ref="B7:K7"/>
    <mergeCell ref="B9:K9"/>
    <mergeCell ref="B11:K11"/>
  </mergeCells>
  <hyperlinks>
    <hyperlink ref="B18" location="'Circ Measures'!A1" display="Circ Measures" xr:uid="{B19531D3-3196-4C21-BCFD-E3F7501CE266}"/>
    <hyperlink ref="B19" location="'Circ Measures - muni'!A1" display="Circ Measures - muni" xr:uid="{926430E8-20F3-497F-83C6-0E0DE523598D}"/>
    <hyperlink ref="B20" location="'Circ Measures by pop'!A1" display="Circ Measures - pop" xr:uid="{5298B38F-F9E1-40E4-A75B-FAF28ADDA30D}"/>
    <hyperlink ref="B21" location="'Physical Circ'!A1" display="Physical Circ" xr:uid="{2328E63D-82BC-47DB-83D5-5FE6BA0D1AA8}"/>
    <hyperlink ref="B22" location="Audience!A1" display="Audience" xr:uid="{55B5D968-5C3E-4DBC-A12F-2814BA203742}"/>
    <hyperlink ref="B23" location="'Elec Materials'!A1" display="Elec Materials" xr:uid="{8EC3159E-DFF7-44EB-97FA-0E6A7B8788E7}"/>
    <hyperlink ref="B24" location="'Elec Materials - muni'!A1" display="Elec Materials - muni" xr:uid="{2B464BC2-E5BD-4767-89E8-C65F0502840D}"/>
    <hyperlink ref="B25" location="'AV Circ'!A1" display="AV Circ" xr:uid="{4D9718CE-C852-4AF8-A1ED-524A9C6BC8CB}"/>
    <hyperlink ref="B26" location="'E-Collections'!A1" display="E-Collections Use" xr:uid="{2E810B8D-7282-4035-AE31-572DB577C8F5}"/>
    <hyperlink ref="B27" location="ILL!A1" display="ILL" xr:uid="{26A5147D-D68E-4BD6-9AF2-6FC028466FF9}"/>
    <hyperlink ref="B28" location="'All Data'!A1" display="All Data" xr:uid="{4921A686-F071-4613-8E79-24F75E5C9C37}"/>
  </hyperlinks>
  <printOptions horizontalCentered="1"/>
  <pageMargins left="0.7" right="0.7" top="0.75" bottom="0.75" header="0.3" footer="0.3"/>
  <pageSetup fitToHeight="0" orientation="portrait" r:id="rId1"/>
  <headerFooter>
    <oddHeader>&amp;CCollection Use FY2019</oddHeader>
    <oddFooter>&amp;CRI Office of Library &amp; Information Services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4C32D-E117-4FD3-A630-34BA4D6813BF}">
  <sheetPr>
    <tabColor theme="7" tint="0.39997558519241921"/>
  </sheetPr>
  <dimension ref="A1:FD70"/>
  <sheetViews>
    <sheetView showGridLines="0" zoomScale="110" zoomScaleNormal="11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6.7109375" style="7" bestFit="1" customWidth="1"/>
    <col min="2" max="2" width="15.140625" style="7" bestFit="1" customWidth="1"/>
    <col min="3" max="3" width="12" style="12" customWidth="1"/>
    <col min="4" max="4" width="14.85546875" style="12" customWidth="1"/>
    <col min="5" max="5" width="15" style="12" customWidth="1"/>
    <col min="6" max="6" width="15.85546875" style="12" customWidth="1"/>
    <col min="7" max="7" width="14" style="12" customWidth="1"/>
    <col min="8" max="8" width="15.28515625" style="12" customWidth="1"/>
    <col min="9" max="96" width="11.42578125" style="7" bestFit="1" customWidth="1"/>
    <col min="97" max="97" width="15.28515625" style="7" customWidth="1"/>
    <col min="98" max="103" width="11.42578125" style="7" bestFit="1" customWidth="1"/>
    <col min="104" max="104" width="15.28515625" style="7" customWidth="1"/>
    <col min="105" max="116" width="11.42578125" style="7" bestFit="1" customWidth="1"/>
    <col min="117" max="117" width="15.28515625" style="7" customWidth="1"/>
    <col min="118" max="125" width="11.42578125" style="7" bestFit="1" customWidth="1"/>
    <col min="126" max="126" width="15.28515625" style="7" customWidth="1"/>
    <col min="127" max="130" width="11.42578125" style="7" bestFit="1" customWidth="1"/>
    <col min="131" max="136" width="15.28515625" style="7" customWidth="1"/>
    <col min="137" max="138" width="11.42578125" style="7" bestFit="1" customWidth="1"/>
    <col min="139" max="142" width="15.28515625" style="7" customWidth="1"/>
    <col min="143" max="144" width="11.42578125" style="7" bestFit="1" customWidth="1"/>
    <col min="145" max="148" width="15.28515625" style="7" customWidth="1"/>
    <col min="149" max="149" width="11.42578125" style="7" bestFit="1" customWidth="1"/>
    <col min="150" max="150" width="15.28515625" style="7" customWidth="1"/>
    <col min="151" max="151" width="11.42578125" style="7" bestFit="1" customWidth="1"/>
    <col min="152" max="152" width="15.28515625" style="7" customWidth="1"/>
    <col min="153" max="153" width="11.42578125" style="7" bestFit="1" customWidth="1"/>
    <col min="154" max="155" width="15.28515625" style="7" customWidth="1"/>
    <col min="156" max="156" width="11.42578125" style="7" bestFit="1" customWidth="1"/>
    <col min="157" max="157" width="15.28515625" style="7" customWidth="1"/>
    <col min="158" max="16384" width="9.140625" style="7"/>
  </cols>
  <sheetData>
    <row r="1" spans="1:160" s="6" customFormat="1" ht="63.75" customHeight="1" x14ac:dyDescent="0.2">
      <c r="A1" s="63" t="s">
        <v>32</v>
      </c>
      <c r="B1" s="109" t="s">
        <v>33</v>
      </c>
      <c r="C1" s="109" t="s">
        <v>180</v>
      </c>
      <c r="D1" s="109" t="s">
        <v>188</v>
      </c>
      <c r="E1" s="109" t="s">
        <v>189</v>
      </c>
      <c r="F1" s="109" t="s">
        <v>190</v>
      </c>
      <c r="G1" s="109" t="s">
        <v>191</v>
      </c>
      <c r="H1" s="111" t="s">
        <v>192</v>
      </c>
    </row>
    <row r="2" spans="1:160" x14ac:dyDescent="0.2">
      <c r="A2" s="17" t="s">
        <v>44</v>
      </c>
      <c r="B2" s="79" t="s">
        <v>45</v>
      </c>
      <c r="C2" s="52">
        <v>16310</v>
      </c>
      <c r="D2" s="52">
        <v>7427</v>
      </c>
      <c r="E2" s="52">
        <v>7978842</v>
      </c>
      <c r="F2" s="52">
        <v>0</v>
      </c>
      <c r="G2" s="52">
        <v>7986269</v>
      </c>
      <c r="H2" s="82">
        <f>G2/C2</f>
        <v>489.65475168608214</v>
      </c>
      <c r="I2" s="8"/>
      <c r="J2" s="9"/>
      <c r="K2" s="8"/>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9"/>
      <c r="CN2" s="9"/>
      <c r="CO2" s="9"/>
      <c r="CP2" s="8"/>
      <c r="CQ2" s="10"/>
      <c r="CR2" s="10"/>
      <c r="CS2" s="10"/>
      <c r="CT2" s="10"/>
      <c r="CU2" s="10"/>
      <c r="CV2" s="8"/>
      <c r="CW2" s="10"/>
      <c r="CX2" s="10"/>
      <c r="CY2" s="10"/>
      <c r="CZ2" s="10"/>
      <c r="DA2" s="10"/>
      <c r="DB2" s="10"/>
      <c r="DC2" s="8"/>
      <c r="DD2" s="10"/>
      <c r="DE2" s="10"/>
      <c r="DF2" s="10"/>
      <c r="DG2" s="10"/>
      <c r="DH2" s="10"/>
      <c r="DI2" s="10"/>
      <c r="DJ2" s="10"/>
      <c r="DK2" s="10"/>
      <c r="DL2" s="10"/>
      <c r="DM2" s="10"/>
      <c r="DN2" s="10"/>
      <c r="DO2" s="10"/>
      <c r="DP2" s="8"/>
      <c r="DQ2" s="10"/>
      <c r="DR2" s="10"/>
      <c r="DS2" s="10"/>
      <c r="DT2" s="10"/>
      <c r="DU2" s="10"/>
      <c r="DV2" s="10"/>
      <c r="DW2" s="10"/>
      <c r="DX2" s="10"/>
      <c r="DY2" s="8"/>
      <c r="DZ2" s="10"/>
      <c r="EA2" s="10"/>
      <c r="EB2" s="10"/>
      <c r="EC2" s="10"/>
      <c r="ED2" s="8"/>
      <c r="EE2" s="8"/>
      <c r="EF2" s="8"/>
      <c r="EG2" s="8"/>
      <c r="EH2" s="8"/>
      <c r="EI2" s="8"/>
      <c r="EJ2" s="9"/>
      <c r="EK2" s="9"/>
      <c r="EL2" s="8"/>
      <c r="EM2" s="8"/>
      <c r="EN2" s="8"/>
      <c r="EO2" s="8"/>
      <c r="EP2" s="9"/>
      <c r="EQ2" s="9"/>
      <c r="ER2" s="8"/>
      <c r="ES2" s="8"/>
      <c r="ET2" s="8"/>
      <c r="EU2" s="8"/>
      <c r="EV2" s="8"/>
      <c r="EW2" s="8"/>
      <c r="EX2" s="8"/>
      <c r="EY2" s="8"/>
      <c r="EZ2" s="77"/>
      <c r="FA2" s="8"/>
      <c r="FB2" s="8"/>
      <c r="FC2" s="77"/>
      <c r="FD2" s="8"/>
    </row>
    <row r="3" spans="1:160" x14ac:dyDescent="0.2">
      <c r="A3" s="17" t="s">
        <v>46</v>
      </c>
      <c r="B3" s="79" t="s">
        <v>47</v>
      </c>
      <c r="C3" s="52">
        <v>22954</v>
      </c>
      <c r="D3" s="52">
        <v>34990</v>
      </c>
      <c r="E3" s="52">
        <v>7978842</v>
      </c>
      <c r="F3" s="52">
        <v>0</v>
      </c>
      <c r="G3" s="52">
        <v>8013832</v>
      </c>
      <c r="H3" s="82">
        <f t="shared" ref="H3:H49" si="0">G3/C3</f>
        <v>349.12572972031018</v>
      </c>
      <c r="I3" s="8"/>
      <c r="J3" s="9"/>
      <c r="K3" s="8"/>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8"/>
      <c r="AY3" s="8"/>
      <c r="AZ3" s="9"/>
      <c r="BA3" s="9"/>
      <c r="BB3" s="8"/>
      <c r="BC3" s="9"/>
      <c r="BD3" s="9"/>
      <c r="BE3" s="9"/>
      <c r="BF3" s="9"/>
      <c r="BG3" s="9"/>
      <c r="BH3" s="9"/>
      <c r="BI3" s="9"/>
      <c r="BJ3" s="9"/>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9"/>
      <c r="CN3" s="9"/>
      <c r="CO3" s="9"/>
      <c r="CP3" s="9"/>
      <c r="CQ3" s="10"/>
      <c r="CR3" s="10"/>
      <c r="CS3" s="10"/>
      <c r="CT3" s="10"/>
      <c r="CU3" s="10"/>
      <c r="CV3" s="8"/>
      <c r="CW3" s="10"/>
      <c r="CX3" s="10"/>
      <c r="CY3" s="10"/>
      <c r="CZ3" s="10"/>
      <c r="DA3" s="10"/>
      <c r="DB3" s="10"/>
      <c r="DC3" s="8"/>
      <c r="DD3" s="10"/>
      <c r="DE3" s="10"/>
      <c r="DF3" s="10"/>
      <c r="DG3" s="10"/>
      <c r="DH3" s="10"/>
      <c r="DI3" s="10"/>
      <c r="DJ3" s="10"/>
      <c r="DK3" s="10"/>
      <c r="DL3" s="10"/>
      <c r="DM3" s="10"/>
      <c r="DN3" s="10"/>
      <c r="DO3" s="10"/>
      <c r="DP3" s="8"/>
      <c r="DQ3" s="10"/>
      <c r="DR3" s="10"/>
      <c r="DS3" s="10"/>
      <c r="DT3" s="10"/>
      <c r="DU3" s="10"/>
      <c r="DV3" s="10"/>
      <c r="DW3" s="10"/>
      <c r="DX3" s="10"/>
      <c r="DY3" s="8"/>
      <c r="DZ3" s="10"/>
      <c r="EA3" s="10"/>
      <c r="EB3" s="10"/>
      <c r="EC3" s="10"/>
      <c r="ED3" s="8"/>
      <c r="EE3" s="8"/>
      <c r="EF3" s="8"/>
      <c r="EG3" s="8"/>
      <c r="EH3" s="8"/>
      <c r="EI3" s="8"/>
      <c r="EJ3" s="9"/>
      <c r="EK3" s="9"/>
      <c r="EL3" s="8"/>
      <c r="EM3" s="8"/>
      <c r="EN3" s="8"/>
      <c r="EO3" s="8"/>
      <c r="EP3" s="9"/>
      <c r="EQ3" s="9"/>
      <c r="ER3" s="8"/>
      <c r="ES3" s="8"/>
      <c r="ET3" s="8"/>
      <c r="EU3" s="8"/>
      <c r="EV3" s="8"/>
      <c r="EW3" s="8"/>
      <c r="EX3" s="8"/>
      <c r="EY3" s="8"/>
      <c r="EZ3" s="77"/>
      <c r="FA3" s="8"/>
      <c r="FB3" s="8"/>
      <c r="FC3" s="77"/>
      <c r="FD3" s="8"/>
    </row>
    <row r="4" spans="1:160" x14ac:dyDescent="0.2">
      <c r="A4" s="17" t="s">
        <v>50</v>
      </c>
      <c r="B4" s="79" t="s">
        <v>49</v>
      </c>
      <c r="C4" s="52">
        <v>14055</v>
      </c>
      <c r="D4" s="52">
        <v>5405</v>
      </c>
      <c r="E4" s="52">
        <v>7978842</v>
      </c>
      <c r="F4" s="52">
        <v>0</v>
      </c>
      <c r="G4" s="52">
        <v>7984247</v>
      </c>
      <c r="H4" s="82">
        <f t="shared" si="0"/>
        <v>568.07164710067593</v>
      </c>
      <c r="I4" s="8"/>
      <c r="J4" s="9"/>
      <c r="K4" s="8"/>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8"/>
      <c r="AY4" s="8"/>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8"/>
      <c r="CF4" s="8"/>
      <c r="CG4" s="8"/>
      <c r="CH4" s="8"/>
      <c r="CI4" s="8"/>
      <c r="CJ4" s="8"/>
      <c r="CK4" s="8"/>
      <c r="CL4" s="8"/>
      <c r="CM4" s="9"/>
      <c r="CN4" s="9"/>
      <c r="CO4" s="9"/>
      <c r="CP4" s="9"/>
      <c r="CQ4" s="10"/>
      <c r="CR4" s="10"/>
      <c r="CS4" s="10"/>
      <c r="CT4" s="10"/>
      <c r="CU4" s="10"/>
      <c r="CV4" s="8"/>
      <c r="CW4" s="10"/>
      <c r="CX4" s="10"/>
      <c r="CY4" s="10"/>
      <c r="CZ4" s="10"/>
      <c r="DA4" s="10"/>
      <c r="DB4" s="10"/>
      <c r="DC4" s="8"/>
      <c r="DD4" s="10"/>
      <c r="DE4" s="10"/>
      <c r="DF4" s="10"/>
      <c r="DG4" s="10"/>
      <c r="DH4" s="10"/>
      <c r="DI4" s="10"/>
      <c r="DJ4" s="10"/>
      <c r="DK4" s="10"/>
      <c r="DL4" s="10"/>
      <c r="DM4" s="10"/>
      <c r="DN4" s="10"/>
      <c r="DO4" s="10"/>
      <c r="DP4" s="8"/>
      <c r="DQ4" s="10"/>
      <c r="DR4" s="10"/>
      <c r="DS4" s="10"/>
      <c r="DT4" s="10"/>
      <c r="DU4" s="10"/>
      <c r="DV4" s="10"/>
      <c r="DW4" s="10"/>
      <c r="DX4" s="10"/>
      <c r="DY4" s="8"/>
      <c r="DZ4" s="10"/>
      <c r="EA4" s="10"/>
      <c r="EB4" s="10"/>
      <c r="EC4" s="10"/>
      <c r="ED4" s="8"/>
      <c r="EE4" s="8"/>
      <c r="EF4" s="8"/>
      <c r="EG4" s="8"/>
      <c r="EH4" s="8"/>
      <c r="EI4" s="8"/>
      <c r="EJ4" s="9"/>
      <c r="EK4" s="9"/>
      <c r="EL4" s="8"/>
      <c r="EM4" s="8"/>
      <c r="EN4" s="8"/>
      <c r="EO4" s="8"/>
      <c r="EP4" s="9"/>
      <c r="EQ4" s="9"/>
      <c r="ER4" s="8"/>
      <c r="ES4" s="8"/>
      <c r="ET4" s="8"/>
      <c r="EU4" s="8"/>
      <c r="EV4" s="10"/>
      <c r="EW4" s="8"/>
      <c r="EX4" s="9"/>
      <c r="EY4" s="8"/>
      <c r="EZ4" s="77"/>
      <c r="FA4" s="8"/>
      <c r="FB4" s="8"/>
      <c r="FC4" s="77"/>
      <c r="FD4" s="8"/>
    </row>
    <row r="5" spans="1:160" x14ac:dyDescent="0.2">
      <c r="A5" s="17" t="s">
        <v>48</v>
      </c>
      <c r="B5" s="79" t="s">
        <v>49</v>
      </c>
      <c r="C5" s="52">
        <v>1900</v>
      </c>
      <c r="D5" s="52">
        <v>0</v>
      </c>
      <c r="E5" s="52">
        <v>7978842</v>
      </c>
      <c r="F5" s="52">
        <v>0</v>
      </c>
      <c r="G5" s="52">
        <v>7978842</v>
      </c>
      <c r="H5" s="82">
        <f t="shared" si="0"/>
        <v>4199.3905263157894</v>
      </c>
      <c r="I5" s="8"/>
      <c r="J5" s="9"/>
      <c r="K5" s="8"/>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8"/>
      <c r="AY5" s="8"/>
      <c r="AZ5" s="9"/>
      <c r="BA5" s="9"/>
      <c r="BB5" s="8"/>
      <c r="BC5" s="9"/>
      <c r="BD5" s="9"/>
      <c r="BE5" s="9"/>
      <c r="BF5" s="9"/>
      <c r="BG5" s="9"/>
      <c r="BH5" s="9"/>
      <c r="BI5" s="9"/>
      <c r="BJ5" s="9"/>
      <c r="BK5" s="9"/>
      <c r="BL5" s="9"/>
      <c r="BM5" s="9"/>
      <c r="BN5" s="9"/>
      <c r="BO5" s="9"/>
      <c r="BP5" s="9"/>
      <c r="BQ5" s="9"/>
      <c r="BR5" s="9"/>
      <c r="BS5" s="9"/>
      <c r="BT5" s="9"/>
      <c r="BU5" s="8"/>
      <c r="BV5" s="8"/>
      <c r="BW5" s="8"/>
      <c r="BX5" s="8"/>
      <c r="BY5" s="8"/>
      <c r="BZ5" s="8"/>
      <c r="CA5" s="8"/>
      <c r="CB5" s="8"/>
      <c r="CC5" s="8"/>
      <c r="CD5" s="8"/>
      <c r="CE5" s="8"/>
      <c r="CF5" s="8"/>
      <c r="CG5" s="8"/>
      <c r="CH5" s="8"/>
      <c r="CI5" s="8"/>
      <c r="CJ5" s="8"/>
      <c r="CK5" s="8"/>
      <c r="CL5" s="8"/>
      <c r="CM5" s="9"/>
      <c r="CN5" s="9"/>
      <c r="CO5" s="9"/>
      <c r="CP5" s="8"/>
      <c r="CQ5" s="10"/>
      <c r="CR5" s="10"/>
      <c r="CS5" s="10"/>
      <c r="CT5" s="10"/>
      <c r="CU5" s="10"/>
      <c r="CV5" s="8"/>
      <c r="CW5" s="10"/>
      <c r="CX5" s="10"/>
      <c r="CY5" s="10"/>
      <c r="CZ5" s="10"/>
      <c r="DA5" s="10"/>
      <c r="DB5" s="10"/>
      <c r="DC5" s="8"/>
      <c r="DD5" s="10"/>
      <c r="DE5" s="10"/>
      <c r="DF5" s="10"/>
      <c r="DG5" s="10"/>
      <c r="DH5" s="10"/>
      <c r="DI5" s="10"/>
      <c r="DJ5" s="10"/>
      <c r="DK5" s="10"/>
      <c r="DL5" s="10"/>
      <c r="DM5" s="10"/>
      <c r="DN5" s="10"/>
      <c r="DO5" s="10"/>
      <c r="DP5" s="8"/>
      <c r="DQ5" s="10"/>
      <c r="DR5" s="10"/>
      <c r="DS5" s="10"/>
      <c r="DT5" s="10"/>
      <c r="DU5" s="10"/>
      <c r="DV5" s="10"/>
      <c r="DW5" s="10"/>
      <c r="DX5" s="10"/>
      <c r="DY5" s="8"/>
      <c r="DZ5" s="10"/>
      <c r="EA5" s="10"/>
      <c r="EB5" s="10"/>
      <c r="EC5" s="10"/>
      <c r="ED5" s="8"/>
      <c r="EE5" s="8"/>
      <c r="EF5" s="8"/>
      <c r="EG5" s="8"/>
      <c r="EH5" s="8"/>
      <c r="EI5" s="8"/>
      <c r="EJ5" s="9"/>
      <c r="EK5" s="9"/>
      <c r="EL5" s="8"/>
      <c r="EM5" s="8"/>
      <c r="EN5" s="8"/>
      <c r="EO5" s="8"/>
      <c r="EP5" s="9"/>
      <c r="EQ5" s="9"/>
      <c r="ER5" s="8"/>
      <c r="ES5" s="8"/>
      <c r="ET5" s="8"/>
      <c r="EU5" s="8"/>
      <c r="EV5" s="10"/>
      <c r="EW5" s="8"/>
      <c r="EX5" s="8"/>
      <c r="EY5" s="8"/>
      <c r="EZ5" s="77"/>
      <c r="FA5" s="8"/>
      <c r="FB5" s="8"/>
      <c r="FC5" s="77"/>
      <c r="FD5" s="8"/>
    </row>
    <row r="6" spans="1:160" x14ac:dyDescent="0.2">
      <c r="A6" s="17" t="s">
        <v>51</v>
      </c>
      <c r="B6" s="79" t="s">
        <v>52</v>
      </c>
      <c r="C6" s="52">
        <v>19376</v>
      </c>
      <c r="D6" s="52">
        <v>0</v>
      </c>
      <c r="E6" s="52">
        <v>7978842</v>
      </c>
      <c r="F6" s="52">
        <v>0</v>
      </c>
      <c r="G6" s="52">
        <v>7978842</v>
      </c>
      <c r="H6" s="82">
        <f t="shared" si="0"/>
        <v>411.78994632535097</v>
      </c>
      <c r="I6" s="8"/>
      <c r="J6" s="9"/>
      <c r="K6" s="8"/>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8"/>
      <c r="AY6" s="8"/>
      <c r="AZ6" s="9"/>
      <c r="BA6" s="9"/>
      <c r="BB6" s="8"/>
      <c r="BC6" s="9"/>
      <c r="BD6" s="9"/>
      <c r="BE6" s="9"/>
      <c r="BF6" s="9"/>
      <c r="BG6" s="9"/>
      <c r="BH6" s="9"/>
      <c r="BI6" s="9"/>
      <c r="BJ6" s="9"/>
      <c r="BK6" s="9"/>
      <c r="BL6" s="9"/>
      <c r="BM6" s="9"/>
      <c r="BN6" s="9"/>
      <c r="BO6" s="9"/>
      <c r="BP6" s="9"/>
      <c r="BQ6" s="9"/>
      <c r="BR6" s="9"/>
      <c r="BS6" s="9"/>
      <c r="BT6" s="9"/>
      <c r="BU6" s="8"/>
      <c r="BV6" s="8"/>
      <c r="BW6" s="8"/>
      <c r="BX6" s="8"/>
      <c r="BY6" s="8"/>
      <c r="BZ6" s="8"/>
      <c r="CA6" s="8"/>
      <c r="CB6" s="8"/>
      <c r="CC6" s="8"/>
      <c r="CD6" s="8"/>
      <c r="CE6" s="8"/>
      <c r="CF6" s="8"/>
      <c r="CG6" s="8"/>
      <c r="CH6" s="8"/>
      <c r="CI6" s="8"/>
      <c r="CJ6" s="8"/>
      <c r="CK6" s="8"/>
      <c r="CL6" s="8"/>
      <c r="CM6" s="9"/>
      <c r="CN6" s="9"/>
      <c r="CO6" s="9"/>
      <c r="CP6" s="8"/>
      <c r="CQ6" s="10"/>
      <c r="CR6" s="10"/>
      <c r="CS6" s="10"/>
      <c r="CT6" s="10"/>
      <c r="CU6" s="10"/>
      <c r="CV6" s="8"/>
      <c r="CW6" s="10"/>
      <c r="CX6" s="10"/>
      <c r="CY6" s="10"/>
      <c r="CZ6" s="10"/>
      <c r="DA6" s="10"/>
      <c r="DB6" s="10"/>
      <c r="DC6" s="8"/>
      <c r="DD6" s="10"/>
      <c r="DE6" s="10"/>
      <c r="DF6" s="10"/>
      <c r="DG6" s="10"/>
      <c r="DH6" s="10"/>
      <c r="DI6" s="10"/>
      <c r="DJ6" s="10"/>
      <c r="DK6" s="10"/>
      <c r="DL6" s="10"/>
      <c r="DM6" s="10"/>
      <c r="DN6" s="10"/>
      <c r="DO6" s="10"/>
      <c r="DP6" s="8"/>
      <c r="DQ6" s="10"/>
      <c r="DR6" s="10"/>
      <c r="DS6" s="10"/>
      <c r="DT6" s="10"/>
      <c r="DU6" s="10"/>
      <c r="DV6" s="10"/>
      <c r="DW6" s="10"/>
      <c r="DX6" s="10"/>
      <c r="DY6" s="8"/>
      <c r="DZ6" s="10"/>
      <c r="EA6" s="10"/>
      <c r="EB6" s="10"/>
      <c r="EC6" s="10"/>
      <c r="ED6" s="8"/>
      <c r="EE6" s="8"/>
      <c r="EF6" s="8"/>
      <c r="EG6" s="8"/>
      <c r="EH6" s="8"/>
      <c r="EI6" s="8"/>
      <c r="EJ6" s="9"/>
      <c r="EK6" s="9"/>
      <c r="EL6" s="8"/>
      <c r="EM6" s="8"/>
      <c r="EN6" s="8"/>
      <c r="EO6" s="8"/>
      <c r="EP6" s="9"/>
      <c r="EQ6" s="9"/>
      <c r="ER6" s="8"/>
      <c r="ES6" s="8"/>
      <c r="ET6" s="8"/>
      <c r="EU6" s="8"/>
      <c r="EV6" s="8"/>
      <c r="EW6" s="8"/>
      <c r="EX6" s="8"/>
      <c r="EY6" s="8"/>
      <c r="EZ6" s="77"/>
      <c r="FA6" s="8"/>
      <c r="FB6" s="8"/>
      <c r="FC6" s="77"/>
      <c r="FD6" s="8"/>
    </row>
    <row r="7" spans="1:160" x14ac:dyDescent="0.2">
      <c r="A7" s="17" t="s">
        <v>53</v>
      </c>
      <c r="B7" s="79" t="s">
        <v>54</v>
      </c>
      <c r="C7" s="52">
        <v>7827</v>
      </c>
      <c r="D7" s="52">
        <v>4438</v>
      </c>
      <c r="E7" s="52">
        <v>7978842</v>
      </c>
      <c r="F7" s="52">
        <v>0</v>
      </c>
      <c r="G7" s="52">
        <v>7983280</v>
      </c>
      <c r="H7" s="82">
        <f t="shared" si="0"/>
        <v>1019.9667816532516</v>
      </c>
      <c r="I7" s="8"/>
      <c r="J7" s="9"/>
      <c r="K7" s="8"/>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8"/>
      <c r="AS7" s="9"/>
      <c r="AT7" s="8"/>
      <c r="AU7" s="9"/>
      <c r="AV7" s="9"/>
      <c r="AW7" s="9"/>
      <c r="AX7" s="8"/>
      <c r="AY7" s="8"/>
      <c r="AZ7" s="8"/>
      <c r="BA7" s="9"/>
      <c r="BB7" s="9"/>
      <c r="BC7" s="9"/>
      <c r="BD7" s="9"/>
      <c r="BE7" s="9"/>
      <c r="BF7" s="9"/>
      <c r="BG7" s="9"/>
      <c r="BH7" s="9"/>
      <c r="BI7" s="9"/>
      <c r="BJ7" s="9"/>
      <c r="BK7" s="8"/>
      <c r="BL7" s="9"/>
      <c r="BM7" s="9"/>
      <c r="BN7" s="9"/>
      <c r="BO7" s="9"/>
      <c r="BP7" s="9"/>
      <c r="BQ7" s="9"/>
      <c r="BR7" s="9"/>
      <c r="BS7" s="9"/>
      <c r="BT7" s="9"/>
      <c r="BU7" s="8"/>
      <c r="BV7" s="9"/>
      <c r="BW7" s="9"/>
      <c r="BX7" s="9"/>
      <c r="BY7" s="9"/>
      <c r="BZ7" s="9"/>
      <c r="CA7" s="9"/>
      <c r="CB7" s="9"/>
      <c r="CC7" s="9"/>
      <c r="CD7" s="9"/>
      <c r="CE7" s="8"/>
      <c r="CF7" s="8"/>
      <c r="CG7" s="8"/>
      <c r="CH7" s="8"/>
      <c r="CI7" s="8"/>
      <c r="CJ7" s="8"/>
      <c r="CK7" s="8"/>
      <c r="CL7" s="8"/>
      <c r="CM7" s="9"/>
      <c r="CN7" s="9"/>
      <c r="CO7" s="9"/>
      <c r="CP7" s="9"/>
      <c r="CQ7" s="10"/>
      <c r="CR7" s="10"/>
      <c r="CS7" s="10"/>
      <c r="CT7" s="10"/>
      <c r="CU7" s="10"/>
      <c r="CV7" s="8"/>
      <c r="CW7" s="10"/>
      <c r="CX7" s="10"/>
      <c r="CY7" s="10"/>
      <c r="CZ7" s="10"/>
      <c r="DA7" s="10"/>
      <c r="DB7" s="10"/>
      <c r="DC7" s="8"/>
      <c r="DD7" s="10"/>
      <c r="DE7" s="10"/>
      <c r="DF7" s="10"/>
      <c r="DG7" s="10"/>
      <c r="DH7" s="10"/>
      <c r="DI7" s="10"/>
      <c r="DJ7" s="10"/>
      <c r="DK7" s="10"/>
      <c r="DL7" s="10"/>
      <c r="DM7" s="10"/>
      <c r="DN7" s="10"/>
      <c r="DO7" s="10"/>
      <c r="DP7" s="8"/>
      <c r="DQ7" s="10"/>
      <c r="DR7" s="10"/>
      <c r="DS7" s="10"/>
      <c r="DT7" s="10"/>
      <c r="DU7" s="10"/>
      <c r="DV7" s="10"/>
      <c r="DW7" s="10"/>
      <c r="DX7" s="10"/>
      <c r="DY7" s="8"/>
      <c r="DZ7" s="10"/>
      <c r="EA7" s="10"/>
      <c r="EB7" s="10"/>
      <c r="EC7" s="10"/>
      <c r="ED7" s="8"/>
      <c r="EE7" s="8"/>
      <c r="EF7" s="8"/>
      <c r="EG7" s="8"/>
      <c r="EH7" s="8"/>
      <c r="EI7" s="8"/>
      <c r="EJ7" s="9"/>
      <c r="EK7" s="9"/>
      <c r="EL7" s="8"/>
      <c r="EM7" s="8"/>
      <c r="EN7" s="8"/>
      <c r="EO7" s="8"/>
      <c r="EP7" s="9"/>
      <c r="EQ7" s="9"/>
      <c r="ER7" s="8"/>
      <c r="ES7" s="8"/>
      <c r="ET7" s="8"/>
      <c r="EU7" s="8"/>
      <c r="EV7" s="10"/>
      <c r="EW7" s="8"/>
      <c r="EX7" s="8"/>
      <c r="EY7" s="8"/>
      <c r="EZ7" s="77"/>
      <c r="FA7" s="8"/>
      <c r="FB7" s="8"/>
      <c r="FC7" s="77"/>
      <c r="FD7" s="8"/>
    </row>
    <row r="8" spans="1:160" x14ac:dyDescent="0.2">
      <c r="A8" s="17" t="s">
        <v>55</v>
      </c>
      <c r="B8" s="79" t="s">
        <v>56</v>
      </c>
      <c r="C8" s="52">
        <v>35014</v>
      </c>
      <c r="D8" s="52">
        <v>25649</v>
      </c>
      <c r="E8" s="52">
        <v>7978842</v>
      </c>
      <c r="F8" s="52">
        <v>0</v>
      </c>
      <c r="G8" s="52">
        <v>8004491</v>
      </c>
      <c r="H8" s="82">
        <f t="shared" si="0"/>
        <v>228.60829953732792</v>
      </c>
      <c r="I8" s="8"/>
      <c r="J8" s="9"/>
      <c r="K8" s="8"/>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8"/>
      <c r="CF8" s="8"/>
      <c r="CG8" s="8"/>
      <c r="CH8" s="8"/>
      <c r="CI8" s="8"/>
      <c r="CJ8" s="8"/>
      <c r="CK8" s="8"/>
      <c r="CL8" s="8"/>
      <c r="CM8" s="9"/>
      <c r="CN8" s="9"/>
      <c r="CO8" s="9"/>
      <c r="CP8" s="9"/>
      <c r="CQ8" s="10"/>
      <c r="CR8" s="10"/>
      <c r="CS8" s="10"/>
      <c r="CT8" s="10"/>
      <c r="CU8" s="10"/>
      <c r="CV8" s="8"/>
      <c r="CW8" s="10"/>
      <c r="CX8" s="10"/>
      <c r="CY8" s="10"/>
      <c r="CZ8" s="10"/>
      <c r="DA8" s="10"/>
      <c r="DB8" s="10"/>
      <c r="DC8" s="8"/>
      <c r="DD8" s="10"/>
      <c r="DE8" s="10"/>
      <c r="DF8" s="10"/>
      <c r="DG8" s="10"/>
      <c r="DH8" s="10"/>
      <c r="DI8" s="10"/>
      <c r="DJ8" s="10"/>
      <c r="DK8" s="10"/>
      <c r="DL8" s="10"/>
      <c r="DM8" s="10"/>
      <c r="DN8" s="10"/>
      <c r="DO8" s="10"/>
      <c r="DP8" s="8"/>
      <c r="DQ8" s="10"/>
      <c r="DR8" s="10"/>
      <c r="DS8" s="10"/>
      <c r="DT8" s="10"/>
      <c r="DU8" s="10"/>
      <c r="DV8" s="10"/>
      <c r="DW8" s="10"/>
      <c r="DX8" s="10"/>
      <c r="DY8" s="8"/>
      <c r="DZ8" s="10"/>
      <c r="EA8" s="10"/>
      <c r="EB8" s="10"/>
      <c r="EC8" s="10"/>
      <c r="ED8" s="8"/>
      <c r="EE8" s="8"/>
      <c r="EF8" s="8"/>
      <c r="EG8" s="8"/>
      <c r="EH8" s="8"/>
      <c r="EI8" s="8"/>
      <c r="EJ8" s="9"/>
      <c r="EK8" s="9"/>
      <c r="EL8" s="8"/>
      <c r="EM8" s="8"/>
      <c r="EN8" s="8"/>
      <c r="EO8" s="8"/>
      <c r="EP8" s="9"/>
      <c r="EQ8" s="9"/>
      <c r="ER8" s="8"/>
      <c r="ES8" s="8"/>
      <c r="ET8" s="8"/>
      <c r="EU8" s="8"/>
      <c r="EV8" s="8"/>
      <c r="EW8" s="8"/>
      <c r="EX8" s="8"/>
      <c r="EY8" s="8"/>
      <c r="EZ8" s="77"/>
      <c r="FA8" s="8"/>
      <c r="FB8" s="8"/>
      <c r="FC8" s="77"/>
      <c r="FD8" s="8"/>
    </row>
    <row r="9" spans="1:160" x14ac:dyDescent="0.2">
      <c r="A9" s="17" t="s">
        <v>57</v>
      </c>
      <c r="B9" s="79" t="s">
        <v>58</v>
      </c>
      <c r="C9" s="52">
        <v>80387</v>
      </c>
      <c r="D9" s="52">
        <v>11475</v>
      </c>
      <c r="E9" s="52">
        <v>7978842</v>
      </c>
      <c r="F9" s="52">
        <v>0</v>
      </c>
      <c r="G9" s="52">
        <v>7990317</v>
      </c>
      <c r="H9" s="82">
        <f t="shared" si="0"/>
        <v>99.398124074788214</v>
      </c>
      <c r="I9" s="8"/>
      <c r="J9" s="9"/>
      <c r="K9" s="8"/>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8"/>
      <c r="AY9" s="8"/>
      <c r="AZ9" s="9"/>
      <c r="BA9" s="9"/>
      <c r="BB9" s="8"/>
      <c r="BC9" s="9"/>
      <c r="BD9" s="9"/>
      <c r="BE9" s="9"/>
      <c r="BF9" s="9"/>
      <c r="BG9" s="9"/>
      <c r="BH9" s="9"/>
      <c r="BI9" s="9"/>
      <c r="BJ9" s="9"/>
      <c r="BK9" s="9"/>
      <c r="BL9" s="9"/>
      <c r="BM9" s="9"/>
      <c r="BN9" s="9"/>
      <c r="BO9" s="9"/>
      <c r="BP9" s="9"/>
      <c r="BQ9" s="9"/>
      <c r="BR9" s="9"/>
      <c r="BS9" s="9"/>
      <c r="BT9" s="9"/>
      <c r="BU9" s="8"/>
      <c r="BV9" s="8"/>
      <c r="BW9" s="8"/>
      <c r="BX9" s="8"/>
      <c r="BY9" s="8"/>
      <c r="BZ9" s="8"/>
      <c r="CA9" s="8"/>
      <c r="CB9" s="8"/>
      <c r="CC9" s="8"/>
      <c r="CD9" s="8"/>
      <c r="CE9" s="9"/>
      <c r="CF9" s="9"/>
      <c r="CG9" s="9"/>
      <c r="CH9" s="9"/>
      <c r="CI9" s="9"/>
      <c r="CJ9" s="9"/>
      <c r="CK9" s="9"/>
      <c r="CL9" s="9"/>
      <c r="CM9" s="9"/>
      <c r="CN9" s="9"/>
      <c r="CO9" s="9"/>
      <c r="CP9" s="9"/>
      <c r="CQ9" s="10"/>
      <c r="CR9" s="10"/>
      <c r="CS9" s="10"/>
      <c r="CT9" s="10"/>
      <c r="CU9" s="10"/>
      <c r="CV9" s="8"/>
      <c r="CW9" s="10"/>
      <c r="CX9" s="10"/>
      <c r="CY9" s="10"/>
      <c r="CZ9" s="10"/>
      <c r="DA9" s="10"/>
      <c r="DB9" s="10"/>
      <c r="DC9" s="8"/>
      <c r="DD9" s="10"/>
      <c r="DE9" s="10"/>
      <c r="DF9" s="10"/>
      <c r="DG9" s="10"/>
      <c r="DH9" s="10"/>
      <c r="DI9" s="10"/>
      <c r="DJ9" s="10"/>
      <c r="DK9" s="10"/>
      <c r="DL9" s="10"/>
      <c r="DM9" s="10"/>
      <c r="DN9" s="10"/>
      <c r="DO9" s="10"/>
      <c r="DP9" s="8"/>
      <c r="DQ9" s="10"/>
      <c r="DR9" s="10"/>
      <c r="DS9" s="10"/>
      <c r="DT9" s="10"/>
      <c r="DU9" s="10"/>
      <c r="DV9" s="10"/>
      <c r="DW9" s="10"/>
      <c r="DX9" s="10"/>
      <c r="DY9" s="8"/>
      <c r="DZ9" s="10"/>
      <c r="EA9" s="10"/>
      <c r="EB9" s="10"/>
      <c r="EC9" s="10"/>
      <c r="ED9" s="8"/>
      <c r="EE9" s="8"/>
      <c r="EF9" s="8"/>
      <c r="EG9" s="8"/>
      <c r="EH9" s="8"/>
      <c r="EI9" s="8"/>
      <c r="EJ9" s="9"/>
      <c r="EK9" s="9"/>
      <c r="EL9" s="8"/>
      <c r="EM9" s="8"/>
      <c r="EN9" s="8"/>
      <c r="EO9" s="8"/>
      <c r="EP9" s="9"/>
      <c r="EQ9" s="9"/>
      <c r="ER9" s="8"/>
      <c r="ES9" s="8"/>
      <c r="ET9" s="8"/>
      <c r="EU9" s="8"/>
      <c r="EV9" s="10"/>
      <c r="EW9" s="8"/>
      <c r="EX9" s="9"/>
      <c r="EY9" s="8"/>
      <c r="EZ9" s="77"/>
      <c r="FA9" s="8"/>
      <c r="FB9" s="8"/>
      <c r="FC9" s="77"/>
      <c r="FD9" s="8"/>
    </row>
    <row r="10" spans="1:160" x14ac:dyDescent="0.2">
      <c r="A10" s="17" t="s">
        <v>59</v>
      </c>
      <c r="B10" s="79" t="s">
        <v>60</v>
      </c>
      <c r="C10" s="52">
        <v>33506</v>
      </c>
      <c r="D10" s="52">
        <v>18444</v>
      </c>
      <c r="E10" s="52">
        <v>7978842</v>
      </c>
      <c r="F10" s="52">
        <v>0</v>
      </c>
      <c r="G10" s="52">
        <v>7997286</v>
      </c>
      <c r="H10" s="82">
        <f t="shared" si="0"/>
        <v>238.68220617202888</v>
      </c>
      <c r="I10" s="8"/>
      <c r="J10" s="9"/>
      <c r="K10" s="8"/>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8"/>
      <c r="AY10" s="8"/>
      <c r="AZ10" s="9"/>
      <c r="BA10" s="9"/>
      <c r="BB10" s="8"/>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10"/>
      <c r="CR10" s="10"/>
      <c r="CS10" s="10"/>
      <c r="CT10" s="10"/>
      <c r="CU10" s="10"/>
      <c r="CV10" s="8"/>
      <c r="CW10" s="10"/>
      <c r="CX10" s="10"/>
      <c r="CY10" s="10"/>
      <c r="CZ10" s="10"/>
      <c r="DA10" s="10"/>
      <c r="DB10" s="10"/>
      <c r="DC10" s="8"/>
      <c r="DD10" s="10"/>
      <c r="DE10" s="10"/>
      <c r="DF10" s="10"/>
      <c r="DG10" s="10"/>
      <c r="DH10" s="10"/>
      <c r="DI10" s="10"/>
      <c r="DJ10" s="10"/>
      <c r="DK10" s="10"/>
      <c r="DL10" s="10"/>
      <c r="DM10" s="10"/>
      <c r="DN10" s="10"/>
      <c r="DO10" s="10"/>
      <c r="DP10" s="8"/>
      <c r="DQ10" s="10"/>
      <c r="DR10" s="10"/>
      <c r="DS10" s="10"/>
      <c r="DT10" s="10"/>
      <c r="DU10" s="10"/>
      <c r="DV10" s="10"/>
      <c r="DW10" s="10"/>
      <c r="DX10" s="10"/>
      <c r="DY10" s="8"/>
      <c r="DZ10" s="10"/>
      <c r="EA10" s="10"/>
      <c r="EB10" s="10"/>
      <c r="EC10" s="10"/>
      <c r="ED10" s="8"/>
      <c r="EE10" s="8"/>
      <c r="EF10" s="8"/>
      <c r="EG10" s="8"/>
      <c r="EH10" s="8"/>
      <c r="EI10" s="8"/>
      <c r="EJ10" s="9"/>
      <c r="EK10" s="9"/>
      <c r="EL10" s="8"/>
      <c r="EM10" s="8"/>
      <c r="EN10" s="8"/>
      <c r="EO10" s="8"/>
      <c r="EP10" s="9"/>
      <c r="EQ10" s="9"/>
      <c r="ER10" s="8"/>
      <c r="ES10" s="8"/>
      <c r="ET10" s="8"/>
      <c r="EU10" s="8"/>
      <c r="EV10" s="8"/>
      <c r="EW10" s="8"/>
      <c r="EX10" s="9"/>
      <c r="EY10" s="8"/>
      <c r="EZ10" s="77"/>
      <c r="FA10" s="8"/>
      <c r="FB10" s="8"/>
      <c r="FC10" s="77"/>
      <c r="FD10" s="8"/>
    </row>
    <row r="11" spans="1:160" x14ac:dyDescent="0.2">
      <c r="A11" s="17" t="s">
        <v>61</v>
      </c>
      <c r="B11" s="79" t="s">
        <v>62</v>
      </c>
      <c r="C11" s="52">
        <v>13146</v>
      </c>
      <c r="D11" s="52">
        <v>5733</v>
      </c>
      <c r="E11" s="52">
        <v>7978842</v>
      </c>
      <c r="F11" s="52">
        <v>0</v>
      </c>
      <c r="G11" s="52">
        <v>7984575</v>
      </c>
      <c r="H11" s="82">
        <f t="shared" si="0"/>
        <v>607.37676859881333</v>
      </c>
      <c r="I11" s="8"/>
      <c r="J11" s="9"/>
      <c r="K11" s="8"/>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8"/>
      <c r="AY11" s="8"/>
      <c r="AZ11" s="9"/>
      <c r="BA11" s="9"/>
      <c r="BB11" s="8"/>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8"/>
      <c r="CF11" s="8"/>
      <c r="CG11" s="8"/>
      <c r="CH11" s="8"/>
      <c r="CI11" s="8"/>
      <c r="CJ11" s="8"/>
      <c r="CK11" s="8"/>
      <c r="CL11" s="8"/>
      <c r="CM11" s="9"/>
      <c r="CN11" s="9"/>
      <c r="CO11" s="9"/>
      <c r="CP11" s="9"/>
      <c r="CQ11" s="10"/>
      <c r="CR11" s="10"/>
      <c r="CS11" s="10"/>
      <c r="CT11" s="10"/>
      <c r="CU11" s="10"/>
      <c r="CV11" s="8"/>
      <c r="CW11" s="10"/>
      <c r="CX11" s="10"/>
      <c r="CY11" s="10"/>
      <c r="CZ11" s="10"/>
      <c r="DA11" s="10"/>
      <c r="DB11" s="10"/>
      <c r="DC11" s="8"/>
      <c r="DD11" s="10"/>
      <c r="DE11" s="10"/>
      <c r="DF11" s="10"/>
      <c r="DG11" s="10"/>
      <c r="DH11" s="10"/>
      <c r="DI11" s="10"/>
      <c r="DJ11" s="10"/>
      <c r="DK11" s="10"/>
      <c r="DL11" s="10"/>
      <c r="DM11" s="10"/>
      <c r="DN11" s="10"/>
      <c r="DO11" s="10"/>
      <c r="DP11" s="8"/>
      <c r="DQ11" s="10"/>
      <c r="DR11" s="10"/>
      <c r="DS11" s="10"/>
      <c r="DT11" s="10"/>
      <c r="DU11" s="10"/>
      <c r="DV11" s="10"/>
      <c r="DW11" s="10"/>
      <c r="DX11" s="10"/>
      <c r="DY11" s="8"/>
      <c r="DZ11" s="10"/>
      <c r="EA11" s="10"/>
      <c r="EB11" s="10"/>
      <c r="EC11" s="10"/>
      <c r="ED11" s="8"/>
      <c r="EE11" s="8"/>
      <c r="EF11" s="8"/>
      <c r="EG11" s="8"/>
      <c r="EH11" s="8"/>
      <c r="EI11" s="8"/>
      <c r="EJ11" s="9"/>
      <c r="EK11" s="9"/>
      <c r="EL11" s="8"/>
      <c r="EM11" s="8"/>
      <c r="EN11" s="8"/>
      <c r="EO11" s="8"/>
      <c r="EP11" s="9"/>
      <c r="EQ11" s="9"/>
      <c r="ER11" s="8"/>
      <c r="ES11" s="8"/>
      <c r="ET11" s="8"/>
      <c r="EU11" s="8"/>
      <c r="EV11" s="8"/>
      <c r="EW11" s="8"/>
      <c r="EX11" s="8"/>
      <c r="EY11" s="8"/>
      <c r="EZ11" s="77"/>
      <c r="FA11" s="8"/>
      <c r="FB11" s="8"/>
      <c r="FC11" s="77"/>
      <c r="FD11" s="8"/>
    </row>
    <row r="12" spans="1:160" x14ac:dyDescent="0.2">
      <c r="A12" s="17" t="s">
        <v>63</v>
      </c>
      <c r="B12" s="79" t="s">
        <v>64</v>
      </c>
      <c r="C12" s="52">
        <v>47037</v>
      </c>
      <c r="D12" s="52">
        <v>18829</v>
      </c>
      <c r="E12" s="52">
        <v>7978842</v>
      </c>
      <c r="F12" s="52">
        <v>0</v>
      </c>
      <c r="G12" s="52">
        <v>7997671</v>
      </c>
      <c r="H12" s="82">
        <f t="shared" si="0"/>
        <v>170.0293598656377</v>
      </c>
      <c r="I12" s="8"/>
      <c r="J12" s="9"/>
      <c r="K12" s="8"/>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8"/>
      <c r="AY12" s="8"/>
      <c r="AZ12" s="9"/>
      <c r="BA12" s="9"/>
      <c r="BB12" s="8"/>
      <c r="BC12" s="9"/>
      <c r="BD12" s="9"/>
      <c r="BE12" s="9"/>
      <c r="BF12" s="9"/>
      <c r="BG12" s="9"/>
      <c r="BH12" s="9"/>
      <c r="BI12" s="9"/>
      <c r="BJ12" s="9"/>
      <c r="BK12" s="8"/>
      <c r="BL12" s="8"/>
      <c r="BM12" s="8"/>
      <c r="BN12" s="8"/>
      <c r="BO12" s="8"/>
      <c r="BP12" s="8"/>
      <c r="BQ12" s="8"/>
      <c r="BR12" s="8"/>
      <c r="BS12" s="8"/>
      <c r="BT12" s="8"/>
      <c r="BU12" s="8"/>
      <c r="BV12" s="8"/>
      <c r="BW12" s="8"/>
      <c r="BX12" s="8"/>
      <c r="BY12" s="8"/>
      <c r="BZ12" s="8"/>
      <c r="CA12" s="8"/>
      <c r="CB12" s="8"/>
      <c r="CC12" s="8"/>
      <c r="CD12" s="8"/>
      <c r="CE12" s="9"/>
      <c r="CF12" s="9"/>
      <c r="CG12" s="9"/>
      <c r="CH12" s="9"/>
      <c r="CI12" s="9"/>
      <c r="CJ12" s="9"/>
      <c r="CK12" s="9"/>
      <c r="CL12" s="9"/>
      <c r="CM12" s="9"/>
      <c r="CN12" s="9"/>
      <c r="CO12" s="9"/>
      <c r="CP12" s="9"/>
      <c r="CQ12" s="10"/>
      <c r="CR12" s="10"/>
      <c r="CS12" s="10"/>
      <c r="CT12" s="10"/>
      <c r="CU12" s="10"/>
      <c r="CV12" s="8"/>
      <c r="CW12" s="10"/>
      <c r="CX12" s="10"/>
      <c r="CY12" s="10"/>
      <c r="CZ12" s="10"/>
      <c r="DA12" s="10"/>
      <c r="DB12" s="10"/>
      <c r="DC12" s="8"/>
      <c r="DD12" s="10"/>
      <c r="DE12" s="10"/>
      <c r="DF12" s="10"/>
      <c r="DG12" s="10"/>
      <c r="DH12" s="10"/>
      <c r="DI12" s="10"/>
      <c r="DJ12" s="10"/>
      <c r="DK12" s="10"/>
      <c r="DL12" s="10"/>
      <c r="DM12" s="10"/>
      <c r="DN12" s="10"/>
      <c r="DO12" s="10"/>
      <c r="DP12" s="8"/>
      <c r="DQ12" s="10"/>
      <c r="DR12" s="10"/>
      <c r="DS12" s="10"/>
      <c r="DT12" s="10"/>
      <c r="DU12" s="10"/>
      <c r="DV12" s="10"/>
      <c r="DW12" s="10"/>
      <c r="DX12" s="10"/>
      <c r="DY12" s="8"/>
      <c r="DZ12" s="10"/>
      <c r="EA12" s="10"/>
      <c r="EB12" s="10"/>
      <c r="EC12" s="10"/>
      <c r="ED12" s="8"/>
      <c r="EE12" s="8"/>
      <c r="EF12" s="8"/>
      <c r="EG12" s="8"/>
      <c r="EH12" s="8"/>
      <c r="EI12" s="8"/>
      <c r="EJ12" s="9"/>
      <c r="EK12" s="9"/>
      <c r="EL12" s="8"/>
      <c r="EM12" s="8"/>
      <c r="EN12" s="8"/>
      <c r="EO12" s="8"/>
      <c r="EP12" s="9"/>
      <c r="EQ12" s="9"/>
      <c r="ER12" s="8"/>
      <c r="ES12" s="8"/>
      <c r="ET12" s="8"/>
      <c r="EU12" s="8"/>
      <c r="EV12" s="8"/>
      <c r="EW12" s="8"/>
      <c r="EX12" s="8"/>
      <c r="EY12" s="8"/>
      <c r="EZ12" s="77"/>
      <c r="FA12" s="8"/>
      <c r="FB12" s="8"/>
      <c r="FC12" s="77"/>
      <c r="FD12" s="8"/>
    </row>
    <row r="13" spans="1:160" x14ac:dyDescent="0.2">
      <c r="A13" s="17" t="s">
        <v>65</v>
      </c>
      <c r="B13" s="79" t="s">
        <v>66</v>
      </c>
      <c r="C13" s="52">
        <v>6425</v>
      </c>
      <c r="D13" s="52">
        <v>0</v>
      </c>
      <c r="E13" s="52">
        <v>7978842</v>
      </c>
      <c r="F13" s="52">
        <v>0</v>
      </c>
      <c r="G13" s="52">
        <v>7978842</v>
      </c>
      <c r="H13" s="82">
        <f t="shared" si="0"/>
        <v>1241.843112840467</v>
      </c>
      <c r="I13" s="8"/>
      <c r="J13" s="9"/>
      <c r="K13" s="8"/>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8"/>
      <c r="AY13" s="8"/>
      <c r="AZ13" s="9"/>
      <c r="BA13" s="9"/>
      <c r="BB13" s="8"/>
      <c r="BC13" s="9"/>
      <c r="BD13" s="9"/>
      <c r="BE13" s="9"/>
      <c r="BF13" s="9"/>
      <c r="BG13" s="9"/>
      <c r="BH13" s="9"/>
      <c r="BI13" s="9"/>
      <c r="BJ13" s="9"/>
      <c r="BK13" s="9"/>
      <c r="BL13" s="9"/>
      <c r="BM13" s="9"/>
      <c r="BN13" s="9"/>
      <c r="BO13" s="9"/>
      <c r="BP13" s="9"/>
      <c r="BQ13" s="9"/>
      <c r="BR13" s="9"/>
      <c r="BS13" s="9"/>
      <c r="BT13" s="9"/>
      <c r="BU13" s="8"/>
      <c r="BV13" s="8"/>
      <c r="BW13" s="8"/>
      <c r="BX13" s="8"/>
      <c r="BY13" s="8"/>
      <c r="BZ13" s="8"/>
      <c r="CA13" s="8"/>
      <c r="CB13" s="8"/>
      <c r="CC13" s="8"/>
      <c r="CD13" s="8"/>
      <c r="CE13" s="9"/>
      <c r="CF13" s="9"/>
      <c r="CG13" s="9"/>
      <c r="CH13" s="9"/>
      <c r="CI13" s="9"/>
      <c r="CJ13" s="9"/>
      <c r="CK13" s="9"/>
      <c r="CL13" s="9"/>
      <c r="CM13" s="9"/>
      <c r="CN13" s="9"/>
      <c r="CO13" s="9"/>
      <c r="CP13" s="8"/>
      <c r="CQ13" s="10"/>
      <c r="CR13" s="10"/>
      <c r="CS13" s="10"/>
      <c r="CT13" s="10"/>
      <c r="CU13" s="10"/>
      <c r="CV13" s="8"/>
      <c r="CW13" s="10"/>
      <c r="CX13" s="10"/>
      <c r="CY13" s="10"/>
      <c r="CZ13" s="10"/>
      <c r="DA13" s="10"/>
      <c r="DB13" s="10"/>
      <c r="DC13" s="8"/>
      <c r="DD13" s="10"/>
      <c r="DE13" s="10"/>
      <c r="DF13" s="10"/>
      <c r="DG13" s="10"/>
      <c r="DH13" s="10"/>
      <c r="DI13" s="10"/>
      <c r="DJ13" s="10"/>
      <c r="DK13" s="10"/>
      <c r="DL13" s="10"/>
      <c r="DM13" s="10"/>
      <c r="DN13" s="10"/>
      <c r="DO13" s="10"/>
      <c r="DP13" s="8"/>
      <c r="DQ13" s="10"/>
      <c r="DR13" s="10"/>
      <c r="DS13" s="10"/>
      <c r="DT13" s="10"/>
      <c r="DU13" s="10"/>
      <c r="DV13" s="10"/>
      <c r="DW13" s="10"/>
      <c r="DX13" s="10"/>
      <c r="DY13" s="8"/>
      <c r="DZ13" s="10"/>
      <c r="EA13" s="10"/>
      <c r="EB13" s="10"/>
      <c r="EC13" s="10"/>
      <c r="ED13" s="8"/>
      <c r="EE13" s="8"/>
      <c r="EF13" s="8"/>
      <c r="EG13" s="8"/>
      <c r="EH13" s="8"/>
      <c r="EI13" s="8"/>
      <c r="EJ13" s="9"/>
      <c r="EK13" s="9"/>
      <c r="EL13" s="8"/>
      <c r="EM13" s="8"/>
      <c r="EN13" s="8"/>
      <c r="EO13" s="8"/>
      <c r="EP13" s="9"/>
      <c r="EQ13" s="9"/>
      <c r="ER13" s="8"/>
      <c r="ES13" s="8"/>
      <c r="ET13" s="8"/>
      <c r="EU13" s="8"/>
      <c r="EV13" s="10"/>
      <c r="EW13" s="8"/>
      <c r="EX13" s="9"/>
      <c r="EY13" s="8"/>
      <c r="EZ13" s="77"/>
      <c r="FA13" s="8"/>
      <c r="FB13" s="8"/>
      <c r="FC13" s="77"/>
      <c r="FD13" s="8"/>
    </row>
    <row r="14" spans="1:160" x14ac:dyDescent="0.2">
      <c r="A14" s="17" t="s">
        <v>67</v>
      </c>
      <c r="B14" s="79" t="s">
        <v>68</v>
      </c>
      <c r="C14" s="52">
        <v>4606</v>
      </c>
      <c r="D14" s="52">
        <v>0</v>
      </c>
      <c r="E14" s="52">
        <v>7978842</v>
      </c>
      <c r="F14" s="52">
        <v>0</v>
      </c>
      <c r="G14" s="52">
        <v>7978842</v>
      </c>
      <c r="H14" s="82">
        <f t="shared" si="0"/>
        <v>1732.2713851498047</v>
      </c>
      <c r="I14" s="8"/>
      <c r="J14" s="9"/>
      <c r="K14" s="8"/>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8"/>
      <c r="AY14" s="8"/>
      <c r="AZ14" s="9"/>
      <c r="BA14" s="9"/>
      <c r="BB14" s="9"/>
      <c r="BC14" s="9"/>
      <c r="BD14" s="9"/>
      <c r="BE14" s="9"/>
      <c r="BF14" s="9"/>
      <c r="BG14" s="9"/>
      <c r="BH14" s="9"/>
      <c r="BI14" s="9"/>
      <c r="BJ14" s="9"/>
      <c r="BK14" s="9"/>
      <c r="BL14" s="9"/>
      <c r="BM14" s="9"/>
      <c r="BN14" s="9"/>
      <c r="BO14" s="9"/>
      <c r="BP14" s="9"/>
      <c r="BQ14" s="9"/>
      <c r="BR14" s="9"/>
      <c r="BS14" s="9"/>
      <c r="BT14" s="9"/>
      <c r="BU14" s="8"/>
      <c r="BV14" s="8"/>
      <c r="BW14" s="8"/>
      <c r="BX14" s="8"/>
      <c r="BY14" s="8"/>
      <c r="BZ14" s="8"/>
      <c r="CA14" s="8"/>
      <c r="CB14" s="8"/>
      <c r="CC14" s="8"/>
      <c r="CD14" s="8"/>
      <c r="CE14" s="8"/>
      <c r="CF14" s="8"/>
      <c r="CG14" s="8"/>
      <c r="CH14" s="8"/>
      <c r="CI14" s="8"/>
      <c r="CJ14" s="8"/>
      <c r="CK14" s="8"/>
      <c r="CL14" s="8"/>
      <c r="CM14" s="9"/>
      <c r="CN14" s="9"/>
      <c r="CO14" s="9"/>
      <c r="CP14" s="8"/>
      <c r="CQ14" s="10"/>
      <c r="CR14" s="10"/>
      <c r="CS14" s="10"/>
      <c r="CT14" s="10"/>
      <c r="CU14" s="10"/>
      <c r="CV14" s="8"/>
      <c r="CW14" s="10"/>
      <c r="CX14" s="10"/>
      <c r="CY14" s="10"/>
      <c r="CZ14" s="10"/>
      <c r="DA14" s="10"/>
      <c r="DB14" s="10"/>
      <c r="DC14" s="8"/>
      <c r="DD14" s="10"/>
      <c r="DE14" s="10"/>
      <c r="DF14" s="10"/>
      <c r="DG14" s="10"/>
      <c r="DH14" s="10"/>
      <c r="DI14" s="10"/>
      <c r="DJ14" s="10"/>
      <c r="DK14" s="10"/>
      <c r="DL14" s="10"/>
      <c r="DM14" s="10"/>
      <c r="DN14" s="10"/>
      <c r="DO14" s="10"/>
      <c r="DP14" s="8"/>
      <c r="DQ14" s="10"/>
      <c r="DR14" s="10"/>
      <c r="DS14" s="10"/>
      <c r="DT14" s="10"/>
      <c r="DU14" s="10"/>
      <c r="DV14" s="10"/>
      <c r="DW14" s="10"/>
      <c r="DX14" s="10"/>
      <c r="DY14" s="8"/>
      <c r="DZ14" s="10"/>
      <c r="EA14" s="10"/>
      <c r="EB14" s="10"/>
      <c r="EC14" s="10"/>
      <c r="ED14" s="8"/>
      <c r="EE14" s="8"/>
      <c r="EF14" s="8"/>
      <c r="EG14" s="8"/>
      <c r="EH14" s="8"/>
      <c r="EI14" s="8"/>
      <c r="EJ14" s="9"/>
      <c r="EK14" s="9"/>
      <c r="EL14" s="8"/>
      <c r="EM14" s="8"/>
      <c r="EN14" s="8"/>
      <c r="EO14" s="8"/>
      <c r="EP14" s="9"/>
      <c r="EQ14" s="9"/>
      <c r="ER14" s="8"/>
      <c r="ES14" s="8"/>
      <c r="ET14" s="8"/>
      <c r="EU14" s="8"/>
      <c r="EV14" s="10"/>
      <c r="EW14" s="8"/>
      <c r="EX14" s="9"/>
      <c r="EY14" s="8"/>
      <c r="EZ14" s="77"/>
      <c r="FA14" s="8"/>
      <c r="FB14" s="8"/>
      <c r="FC14" s="77"/>
      <c r="FD14" s="8"/>
    </row>
    <row r="15" spans="1:160" x14ac:dyDescent="0.2">
      <c r="A15" s="17" t="s">
        <v>71</v>
      </c>
      <c r="B15" s="79" t="s">
        <v>70</v>
      </c>
      <c r="C15" s="52">
        <v>4040</v>
      </c>
      <c r="D15" s="52">
        <v>0</v>
      </c>
      <c r="E15" s="52">
        <v>7978842</v>
      </c>
      <c r="F15" s="52">
        <v>0</v>
      </c>
      <c r="G15" s="52">
        <v>7978842</v>
      </c>
      <c r="H15" s="82">
        <f t="shared" si="0"/>
        <v>1974.9608910891088</v>
      </c>
      <c r="I15" s="8"/>
      <c r="J15" s="9"/>
      <c r="K15" s="8"/>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8"/>
      <c r="AY15" s="8"/>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10"/>
      <c r="CR15" s="10"/>
      <c r="CS15" s="10"/>
      <c r="CT15" s="10"/>
      <c r="CU15" s="10"/>
      <c r="CV15" s="8"/>
      <c r="CW15" s="10"/>
      <c r="CX15" s="10"/>
      <c r="CY15" s="10"/>
      <c r="CZ15" s="10"/>
      <c r="DA15" s="10"/>
      <c r="DB15" s="10"/>
      <c r="DC15" s="8"/>
      <c r="DD15" s="10"/>
      <c r="DE15" s="10"/>
      <c r="DF15" s="10"/>
      <c r="DG15" s="10"/>
      <c r="DH15" s="10"/>
      <c r="DI15" s="10"/>
      <c r="DJ15" s="10"/>
      <c r="DK15" s="10"/>
      <c r="DL15" s="10"/>
      <c r="DM15" s="10"/>
      <c r="DN15" s="10"/>
      <c r="DO15" s="10"/>
      <c r="DP15" s="8"/>
      <c r="DQ15" s="10"/>
      <c r="DR15" s="10"/>
      <c r="DS15" s="10"/>
      <c r="DT15" s="10"/>
      <c r="DU15" s="10"/>
      <c r="DV15" s="10"/>
      <c r="DW15" s="10"/>
      <c r="DX15" s="10"/>
      <c r="DY15" s="8"/>
      <c r="DZ15" s="10"/>
      <c r="EA15" s="10"/>
      <c r="EB15" s="10"/>
      <c r="EC15" s="10"/>
      <c r="ED15" s="8"/>
      <c r="EE15" s="8"/>
      <c r="EF15" s="8"/>
      <c r="EG15" s="8"/>
      <c r="EH15" s="8"/>
      <c r="EI15" s="8"/>
      <c r="EJ15" s="9"/>
      <c r="EK15" s="9"/>
      <c r="EL15" s="8"/>
      <c r="EM15" s="8"/>
      <c r="EN15" s="8"/>
      <c r="EO15" s="8"/>
      <c r="EP15" s="9"/>
      <c r="EQ15" s="9"/>
      <c r="ER15" s="8"/>
      <c r="ES15" s="8"/>
      <c r="ET15" s="8"/>
      <c r="EU15" s="8"/>
      <c r="EV15" s="10"/>
      <c r="EW15" s="8"/>
      <c r="EX15" s="8"/>
      <c r="EY15" s="8"/>
      <c r="EZ15" s="77"/>
      <c r="FA15" s="8"/>
      <c r="FB15" s="8"/>
      <c r="FC15" s="77"/>
      <c r="FD15" s="8"/>
    </row>
    <row r="16" spans="1:160" x14ac:dyDescent="0.2">
      <c r="A16" s="17" t="s">
        <v>69</v>
      </c>
      <c r="B16" s="79" t="s">
        <v>70</v>
      </c>
      <c r="C16" s="52">
        <v>5706</v>
      </c>
      <c r="D16" s="52">
        <v>0</v>
      </c>
      <c r="E16" s="52">
        <v>7978842</v>
      </c>
      <c r="F16" s="52">
        <v>0</v>
      </c>
      <c r="G16" s="52">
        <v>7978842</v>
      </c>
      <c r="H16" s="82">
        <f t="shared" si="0"/>
        <v>1398.3249211356467</v>
      </c>
      <c r="I16" s="8"/>
      <c r="J16" s="9"/>
      <c r="K16" s="8"/>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8"/>
      <c r="AY16" s="8"/>
      <c r="AZ16" s="9"/>
      <c r="BA16" s="9"/>
      <c r="BB16" s="8"/>
      <c r="BC16" s="9"/>
      <c r="BD16" s="9"/>
      <c r="BE16" s="9"/>
      <c r="BF16" s="9"/>
      <c r="BG16" s="9"/>
      <c r="BH16" s="9"/>
      <c r="BI16" s="9"/>
      <c r="BJ16" s="9"/>
      <c r="BK16" s="9"/>
      <c r="BL16" s="9"/>
      <c r="BM16" s="9"/>
      <c r="BN16" s="9"/>
      <c r="BO16" s="9"/>
      <c r="BP16" s="9"/>
      <c r="BQ16" s="9"/>
      <c r="BR16" s="9"/>
      <c r="BS16" s="9"/>
      <c r="BT16" s="9"/>
      <c r="BU16" s="8"/>
      <c r="BV16" s="8"/>
      <c r="BW16" s="8"/>
      <c r="BX16" s="8"/>
      <c r="BY16" s="8"/>
      <c r="BZ16" s="8"/>
      <c r="CA16" s="8"/>
      <c r="CB16" s="8"/>
      <c r="CC16" s="8"/>
      <c r="CD16" s="8"/>
      <c r="CE16" s="9"/>
      <c r="CF16" s="9"/>
      <c r="CG16" s="9"/>
      <c r="CH16" s="9"/>
      <c r="CI16" s="9"/>
      <c r="CJ16" s="9"/>
      <c r="CK16" s="9"/>
      <c r="CL16" s="9"/>
      <c r="CM16" s="9"/>
      <c r="CN16" s="9"/>
      <c r="CO16" s="9"/>
      <c r="CP16" s="9"/>
      <c r="CQ16" s="10"/>
      <c r="CR16" s="10"/>
      <c r="CS16" s="10"/>
      <c r="CT16" s="10"/>
      <c r="CU16" s="10"/>
      <c r="CV16" s="8"/>
      <c r="CW16" s="10"/>
      <c r="CX16" s="10"/>
      <c r="CY16" s="10"/>
      <c r="CZ16" s="10"/>
      <c r="DA16" s="10"/>
      <c r="DB16" s="10"/>
      <c r="DC16" s="8"/>
      <c r="DD16" s="10"/>
      <c r="DE16" s="10"/>
      <c r="DF16" s="10"/>
      <c r="DG16" s="10"/>
      <c r="DH16" s="10"/>
      <c r="DI16" s="10"/>
      <c r="DJ16" s="10"/>
      <c r="DK16" s="10"/>
      <c r="DL16" s="10"/>
      <c r="DM16" s="10"/>
      <c r="DN16" s="10"/>
      <c r="DO16" s="10"/>
      <c r="DP16" s="8"/>
      <c r="DQ16" s="10"/>
      <c r="DR16" s="10"/>
      <c r="DS16" s="10"/>
      <c r="DT16" s="10"/>
      <c r="DU16" s="10"/>
      <c r="DV16" s="10"/>
      <c r="DW16" s="10"/>
      <c r="DX16" s="10"/>
      <c r="DY16" s="8"/>
      <c r="DZ16" s="10"/>
      <c r="EA16" s="10"/>
      <c r="EB16" s="10"/>
      <c r="EC16" s="10"/>
      <c r="ED16" s="8"/>
      <c r="EE16" s="8"/>
      <c r="EF16" s="8"/>
      <c r="EG16" s="8"/>
      <c r="EH16" s="8"/>
      <c r="EI16" s="8"/>
      <c r="EJ16" s="9"/>
      <c r="EK16" s="9"/>
      <c r="EL16" s="8"/>
      <c r="EM16" s="8"/>
      <c r="EN16" s="8"/>
      <c r="EO16" s="8"/>
      <c r="EP16" s="9"/>
      <c r="EQ16" s="9"/>
      <c r="ER16" s="8"/>
      <c r="ES16" s="8"/>
      <c r="ET16" s="8"/>
      <c r="EU16" s="8"/>
      <c r="EV16" s="8"/>
      <c r="EW16" s="8"/>
      <c r="EX16" s="8"/>
      <c r="EY16" s="8"/>
      <c r="EZ16" s="77"/>
      <c r="FA16" s="8"/>
      <c r="FB16" s="8"/>
      <c r="FC16" s="77"/>
      <c r="FD16" s="8"/>
    </row>
    <row r="17" spans="1:160" x14ac:dyDescent="0.2">
      <c r="A17" s="17" t="s">
        <v>74</v>
      </c>
      <c r="B17" s="79" t="s">
        <v>73</v>
      </c>
      <c r="C17" s="52">
        <v>3108</v>
      </c>
      <c r="D17" s="52">
        <v>0</v>
      </c>
      <c r="E17" s="52">
        <v>7978842</v>
      </c>
      <c r="F17" s="52">
        <v>0</v>
      </c>
      <c r="G17" s="52">
        <v>7978842</v>
      </c>
      <c r="H17" s="82">
        <f t="shared" si="0"/>
        <v>2567.1949806949806</v>
      </c>
      <c r="I17" s="8"/>
      <c r="J17" s="9"/>
      <c r="K17" s="8"/>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8"/>
      <c r="AY17" s="8"/>
      <c r="AZ17" s="9"/>
      <c r="BA17" s="9"/>
      <c r="BB17" s="8"/>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10"/>
      <c r="CR17" s="10"/>
      <c r="CS17" s="10"/>
      <c r="CT17" s="10"/>
      <c r="CU17" s="10"/>
      <c r="CV17" s="8"/>
      <c r="CW17" s="10"/>
      <c r="CX17" s="10"/>
      <c r="CY17" s="10"/>
      <c r="CZ17" s="10"/>
      <c r="DA17" s="10"/>
      <c r="DB17" s="10"/>
      <c r="DC17" s="8"/>
      <c r="DD17" s="10"/>
      <c r="DE17" s="10"/>
      <c r="DF17" s="10"/>
      <c r="DG17" s="10"/>
      <c r="DH17" s="10"/>
      <c r="DI17" s="10"/>
      <c r="DJ17" s="10"/>
      <c r="DK17" s="10"/>
      <c r="DL17" s="10"/>
      <c r="DM17" s="10"/>
      <c r="DN17" s="10"/>
      <c r="DO17" s="10"/>
      <c r="DP17" s="8"/>
      <c r="DQ17" s="10"/>
      <c r="DR17" s="10"/>
      <c r="DS17" s="10"/>
      <c r="DT17" s="10"/>
      <c r="DU17" s="10"/>
      <c r="DV17" s="10"/>
      <c r="DW17" s="10"/>
      <c r="DX17" s="10"/>
      <c r="DY17" s="8"/>
      <c r="DZ17" s="10"/>
      <c r="EA17" s="10"/>
      <c r="EB17" s="10"/>
      <c r="EC17" s="10"/>
      <c r="ED17" s="8"/>
      <c r="EE17" s="8"/>
      <c r="EF17" s="8"/>
      <c r="EG17" s="8"/>
      <c r="EH17" s="8"/>
      <c r="EI17" s="8"/>
      <c r="EJ17" s="9"/>
      <c r="EK17" s="9"/>
      <c r="EL17" s="8"/>
      <c r="EM17" s="8"/>
      <c r="EN17" s="8"/>
      <c r="EO17" s="8"/>
      <c r="EP17" s="9"/>
      <c r="EQ17" s="9"/>
      <c r="ER17" s="8"/>
      <c r="ES17" s="8"/>
      <c r="ET17" s="8"/>
      <c r="EU17" s="8"/>
      <c r="EV17" s="10"/>
      <c r="EW17" s="8"/>
      <c r="EX17" s="9"/>
      <c r="EY17" s="8"/>
      <c r="EZ17" s="77"/>
      <c r="FA17" s="8"/>
      <c r="FB17" s="8"/>
      <c r="FC17" s="77"/>
      <c r="FD17" s="8"/>
    </row>
    <row r="18" spans="1:160" x14ac:dyDescent="0.2">
      <c r="A18" s="17" t="s">
        <v>72</v>
      </c>
      <c r="B18" s="79" t="s">
        <v>73</v>
      </c>
      <c r="C18" s="52">
        <v>5080</v>
      </c>
      <c r="D18" s="52">
        <v>0</v>
      </c>
      <c r="E18" s="52">
        <v>7978842</v>
      </c>
      <c r="F18" s="52">
        <v>0</v>
      </c>
      <c r="G18" s="52">
        <v>7978842</v>
      </c>
      <c r="H18" s="82">
        <f t="shared" si="0"/>
        <v>1570.6381889763779</v>
      </c>
      <c r="I18" s="8"/>
      <c r="J18" s="9"/>
      <c r="K18" s="8"/>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8"/>
      <c r="AY18" s="8"/>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10"/>
      <c r="CR18" s="10"/>
      <c r="CS18" s="10"/>
      <c r="CT18" s="10"/>
      <c r="CU18" s="10"/>
      <c r="CV18" s="8"/>
      <c r="CW18" s="10"/>
      <c r="CX18" s="10"/>
      <c r="CY18" s="10"/>
      <c r="CZ18" s="10"/>
      <c r="DA18" s="10"/>
      <c r="DB18" s="10"/>
      <c r="DC18" s="8"/>
      <c r="DD18" s="10"/>
      <c r="DE18" s="10"/>
      <c r="DF18" s="10"/>
      <c r="DG18" s="10"/>
      <c r="DH18" s="10"/>
      <c r="DI18" s="10"/>
      <c r="DJ18" s="10"/>
      <c r="DK18" s="10"/>
      <c r="DL18" s="10"/>
      <c r="DM18" s="10"/>
      <c r="DN18" s="10"/>
      <c r="DO18" s="10"/>
      <c r="DP18" s="8"/>
      <c r="DQ18" s="10"/>
      <c r="DR18" s="10"/>
      <c r="DS18" s="10"/>
      <c r="DT18" s="10"/>
      <c r="DU18" s="10"/>
      <c r="DV18" s="10"/>
      <c r="DW18" s="10"/>
      <c r="DX18" s="10"/>
      <c r="DY18" s="8"/>
      <c r="DZ18" s="10"/>
      <c r="EA18" s="10"/>
      <c r="EB18" s="10"/>
      <c r="EC18" s="10"/>
      <c r="ED18" s="8"/>
      <c r="EE18" s="8"/>
      <c r="EF18" s="8"/>
      <c r="EG18" s="8"/>
      <c r="EH18" s="8"/>
      <c r="EI18" s="8"/>
      <c r="EJ18" s="9"/>
      <c r="EK18" s="9"/>
      <c r="EL18" s="8"/>
      <c r="EM18" s="8"/>
      <c r="EN18" s="8"/>
      <c r="EO18" s="8"/>
      <c r="EP18" s="9"/>
      <c r="EQ18" s="9"/>
      <c r="ER18" s="8"/>
      <c r="ES18" s="8"/>
      <c r="ET18" s="8"/>
      <c r="EU18" s="8"/>
      <c r="EV18" s="8"/>
      <c r="EW18" s="8"/>
      <c r="EX18" s="8"/>
      <c r="EY18" s="8"/>
      <c r="EZ18" s="77"/>
      <c r="FA18" s="8"/>
      <c r="FB18" s="8"/>
      <c r="FC18" s="77"/>
      <c r="FD18" s="8"/>
    </row>
    <row r="19" spans="1:160" x14ac:dyDescent="0.2">
      <c r="A19" s="17" t="s">
        <v>75</v>
      </c>
      <c r="B19" s="79" t="s">
        <v>76</v>
      </c>
      <c r="C19" s="52">
        <v>5405</v>
      </c>
      <c r="D19" s="52">
        <v>3905</v>
      </c>
      <c r="E19" s="52">
        <v>7978842</v>
      </c>
      <c r="F19" s="52">
        <v>17241</v>
      </c>
      <c r="G19" s="52">
        <v>7999988</v>
      </c>
      <c r="H19" s="82">
        <f t="shared" si="0"/>
        <v>1480.108788159112</v>
      </c>
      <c r="I19" s="8"/>
      <c r="J19" s="9"/>
      <c r="K19" s="8"/>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8"/>
      <c r="AY19" s="8"/>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10"/>
      <c r="CR19" s="10"/>
      <c r="CS19" s="10"/>
      <c r="CT19" s="10"/>
      <c r="CU19" s="10"/>
      <c r="CV19" s="8"/>
      <c r="CW19" s="10"/>
      <c r="CX19" s="10"/>
      <c r="CY19" s="10"/>
      <c r="CZ19" s="10"/>
      <c r="DA19" s="10"/>
      <c r="DB19" s="10"/>
      <c r="DC19" s="8"/>
      <c r="DD19" s="10"/>
      <c r="DE19" s="10"/>
      <c r="DF19" s="10"/>
      <c r="DG19" s="10"/>
      <c r="DH19" s="10"/>
      <c r="DI19" s="10"/>
      <c r="DJ19" s="10"/>
      <c r="DK19" s="10"/>
      <c r="DL19" s="10"/>
      <c r="DM19" s="10"/>
      <c r="DN19" s="10"/>
      <c r="DO19" s="10"/>
      <c r="DP19" s="8"/>
      <c r="DQ19" s="10"/>
      <c r="DR19" s="10"/>
      <c r="DS19" s="10"/>
      <c r="DT19" s="10"/>
      <c r="DU19" s="10"/>
      <c r="DV19" s="10"/>
      <c r="DW19" s="10"/>
      <c r="DX19" s="10"/>
      <c r="DY19" s="8"/>
      <c r="DZ19" s="10"/>
      <c r="EA19" s="10"/>
      <c r="EB19" s="10"/>
      <c r="EC19" s="10"/>
      <c r="ED19" s="8"/>
      <c r="EE19" s="8"/>
      <c r="EF19" s="8"/>
      <c r="EG19" s="8"/>
      <c r="EH19" s="8"/>
      <c r="EI19" s="8"/>
      <c r="EJ19" s="9"/>
      <c r="EK19" s="9"/>
      <c r="EL19" s="8"/>
      <c r="EM19" s="8"/>
      <c r="EN19" s="8"/>
      <c r="EO19" s="8"/>
      <c r="EP19" s="9"/>
      <c r="EQ19" s="9"/>
      <c r="ER19" s="8"/>
      <c r="ES19" s="8"/>
      <c r="ET19" s="8"/>
      <c r="EU19" s="8"/>
      <c r="EV19" s="10"/>
      <c r="EW19" s="8"/>
      <c r="EX19" s="8"/>
      <c r="EY19" s="8"/>
      <c r="EZ19" s="77"/>
      <c r="FA19" s="8"/>
      <c r="FB19" s="8"/>
      <c r="FC19" s="77"/>
      <c r="FD19" s="8"/>
    </row>
    <row r="20" spans="1:160" x14ac:dyDescent="0.2">
      <c r="A20" s="17" t="s">
        <v>77</v>
      </c>
      <c r="B20" s="79" t="s">
        <v>78</v>
      </c>
      <c r="C20" s="52">
        <v>28769</v>
      </c>
      <c r="D20" s="52">
        <v>1170</v>
      </c>
      <c r="E20" s="52">
        <v>7978842</v>
      </c>
      <c r="F20" s="52">
        <v>0</v>
      </c>
      <c r="G20" s="52">
        <v>7980012</v>
      </c>
      <c r="H20" s="82">
        <f t="shared" si="0"/>
        <v>277.38232124856614</v>
      </c>
      <c r="I20" s="8"/>
      <c r="J20" s="9"/>
      <c r="K20" s="8"/>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8"/>
      <c r="AY20" s="8"/>
      <c r="AZ20" s="9"/>
      <c r="BA20" s="9"/>
      <c r="BB20" s="8"/>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10"/>
      <c r="CR20" s="10"/>
      <c r="CS20" s="10"/>
      <c r="CT20" s="10"/>
      <c r="CU20" s="10"/>
      <c r="CV20" s="8"/>
      <c r="CW20" s="10"/>
      <c r="CX20" s="10"/>
      <c r="CY20" s="10"/>
      <c r="CZ20" s="10"/>
      <c r="DA20" s="10"/>
      <c r="DB20" s="10"/>
      <c r="DC20" s="8"/>
      <c r="DD20" s="10"/>
      <c r="DE20" s="10"/>
      <c r="DF20" s="10"/>
      <c r="DG20" s="10"/>
      <c r="DH20" s="10"/>
      <c r="DI20" s="10"/>
      <c r="DJ20" s="10"/>
      <c r="DK20" s="10"/>
      <c r="DL20" s="10"/>
      <c r="DM20" s="10"/>
      <c r="DN20" s="10"/>
      <c r="DO20" s="10"/>
      <c r="DP20" s="8"/>
      <c r="DQ20" s="10"/>
      <c r="DR20" s="10"/>
      <c r="DS20" s="10"/>
      <c r="DT20" s="10"/>
      <c r="DU20" s="10"/>
      <c r="DV20" s="10"/>
      <c r="DW20" s="10"/>
      <c r="DX20" s="10"/>
      <c r="DY20" s="8"/>
      <c r="DZ20" s="10"/>
      <c r="EA20" s="10"/>
      <c r="EB20" s="10"/>
      <c r="EC20" s="10"/>
      <c r="ED20" s="8"/>
      <c r="EE20" s="8"/>
      <c r="EF20" s="8"/>
      <c r="EG20" s="8"/>
      <c r="EH20" s="8"/>
      <c r="EI20" s="8"/>
      <c r="EJ20" s="9"/>
      <c r="EK20" s="9"/>
      <c r="EL20" s="8"/>
      <c r="EM20" s="8"/>
      <c r="EN20" s="8"/>
      <c r="EO20" s="8"/>
      <c r="EP20" s="9"/>
      <c r="EQ20" s="9"/>
      <c r="ER20" s="8"/>
      <c r="ES20" s="8"/>
      <c r="ET20" s="8"/>
      <c r="EU20" s="8"/>
      <c r="EV20" s="10"/>
      <c r="EW20" s="8"/>
      <c r="EX20" s="9"/>
      <c r="EY20" s="8"/>
      <c r="EZ20" s="77"/>
      <c r="FA20" s="8"/>
      <c r="FB20" s="8"/>
      <c r="FC20" s="77"/>
      <c r="FD20" s="8"/>
    </row>
    <row r="21" spans="1:160" x14ac:dyDescent="0.2">
      <c r="A21" s="17" t="s">
        <v>79</v>
      </c>
      <c r="B21" s="79" t="s">
        <v>80</v>
      </c>
      <c r="C21" s="52">
        <v>21105</v>
      </c>
      <c r="D21" s="52">
        <v>80170</v>
      </c>
      <c r="E21" s="52">
        <v>7978842</v>
      </c>
      <c r="F21" s="52">
        <v>0</v>
      </c>
      <c r="G21" s="52">
        <v>8059012</v>
      </c>
      <c r="H21" s="82">
        <f t="shared" si="0"/>
        <v>381.85321013977733</v>
      </c>
      <c r="I21" s="8"/>
      <c r="J21" s="9"/>
      <c r="K21" s="8"/>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8"/>
      <c r="AY21" s="8"/>
      <c r="AZ21" s="9"/>
      <c r="BA21" s="9"/>
      <c r="BB21" s="8"/>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8"/>
      <c r="CF21" s="8"/>
      <c r="CG21" s="8"/>
      <c r="CH21" s="8"/>
      <c r="CI21" s="8"/>
      <c r="CJ21" s="8"/>
      <c r="CK21" s="8"/>
      <c r="CL21" s="8"/>
      <c r="CM21" s="9"/>
      <c r="CN21" s="9"/>
      <c r="CO21" s="9"/>
      <c r="CP21" s="9"/>
      <c r="CQ21" s="10"/>
      <c r="CR21" s="10"/>
      <c r="CS21" s="10"/>
      <c r="CT21" s="10"/>
      <c r="CU21" s="10"/>
      <c r="CV21" s="8"/>
      <c r="CW21" s="10"/>
      <c r="CX21" s="10"/>
      <c r="CY21" s="10"/>
      <c r="CZ21" s="10"/>
      <c r="DA21" s="10"/>
      <c r="DB21" s="10"/>
      <c r="DC21" s="8"/>
      <c r="DD21" s="10"/>
      <c r="DE21" s="10"/>
      <c r="DF21" s="10"/>
      <c r="DG21" s="10"/>
      <c r="DH21" s="10"/>
      <c r="DI21" s="10"/>
      <c r="DJ21" s="10"/>
      <c r="DK21" s="10"/>
      <c r="DL21" s="10"/>
      <c r="DM21" s="10"/>
      <c r="DN21" s="10"/>
      <c r="DO21" s="10"/>
      <c r="DP21" s="8"/>
      <c r="DQ21" s="10"/>
      <c r="DR21" s="10"/>
      <c r="DS21" s="10"/>
      <c r="DT21" s="10"/>
      <c r="DU21" s="10"/>
      <c r="DV21" s="10"/>
      <c r="DW21" s="10"/>
      <c r="DX21" s="10"/>
      <c r="DY21" s="8"/>
      <c r="DZ21" s="10"/>
      <c r="EA21" s="10"/>
      <c r="EB21" s="10"/>
      <c r="EC21" s="10"/>
      <c r="ED21" s="8"/>
      <c r="EE21" s="8"/>
      <c r="EF21" s="8"/>
      <c r="EG21" s="8"/>
      <c r="EH21" s="8"/>
      <c r="EI21" s="8"/>
      <c r="EJ21" s="9"/>
      <c r="EK21" s="9"/>
      <c r="EL21" s="8"/>
      <c r="EM21" s="8"/>
      <c r="EN21" s="8"/>
      <c r="EO21" s="8"/>
      <c r="EP21" s="9"/>
      <c r="EQ21" s="9"/>
      <c r="ER21" s="8"/>
      <c r="ES21" s="8"/>
      <c r="ET21" s="8"/>
      <c r="EU21" s="8"/>
      <c r="EV21" s="8"/>
      <c r="EW21" s="8"/>
      <c r="EX21" s="8"/>
      <c r="EY21" s="8"/>
      <c r="EZ21" s="77"/>
      <c r="FA21" s="8"/>
      <c r="FB21" s="8"/>
      <c r="FC21" s="77"/>
      <c r="FD21" s="8"/>
    </row>
    <row r="22" spans="1:160" x14ac:dyDescent="0.2">
      <c r="A22" s="17" t="s">
        <v>81</v>
      </c>
      <c r="B22" s="79" t="s">
        <v>82</v>
      </c>
      <c r="C22" s="52">
        <v>3492</v>
      </c>
      <c r="D22" s="52">
        <v>0</v>
      </c>
      <c r="E22" s="52">
        <v>7978842</v>
      </c>
      <c r="F22" s="52">
        <v>0</v>
      </c>
      <c r="G22" s="52">
        <v>7978842</v>
      </c>
      <c r="H22" s="82">
        <f t="shared" si="0"/>
        <v>2284.8917525773195</v>
      </c>
      <c r="I22" s="8"/>
      <c r="J22" s="9"/>
      <c r="K22" s="8"/>
      <c r="L22" s="9"/>
      <c r="M22" s="9"/>
      <c r="N22" s="9"/>
      <c r="O22" s="9"/>
      <c r="P22" s="9"/>
      <c r="Q22" s="9"/>
      <c r="R22" s="9"/>
      <c r="S22" s="9"/>
      <c r="T22" s="9"/>
      <c r="U22" s="9"/>
      <c r="V22" s="9"/>
      <c r="W22" s="9"/>
      <c r="X22" s="9"/>
      <c r="Y22" s="9"/>
      <c r="Z22" s="9"/>
      <c r="AA22" s="9"/>
      <c r="AB22" s="8"/>
      <c r="AC22" s="9"/>
      <c r="AD22" s="9"/>
      <c r="AE22" s="9"/>
      <c r="AF22" s="9"/>
      <c r="AG22" s="9"/>
      <c r="AH22" s="9"/>
      <c r="AI22" s="9"/>
      <c r="AJ22" s="9"/>
      <c r="AK22" s="9"/>
      <c r="AL22" s="9"/>
      <c r="AM22" s="9"/>
      <c r="AN22" s="9"/>
      <c r="AO22" s="9"/>
      <c r="AP22" s="9"/>
      <c r="AQ22" s="9"/>
      <c r="AR22" s="9"/>
      <c r="AS22" s="9"/>
      <c r="AT22" s="9"/>
      <c r="AU22" s="9"/>
      <c r="AV22" s="9"/>
      <c r="AW22" s="9"/>
      <c r="AX22" s="8"/>
      <c r="AY22" s="8"/>
      <c r="AZ22" s="9"/>
      <c r="BA22" s="9"/>
      <c r="BB22" s="8"/>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8"/>
      <c r="CF22" s="8"/>
      <c r="CG22" s="8"/>
      <c r="CH22" s="8"/>
      <c r="CI22" s="8"/>
      <c r="CJ22" s="8"/>
      <c r="CK22" s="8"/>
      <c r="CL22" s="8"/>
      <c r="CM22" s="9"/>
      <c r="CN22" s="9"/>
      <c r="CO22" s="9"/>
      <c r="CP22" s="9"/>
      <c r="CQ22" s="10"/>
      <c r="CR22" s="10"/>
      <c r="CS22" s="10"/>
      <c r="CT22" s="10"/>
      <c r="CU22" s="10"/>
      <c r="CV22" s="8"/>
      <c r="CW22" s="10"/>
      <c r="CX22" s="10"/>
      <c r="CY22" s="10"/>
      <c r="CZ22" s="10"/>
      <c r="DA22" s="10"/>
      <c r="DB22" s="10"/>
      <c r="DC22" s="8"/>
      <c r="DD22" s="10"/>
      <c r="DE22" s="10"/>
      <c r="DF22" s="10"/>
      <c r="DG22" s="10"/>
      <c r="DH22" s="10"/>
      <c r="DI22" s="10"/>
      <c r="DJ22" s="10"/>
      <c r="DK22" s="10"/>
      <c r="DL22" s="10"/>
      <c r="DM22" s="10"/>
      <c r="DN22" s="10"/>
      <c r="DO22" s="10"/>
      <c r="DP22" s="8"/>
      <c r="DQ22" s="10"/>
      <c r="DR22" s="10"/>
      <c r="DS22" s="10"/>
      <c r="DT22" s="10"/>
      <c r="DU22" s="10"/>
      <c r="DV22" s="10"/>
      <c r="DW22" s="10"/>
      <c r="DX22" s="10"/>
      <c r="DY22" s="8"/>
      <c r="DZ22" s="10"/>
      <c r="EA22" s="10"/>
      <c r="EB22" s="10"/>
      <c r="EC22" s="10"/>
      <c r="ED22" s="8"/>
      <c r="EE22" s="8"/>
      <c r="EF22" s="8"/>
      <c r="EG22" s="8"/>
      <c r="EH22" s="8"/>
      <c r="EI22" s="8"/>
      <c r="EJ22" s="9"/>
      <c r="EK22" s="9"/>
      <c r="EL22" s="8"/>
      <c r="EM22" s="8"/>
      <c r="EN22" s="8"/>
      <c r="EO22" s="8"/>
      <c r="EP22" s="9"/>
      <c r="EQ22" s="9"/>
      <c r="ER22" s="8"/>
      <c r="ES22" s="8"/>
      <c r="ET22" s="8"/>
      <c r="EU22" s="8"/>
      <c r="EV22" s="10"/>
      <c r="EW22" s="8"/>
      <c r="EX22" s="8"/>
      <c r="EY22" s="8"/>
      <c r="EZ22" s="77"/>
      <c r="FA22" s="8"/>
      <c r="FB22" s="8"/>
      <c r="FC22" s="77"/>
      <c r="FD22" s="8"/>
    </row>
    <row r="23" spans="1:160" x14ac:dyDescent="0.2">
      <c r="A23" s="17" t="s">
        <v>83</v>
      </c>
      <c r="B23" s="79" t="s">
        <v>84</v>
      </c>
      <c r="C23" s="52">
        <v>16150</v>
      </c>
      <c r="D23" s="52">
        <v>13126</v>
      </c>
      <c r="E23" s="52">
        <v>7978842</v>
      </c>
      <c r="F23" s="52">
        <v>0</v>
      </c>
      <c r="G23" s="52">
        <v>7991968</v>
      </c>
      <c r="H23" s="82">
        <f t="shared" si="0"/>
        <v>494.85869969040249</v>
      </c>
      <c r="I23" s="8"/>
      <c r="J23" s="9"/>
      <c r="K23" s="8"/>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8"/>
      <c r="AY23" s="8"/>
      <c r="AZ23" s="9"/>
      <c r="BA23" s="9"/>
      <c r="BB23" s="8"/>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10"/>
      <c r="CR23" s="10"/>
      <c r="CS23" s="10"/>
      <c r="CT23" s="10"/>
      <c r="CU23" s="10"/>
      <c r="CV23" s="8"/>
      <c r="CW23" s="10"/>
      <c r="CX23" s="10"/>
      <c r="CY23" s="10"/>
      <c r="CZ23" s="10"/>
      <c r="DA23" s="10"/>
      <c r="DB23" s="10"/>
      <c r="DC23" s="8"/>
      <c r="DD23" s="10"/>
      <c r="DE23" s="10"/>
      <c r="DF23" s="10"/>
      <c r="DG23" s="10"/>
      <c r="DH23" s="10"/>
      <c r="DI23" s="10"/>
      <c r="DJ23" s="10"/>
      <c r="DK23" s="10"/>
      <c r="DL23" s="10"/>
      <c r="DM23" s="10"/>
      <c r="DN23" s="10"/>
      <c r="DO23" s="10"/>
      <c r="DP23" s="8"/>
      <c r="DQ23" s="10"/>
      <c r="DR23" s="10"/>
      <c r="DS23" s="10"/>
      <c r="DT23" s="10"/>
      <c r="DU23" s="10"/>
      <c r="DV23" s="10"/>
      <c r="DW23" s="10"/>
      <c r="DX23" s="10"/>
      <c r="DY23" s="8"/>
      <c r="DZ23" s="10"/>
      <c r="EA23" s="10"/>
      <c r="EB23" s="10"/>
      <c r="EC23" s="10"/>
      <c r="ED23" s="8"/>
      <c r="EE23" s="8"/>
      <c r="EF23" s="8"/>
      <c r="EG23" s="8"/>
      <c r="EH23" s="8"/>
      <c r="EI23" s="8"/>
      <c r="EJ23" s="9"/>
      <c r="EK23" s="9"/>
      <c r="EL23" s="8"/>
      <c r="EM23" s="8"/>
      <c r="EN23" s="8"/>
      <c r="EO23" s="8"/>
      <c r="EP23" s="9"/>
      <c r="EQ23" s="9"/>
      <c r="ER23" s="8"/>
      <c r="ES23" s="8"/>
      <c r="ET23" s="8"/>
      <c r="EU23" s="8"/>
      <c r="EV23" s="10"/>
      <c r="EW23" s="8"/>
      <c r="EX23" s="8"/>
      <c r="EY23" s="8"/>
      <c r="EZ23" s="77"/>
      <c r="FA23" s="8"/>
      <c r="FB23" s="8"/>
      <c r="FC23" s="77"/>
      <c r="FD23" s="8"/>
    </row>
    <row r="24" spans="1:160" x14ac:dyDescent="0.2">
      <c r="A24" s="17" t="s">
        <v>85</v>
      </c>
      <c r="B24" s="79" t="s">
        <v>86</v>
      </c>
      <c r="C24" s="52">
        <v>15868</v>
      </c>
      <c r="D24" s="52">
        <v>57925</v>
      </c>
      <c r="E24" s="52">
        <v>7978842</v>
      </c>
      <c r="F24" s="52">
        <v>0</v>
      </c>
      <c r="G24" s="52">
        <v>8036767</v>
      </c>
      <c r="H24" s="82">
        <f t="shared" si="0"/>
        <v>506.47636753214016</v>
      </c>
      <c r="I24" s="8"/>
      <c r="J24" s="9"/>
      <c r="K24" s="8"/>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8"/>
      <c r="AY24" s="8"/>
      <c r="AZ24" s="9"/>
      <c r="BA24" s="9"/>
      <c r="BB24" s="9"/>
      <c r="BC24" s="9"/>
      <c r="BD24" s="8"/>
      <c r="BE24" s="9"/>
      <c r="BF24" s="9"/>
      <c r="BG24" s="9"/>
      <c r="BH24" s="9"/>
      <c r="BI24" s="9"/>
      <c r="BJ24" s="9"/>
      <c r="BK24" s="9"/>
      <c r="BL24" s="9"/>
      <c r="BM24" s="9"/>
      <c r="BN24" s="9"/>
      <c r="BO24" s="9"/>
      <c r="BP24" s="9"/>
      <c r="BQ24" s="9"/>
      <c r="BR24" s="9"/>
      <c r="BS24" s="9"/>
      <c r="BT24" s="9"/>
      <c r="BU24" s="8"/>
      <c r="BV24" s="8"/>
      <c r="BW24" s="8"/>
      <c r="BX24" s="8"/>
      <c r="BY24" s="8"/>
      <c r="BZ24" s="8"/>
      <c r="CA24" s="8"/>
      <c r="CB24" s="8"/>
      <c r="CC24" s="8"/>
      <c r="CD24" s="8"/>
      <c r="CE24" s="9"/>
      <c r="CF24" s="9"/>
      <c r="CG24" s="9"/>
      <c r="CH24" s="9"/>
      <c r="CI24" s="9"/>
      <c r="CJ24" s="9"/>
      <c r="CK24" s="9"/>
      <c r="CL24" s="9"/>
      <c r="CM24" s="9"/>
      <c r="CN24" s="9"/>
      <c r="CO24" s="9"/>
      <c r="CP24" s="8"/>
      <c r="CQ24" s="10"/>
      <c r="CR24" s="10"/>
      <c r="CS24" s="10"/>
      <c r="CT24" s="10"/>
      <c r="CU24" s="10"/>
      <c r="CV24" s="8"/>
      <c r="CW24" s="10"/>
      <c r="CX24" s="10"/>
      <c r="CY24" s="10"/>
      <c r="CZ24" s="10"/>
      <c r="DA24" s="10"/>
      <c r="DB24" s="10"/>
      <c r="DC24" s="8"/>
      <c r="DD24" s="10"/>
      <c r="DE24" s="10"/>
      <c r="DF24" s="10"/>
      <c r="DG24" s="10"/>
      <c r="DH24" s="10"/>
      <c r="DI24" s="10"/>
      <c r="DJ24" s="10"/>
      <c r="DK24" s="10"/>
      <c r="DL24" s="10"/>
      <c r="DM24" s="10"/>
      <c r="DN24" s="10"/>
      <c r="DO24" s="10"/>
      <c r="DP24" s="8"/>
      <c r="DQ24" s="10"/>
      <c r="DR24" s="10"/>
      <c r="DS24" s="10"/>
      <c r="DT24" s="10"/>
      <c r="DU24" s="10"/>
      <c r="DV24" s="10"/>
      <c r="DW24" s="10"/>
      <c r="DX24" s="10"/>
      <c r="DY24" s="8"/>
      <c r="DZ24" s="10"/>
      <c r="EA24" s="10"/>
      <c r="EB24" s="10"/>
      <c r="EC24" s="10"/>
      <c r="ED24" s="8"/>
      <c r="EE24" s="8"/>
      <c r="EF24" s="8"/>
      <c r="EG24" s="8"/>
      <c r="EH24" s="8"/>
      <c r="EI24" s="8"/>
      <c r="EJ24" s="9"/>
      <c r="EK24" s="9"/>
      <c r="EL24" s="8"/>
      <c r="EM24" s="8"/>
      <c r="EN24" s="8"/>
      <c r="EO24" s="8"/>
      <c r="EP24" s="9"/>
      <c r="EQ24" s="9"/>
      <c r="ER24" s="8"/>
      <c r="ES24" s="8"/>
      <c r="ET24" s="8"/>
      <c r="EU24" s="8"/>
      <c r="EV24" s="8"/>
      <c r="EW24" s="8"/>
      <c r="EX24" s="8"/>
      <c r="EY24" s="8"/>
      <c r="EZ24" s="77"/>
      <c r="FA24" s="8"/>
      <c r="FB24" s="8"/>
      <c r="FC24" s="77"/>
      <c r="FD24" s="8"/>
    </row>
    <row r="25" spans="1:160" x14ac:dyDescent="0.2">
      <c r="A25" s="17" t="s">
        <v>87</v>
      </c>
      <c r="B25" s="79" t="s">
        <v>88</v>
      </c>
      <c r="C25" s="52">
        <v>1051</v>
      </c>
      <c r="D25" s="52">
        <v>2785</v>
      </c>
      <c r="E25" s="52">
        <v>7978842</v>
      </c>
      <c r="F25" s="52">
        <v>0</v>
      </c>
      <c r="G25" s="52">
        <v>7981627</v>
      </c>
      <c r="H25" s="82">
        <f t="shared" si="0"/>
        <v>7594.3168411037104</v>
      </c>
      <c r="I25" s="8"/>
      <c r="J25" s="9"/>
      <c r="K25" s="8"/>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8"/>
      <c r="AY25" s="8"/>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8"/>
      <c r="CF25" s="8"/>
      <c r="CG25" s="8"/>
      <c r="CH25" s="8"/>
      <c r="CI25" s="8"/>
      <c r="CJ25" s="8"/>
      <c r="CK25" s="8"/>
      <c r="CL25" s="8"/>
      <c r="CM25" s="9"/>
      <c r="CN25" s="9"/>
      <c r="CO25" s="9"/>
      <c r="CP25" s="9"/>
      <c r="CQ25" s="10"/>
      <c r="CR25" s="10"/>
      <c r="CS25" s="10"/>
      <c r="CT25" s="10"/>
      <c r="CU25" s="10"/>
      <c r="CV25" s="8"/>
      <c r="CW25" s="10"/>
      <c r="CX25" s="10"/>
      <c r="CY25" s="10"/>
      <c r="CZ25" s="10"/>
      <c r="DA25" s="10"/>
      <c r="DB25" s="10"/>
      <c r="DC25" s="8"/>
      <c r="DD25" s="10"/>
      <c r="DE25" s="10"/>
      <c r="DF25" s="10"/>
      <c r="DG25" s="10"/>
      <c r="DH25" s="10"/>
      <c r="DI25" s="10"/>
      <c r="DJ25" s="10"/>
      <c r="DK25" s="10"/>
      <c r="DL25" s="10"/>
      <c r="DM25" s="10"/>
      <c r="DN25" s="10"/>
      <c r="DO25" s="10"/>
      <c r="DP25" s="8"/>
      <c r="DQ25" s="10"/>
      <c r="DR25" s="10"/>
      <c r="DS25" s="10"/>
      <c r="DT25" s="10"/>
      <c r="DU25" s="10"/>
      <c r="DV25" s="10"/>
      <c r="DW25" s="10"/>
      <c r="DX25" s="10"/>
      <c r="DY25" s="8"/>
      <c r="DZ25" s="10"/>
      <c r="EA25" s="10"/>
      <c r="EB25" s="10"/>
      <c r="EC25" s="10"/>
      <c r="ED25" s="8"/>
      <c r="EE25" s="8"/>
      <c r="EF25" s="8"/>
      <c r="EG25" s="8"/>
      <c r="EH25" s="8"/>
      <c r="EI25" s="8"/>
      <c r="EJ25" s="9"/>
      <c r="EK25" s="9"/>
      <c r="EL25" s="8"/>
      <c r="EM25" s="8"/>
      <c r="EN25" s="8"/>
      <c r="EO25" s="8"/>
      <c r="EP25" s="9"/>
      <c r="EQ25" s="9"/>
      <c r="ER25" s="8"/>
      <c r="ES25" s="8"/>
      <c r="ET25" s="8"/>
      <c r="EU25" s="8"/>
      <c r="EV25" s="10"/>
      <c r="EW25" s="8"/>
      <c r="EX25" s="8"/>
      <c r="EY25" s="8"/>
      <c r="EZ25" s="77"/>
      <c r="FA25" s="8"/>
      <c r="FB25" s="8"/>
      <c r="FC25" s="77"/>
      <c r="FD25" s="8"/>
    </row>
    <row r="26" spans="1:160" x14ac:dyDescent="0.2">
      <c r="A26" s="17" t="s">
        <v>89</v>
      </c>
      <c r="B26" s="79" t="s">
        <v>90</v>
      </c>
      <c r="C26" s="52">
        <v>24672</v>
      </c>
      <c r="D26" s="52">
        <v>18257</v>
      </c>
      <c r="E26" s="52">
        <v>7978842</v>
      </c>
      <c r="F26" s="52">
        <v>0</v>
      </c>
      <c r="G26" s="52">
        <v>7997099</v>
      </c>
      <c r="H26" s="82">
        <f t="shared" si="0"/>
        <v>324.13663261997408</v>
      </c>
      <c r="I26" s="8"/>
      <c r="J26" s="9"/>
      <c r="K26" s="8"/>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8"/>
      <c r="AY26" s="8"/>
      <c r="AZ26" s="9"/>
      <c r="BA26" s="9"/>
      <c r="BB26" s="8"/>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10"/>
      <c r="CR26" s="10"/>
      <c r="CS26" s="10"/>
      <c r="CT26" s="10"/>
      <c r="CU26" s="10"/>
      <c r="CV26" s="8"/>
      <c r="CW26" s="10"/>
      <c r="CX26" s="10"/>
      <c r="CY26" s="10"/>
      <c r="CZ26" s="10"/>
      <c r="DA26" s="10"/>
      <c r="DB26" s="10"/>
      <c r="DC26" s="8"/>
      <c r="DD26" s="10"/>
      <c r="DE26" s="10"/>
      <c r="DF26" s="10"/>
      <c r="DG26" s="10"/>
      <c r="DH26" s="10"/>
      <c r="DI26" s="10"/>
      <c r="DJ26" s="10"/>
      <c r="DK26" s="10"/>
      <c r="DL26" s="10"/>
      <c r="DM26" s="10"/>
      <c r="DN26" s="10"/>
      <c r="DO26" s="10"/>
      <c r="DP26" s="8"/>
      <c r="DQ26" s="10"/>
      <c r="DR26" s="10"/>
      <c r="DS26" s="10"/>
      <c r="DT26" s="10"/>
      <c r="DU26" s="10"/>
      <c r="DV26" s="10"/>
      <c r="DW26" s="10"/>
      <c r="DX26" s="10"/>
      <c r="DY26" s="8"/>
      <c r="DZ26" s="10"/>
      <c r="EA26" s="10"/>
      <c r="EB26" s="10"/>
      <c r="EC26" s="10"/>
      <c r="ED26" s="8"/>
      <c r="EE26" s="8"/>
      <c r="EF26" s="8"/>
      <c r="EG26" s="8"/>
      <c r="EH26" s="8"/>
      <c r="EI26" s="8"/>
      <c r="EJ26" s="9"/>
      <c r="EK26" s="9"/>
      <c r="EL26" s="8"/>
      <c r="EM26" s="8"/>
      <c r="EN26" s="8"/>
      <c r="EO26" s="8"/>
      <c r="EP26" s="9"/>
      <c r="EQ26" s="9"/>
      <c r="ER26" s="8"/>
      <c r="ES26" s="8"/>
      <c r="ET26" s="8"/>
      <c r="EU26" s="8"/>
      <c r="EV26" s="8"/>
      <c r="EW26" s="8"/>
      <c r="EX26" s="9"/>
      <c r="EY26" s="8"/>
      <c r="EZ26" s="77"/>
      <c r="FA26" s="8"/>
      <c r="FB26" s="8"/>
      <c r="FC26" s="77"/>
      <c r="FD26" s="8"/>
    </row>
    <row r="27" spans="1:160" x14ac:dyDescent="0.2">
      <c r="A27" s="17" t="s">
        <v>94</v>
      </c>
      <c r="B27" s="79" t="s">
        <v>92</v>
      </c>
      <c r="C27" s="52">
        <v>1090</v>
      </c>
      <c r="D27" s="52">
        <v>0</v>
      </c>
      <c r="E27" s="52">
        <v>7978842</v>
      </c>
      <c r="F27" s="52">
        <v>0</v>
      </c>
      <c r="G27" s="52">
        <v>7978842</v>
      </c>
      <c r="H27" s="82">
        <f t="shared" si="0"/>
        <v>7320.0385321100921</v>
      </c>
      <c r="I27" s="8"/>
      <c r="J27" s="9"/>
      <c r="K27" s="8"/>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8"/>
      <c r="AY27" s="8"/>
      <c r="AZ27" s="9"/>
      <c r="BA27" s="9"/>
      <c r="BB27" s="9"/>
      <c r="BC27" s="9"/>
      <c r="BD27" s="9"/>
      <c r="BE27" s="9"/>
      <c r="BF27" s="9"/>
      <c r="BG27" s="9"/>
      <c r="BH27" s="9"/>
      <c r="BI27" s="9"/>
      <c r="BJ27" s="9"/>
      <c r="BK27" s="9"/>
      <c r="BL27" s="9"/>
      <c r="BM27" s="9"/>
      <c r="BN27" s="9"/>
      <c r="BO27" s="9"/>
      <c r="BP27" s="9"/>
      <c r="BQ27" s="9"/>
      <c r="BR27" s="9"/>
      <c r="BS27" s="9"/>
      <c r="BT27" s="9"/>
      <c r="BU27" s="8"/>
      <c r="BV27" s="8"/>
      <c r="BW27" s="8"/>
      <c r="BX27" s="8"/>
      <c r="BY27" s="8"/>
      <c r="BZ27" s="8"/>
      <c r="CA27" s="8"/>
      <c r="CB27" s="8"/>
      <c r="CC27" s="8"/>
      <c r="CD27" s="8"/>
      <c r="CE27" s="9"/>
      <c r="CF27" s="9"/>
      <c r="CG27" s="9"/>
      <c r="CH27" s="9"/>
      <c r="CI27" s="9"/>
      <c r="CJ27" s="9"/>
      <c r="CK27" s="9"/>
      <c r="CL27" s="9"/>
      <c r="CM27" s="9"/>
      <c r="CN27" s="9"/>
      <c r="CO27" s="9"/>
      <c r="CP27" s="9"/>
      <c r="CQ27" s="10"/>
      <c r="CR27" s="10"/>
      <c r="CS27" s="10"/>
      <c r="CT27" s="10"/>
      <c r="CU27" s="10"/>
      <c r="CV27" s="8"/>
      <c r="CW27" s="10"/>
      <c r="CX27" s="10"/>
      <c r="CY27" s="10"/>
      <c r="CZ27" s="10"/>
      <c r="DA27" s="10"/>
      <c r="DB27" s="10"/>
      <c r="DC27" s="8"/>
      <c r="DD27" s="10"/>
      <c r="DE27" s="10"/>
      <c r="DF27" s="10"/>
      <c r="DG27" s="10"/>
      <c r="DH27" s="10"/>
      <c r="DI27" s="10"/>
      <c r="DJ27" s="10"/>
      <c r="DK27" s="10"/>
      <c r="DL27" s="10"/>
      <c r="DM27" s="10"/>
      <c r="DN27" s="10"/>
      <c r="DO27" s="10"/>
      <c r="DP27" s="8"/>
      <c r="DQ27" s="10"/>
      <c r="DR27" s="10"/>
      <c r="DS27" s="10"/>
      <c r="DT27" s="10"/>
      <c r="DU27" s="10"/>
      <c r="DV27" s="10"/>
      <c r="DW27" s="10"/>
      <c r="DX27" s="10"/>
      <c r="DY27" s="8"/>
      <c r="DZ27" s="10"/>
      <c r="EA27" s="10"/>
      <c r="EB27" s="10"/>
      <c r="EC27" s="10"/>
      <c r="ED27" s="8"/>
      <c r="EE27" s="8"/>
      <c r="EF27" s="8"/>
      <c r="EG27" s="8"/>
      <c r="EH27" s="8"/>
      <c r="EI27" s="8"/>
      <c r="EJ27" s="9"/>
      <c r="EK27" s="9"/>
      <c r="EL27" s="8"/>
      <c r="EM27" s="8"/>
      <c r="EN27" s="8"/>
      <c r="EO27" s="8"/>
      <c r="EP27" s="9"/>
      <c r="EQ27" s="9"/>
      <c r="ER27" s="8"/>
      <c r="ES27" s="8"/>
      <c r="ET27" s="8"/>
      <c r="EU27" s="8"/>
      <c r="EV27" s="10"/>
      <c r="EW27" s="8"/>
      <c r="EX27" s="9"/>
      <c r="EY27" s="8"/>
      <c r="EZ27" s="77"/>
      <c r="FA27" s="8"/>
      <c r="FB27" s="8"/>
      <c r="FC27" s="77"/>
      <c r="FD27" s="8"/>
    </row>
    <row r="28" spans="1:160" x14ac:dyDescent="0.2">
      <c r="A28" s="17" t="s">
        <v>93</v>
      </c>
      <c r="B28" s="79" t="s">
        <v>92</v>
      </c>
      <c r="C28" s="52">
        <v>24487</v>
      </c>
      <c r="D28" s="52">
        <v>26617</v>
      </c>
      <c r="E28" s="52">
        <v>7978842</v>
      </c>
      <c r="F28" s="52">
        <v>1449</v>
      </c>
      <c r="G28" s="52">
        <v>8006908</v>
      </c>
      <c r="H28" s="82">
        <f t="shared" si="0"/>
        <v>326.98607424347614</v>
      </c>
      <c r="I28" s="8"/>
      <c r="J28" s="9"/>
      <c r="K28" s="8"/>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8"/>
      <c r="AY28" s="8"/>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8"/>
      <c r="CF28" s="8"/>
      <c r="CG28" s="8"/>
      <c r="CH28" s="8"/>
      <c r="CI28" s="8"/>
      <c r="CJ28" s="8"/>
      <c r="CK28" s="8"/>
      <c r="CL28" s="8"/>
      <c r="CM28" s="9"/>
      <c r="CN28" s="9"/>
      <c r="CO28" s="9"/>
      <c r="CP28" s="9"/>
      <c r="CQ28" s="10"/>
      <c r="CR28" s="10"/>
      <c r="CS28" s="10"/>
      <c r="CT28" s="10"/>
      <c r="CU28" s="10"/>
      <c r="CV28" s="8"/>
      <c r="CW28" s="10"/>
      <c r="CX28" s="10"/>
      <c r="CY28" s="10"/>
      <c r="CZ28" s="10"/>
      <c r="DA28" s="10"/>
      <c r="DB28" s="10"/>
      <c r="DC28" s="8"/>
      <c r="DD28" s="10"/>
      <c r="DE28" s="10"/>
      <c r="DF28" s="10"/>
      <c r="DG28" s="10"/>
      <c r="DH28" s="10"/>
      <c r="DI28" s="10"/>
      <c r="DJ28" s="10"/>
      <c r="DK28" s="10"/>
      <c r="DL28" s="10"/>
      <c r="DM28" s="10"/>
      <c r="DN28" s="10"/>
      <c r="DO28" s="10"/>
      <c r="DP28" s="8"/>
      <c r="DQ28" s="10"/>
      <c r="DR28" s="10"/>
      <c r="DS28" s="10"/>
      <c r="DT28" s="10"/>
      <c r="DU28" s="10"/>
      <c r="DV28" s="10"/>
      <c r="DW28" s="10"/>
      <c r="DX28" s="10"/>
      <c r="DY28" s="8"/>
      <c r="DZ28" s="10"/>
      <c r="EA28" s="10"/>
      <c r="EB28" s="10"/>
      <c r="EC28" s="10"/>
      <c r="ED28" s="8"/>
      <c r="EE28" s="8"/>
      <c r="EF28" s="8"/>
      <c r="EG28" s="8"/>
      <c r="EH28" s="8"/>
      <c r="EI28" s="8"/>
      <c r="EJ28" s="9"/>
      <c r="EK28" s="9"/>
      <c r="EL28" s="8"/>
      <c r="EM28" s="8"/>
      <c r="EN28" s="8"/>
      <c r="EO28" s="8"/>
      <c r="EP28" s="9"/>
      <c r="EQ28" s="9"/>
      <c r="ER28" s="8"/>
      <c r="ES28" s="8"/>
      <c r="ET28" s="8"/>
      <c r="EU28" s="8"/>
      <c r="EV28" s="8"/>
      <c r="EW28" s="8"/>
      <c r="EX28" s="8"/>
      <c r="EY28" s="8"/>
      <c r="EZ28" s="77"/>
      <c r="FA28" s="8"/>
      <c r="FB28" s="8"/>
      <c r="FC28" s="77"/>
      <c r="FD28" s="8"/>
    </row>
    <row r="29" spans="1:160" x14ac:dyDescent="0.2">
      <c r="A29" s="17" t="s">
        <v>91</v>
      </c>
      <c r="B29" s="79" t="s">
        <v>92</v>
      </c>
      <c r="C29" s="52">
        <v>908</v>
      </c>
      <c r="D29" s="52">
        <v>0</v>
      </c>
      <c r="E29" s="52">
        <v>7978842</v>
      </c>
      <c r="F29" s="52">
        <v>0</v>
      </c>
      <c r="G29" s="52">
        <v>7978842</v>
      </c>
      <c r="H29" s="82">
        <f t="shared" si="0"/>
        <v>8787.2709251101314</v>
      </c>
      <c r="I29" s="8"/>
      <c r="J29" s="9"/>
      <c r="K29" s="8"/>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8"/>
      <c r="AY29" s="8"/>
      <c r="AZ29" s="9"/>
      <c r="BA29" s="9"/>
      <c r="BB29" s="8"/>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8"/>
      <c r="CQ29" s="10"/>
      <c r="CR29" s="10"/>
      <c r="CS29" s="10"/>
      <c r="CT29" s="10"/>
      <c r="CU29" s="10"/>
      <c r="CV29" s="8"/>
      <c r="CW29" s="10"/>
      <c r="CX29" s="10"/>
      <c r="CY29" s="10"/>
      <c r="CZ29" s="10"/>
      <c r="DA29" s="10"/>
      <c r="DB29" s="10"/>
      <c r="DC29" s="8"/>
      <c r="DD29" s="10"/>
      <c r="DE29" s="10"/>
      <c r="DF29" s="10"/>
      <c r="DG29" s="10"/>
      <c r="DH29" s="10"/>
      <c r="DI29" s="10"/>
      <c r="DJ29" s="10"/>
      <c r="DK29" s="10"/>
      <c r="DL29" s="10"/>
      <c r="DM29" s="10"/>
      <c r="DN29" s="10"/>
      <c r="DO29" s="10"/>
      <c r="DP29" s="8"/>
      <c r="DQ29" s="10"/>
      <c r="DR29" s="10"/>
      <c r="DS29" s="10"/>
      <c r="DT29" s="10"/>
      <c r="DU29" s="10"/>
      <c r="DV29" s="10"/>
      <c r="DW29" s="10"/>
      <c r="DX29" s="10"/>
      <c r="DY29" s="8"/>
      <c r="DZ29" s="10"/>
      <c r="EA29" s="10"/>
      <c r="EB29" s="10"/>
      <c r="EC29" s="10"/>
      <c r="ED29" s="8"/>
      <c r="EE29" s="8"/>
      <c r="EF29" s="8"/>
      <c r="EG29" s="8"/>
      <c r="EH29" s="8"/>
      <c r="EI29" s="8"/>
      <c r="EJ29" s="9"/>
      <c r="EK29" s="9"/>
      <c r="EL29" s="8"/>
      <c r="EM29" s="8"/>
      <c r="EN29" s="8"/>
      <c r="EO29" s="8"/>
      <c r="EP29" s="9"/>
      <c r="EQ29" s="9"/>
      <c r="ER29" s="8"/>
      <c r="ES29" s="8"/>
      <c r="ET29" s="8"/>
      <c r="EU29" s="8"/>
      <c r="EV29" s="10"/>
      <c r="EW29" s="8"/>
      <c r="EX29" s="9"/>
      <c r="EY29" s="8"/>
      <c r="EZ29" s="77"/>
      <c r="FA29" s="8"/>
      <c r="FB29" s="8"/>
      <c r="FC29" s="77"/>
      <c r="FD29" s="8"/>
    </row>
    <row r="30" spans="1:160" x14ac:dyDescent="0.2">
      <c r="A30" s="17" t="s">
        <v>95</v>
      </c>
      <c r="B30" s="79" t="s">
        <v>96</v>
      </c>
      <c r="C30" s="52">
        <v>32078</v>
      </c>
      <c r="D30" s="52">
        <v>4562</v>
      </c>
      <c r="E30" s="52">
        <v>7978842</v>
      </c>
      <c r="F30" s="52">
        <v>0</v>
      </c>
      <c r="G30" s="52">
        <v>7983404</v>
      </c>
      <c r="H30" s="82">
        <f t="shared" si="0"/>
        <v>248.87474281438992</v>
      </c>
      <c r="I30" s="8"/>
      <c r="J30" s="9"/>
      <c r="K30" s="8"/>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8"/>
      <c r="AY30" s="8"/>
      <c r="AZ30" s="9"/>
      <c r="BA30" s="9"/>
      <c r="BB30" s="8"/>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8"/>
      <c r="CF30" s="8"/>
      <c r="CG30" s="8"/>
      <c r="CH30" s="8"/>
      <c r="CI30" s="8"/>
      <c r="CJ30" s="8"/>
      <c r="CK30" s="8"/>
      <c r="CL30" s="8"/>
      <c r="CM30" s="9"/>
      <c r="CN30" s="9"/>
      <c r="CO30" s="9"/>
      <c r="CP30" s="8"/>
      <c r="CQ30" s="10"/>
      <c r="CR30" s="10"/>
      <c r="CS30" s="10"/>
      <c r="CT30" s="10"/>
      <c r="CU30" s="10"/>
      <c r="CV30" s="8"/>
      <c r="CW30" s="10"/>
      <c r="CX30" s="10"/>
      <c r="CY30" s="10"/>
      <c r="CZ30" s="10"/>
      <c r="DA30" s="10"/>
      <c r="DB30" s="10"/>
      <c r="DC30" s="8"/>
      <c r="DD30" s="10"/>
      <c r="DE30" s="10"/>
      <c r="DF30" s="10"/>
      <c r="DG30" s="10"/>
      <c r="DH30" s="10"/>
      <c r="DI30" s="10"/>
      <c r="DJ30" s="10"/>
      <c r="DK30" s="10"/>
      <c r="DL30" s="10"/>
      <c r="DM30" s="10"/>
      <c r="DN30" s="10"/>
      <c r="DO30" s="10"/>
      <c r="DP30" s="8"/>
      <c r="DQ30" s="10"/>
      <c r="DR30" s="10"/>
      <c r="DS30" s="10"/>
      <c r="DT30" s="10"/>
      <c r="DU30" s="10"/>
      <c r="DV30" s="10"/>
      <c r="DW30" s="10"/>
      <c r="DX30" s="10"/>
      <c r="DY30" s="8"/>
      <c r="DZ30" s="10"/>
      <c r="EA30" s="10"/>
      <c r="EB30" s="10"/>
      <c r="EC30" s="10"/>
      <c r="ED30" s="8"/>
      <c r="EE30" s="8"/>
      <c r="EF30" s="8"/>
      <c r="EG30" s="8"/>
      <c r="EH30" s="8"/>
      <c r="EI30" s="8"/>
      <c r="EJ30" s="9"/>
      <c r="EK30" s="9"/>
      <c r="EL30" s="8"/>
      <c r="EM30" s="8"/>
      <c r="EN30" s="8"/>
      <c r="EO30" s="8"/>
      <c r="EP30" s="9"/>
      <c r="EQ30" s="9"/>
      <c r="ER30" s="8"/>
      <c r="ES30" s="8"/>
      <c r="ET30" s="8"/>
      <c r="EU30" s="8"/>
      <c r="EV30" s="10"/>
      <c r="EW30" s="8"/>
      <c r="EX30" s="8"/>
      <c r="EY30" s="8"/>
      <c r="EZ30" s="77"/>
      <c r="FA30" s="8"/>
      <c r="FB30" s="8"/>
      <c r="FC30" s="77"/>
      <c r="FD30" s="8"/>
    </row>
    <row r="31" spans="1:160" x14ac:dyDescent="0.2">
      <c r="A31" s="17" t="s">
        <v>97</v>
      </c>
      <c r="B31" s="79" t="s">
        <v>98</v>
      </c>
      <c r="C31" s="52">
        <v>11967</v>
      </c>
      <c r="D31" s="52">
        <v>58</v>
      </c>
      <c r="E31" s="52">
        <v>7978842</v>
      </c>
      <c r="F31" s="52">
        <v>0</v>
      </c>
      <c r="G31" s="52">
        <v>7978900</v>
      </c>
      <c r="H31" s="82">
        <f t="shared" si="0"/>
        <v>666.74187348541818</v>
      </c>
      <c r="I31" s="8"/>
      <c r="J31" s="9"/>
      <c r="K31" s="8"/>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8"/>
      <c r="AY31" s="8"/>
      <c r="AZ31" s="9"/>
      <c r="BA31" s="9"/>
      <c r="BB31" s="8"/>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8"/>
      <c r="CF31" s="8"/>
      <c r="CG31" s="8"/>
      <c r="CH31" s="8"/>
      <c r="CI31" s="8"/>
      <c r="CJ31" s="8"/>
      <c r="CK31" s="8"/>
      <c r="CL31" s="8"/>
      <c r="CM31" s="9"/>
      <c r="CN31" s="9"/>
      <c r="CO31" s="9"/>
      <c r="CP31" s="9"/>
      <c r="CQ31" s="10"/>
      <c r="CR31" s="10"/>
      <c r="CS31" s="10"/>
      <c r="CT31" s="10"/>
      <c r="CU31" s="10"/>
      <c r="CV31" s="8"/>
      <c r="CW31" s="10"/>
      <c r="CX31" s="10"/>
      <c r="CY31" s="10"/>
      <c r="CZ31" s="10"/>
      <c r="DA31" s="10"/>
      <c r="DB31" s="10"/>
      <c r="DC31" s="8"/>
      <c r="DD31" s="10"/>
      <c r="DE31" s="10"/>
      <c r="DF31" s="10"/>
      <c r="DG31" s="10"/>
      <c r="DH31" s="10"/>
      <c r="DI31" s="10"/>
      <c r="DJ31" s="10"/>
      <c r="DK31" s="10"/>
      <c r="DL31" s="10"/>
      <c r="DM31" s="10"/>
      <c r="DN31" s="10"/>
      <c r="DO31" s="10"/>
      <c r="DP31" s="8"/>
      <c r="DQ31" s="10"/>
      <c r="DR31" s="10"/>
      <c r="DS31" s="10"/>
      <c r="DT31" s="10"/>
      <c r="DU31" s="10"/>
      <c r="DV31" s="10"/>
      <c r="DW31" s="10"/>
      <c r="DX31" s="10"/>
      <c r="DY31" s="8"/>
      <c r="DZ31" s="10"/>
      <c r="EA31" s="10"/>
      <c r="EB31" s="10"/>
      <c r="EC31" s="10"/>
      <c r="ED31" s="8"/>
      <c r="EE31" s="8"/>
      <c r="EF31" s="8"/>
      <c r="EG31" s="8"/>
      <c r="EH31" s="8"/>
      <c r="EI31" s="8"/>
      <c r="EJ31" s="9"/>
      <c r="EK31" s="9"/>
      <c r="EL31" s="8"/>
      <c r="EM31" s="8"/>
      <c r="EN31" s="8"/>
      <c r="EO31" s="8"/>
      <c r="EP31" s="9"/>
      <c r="EQ31" s="9"/>
      <c r="ER31" s="8"/>
      <c r="ES31" s="8"/>
      <c r="ET31" s="8"/>
      <c r="EU31" s="8"/>
      <c r="EV31" s="8"/>
      <c r="EW31" s="8"/>
      <c r="EX31" s="8"/>
      <c r="EY31" s="8"/>
      <c r="EZ31" s="77"/>
      <c r="FA31" s="8"/>
      <c r="FB31" s="8"/>
      <c r="FC31" s="77"/>
      <c r="FD31" s="8"/>
    </row>
    <row r="32" spans="1:160" x14ac:dyDescent="0.2">
      <c r="A32" s="17" t="s">
        <v>99</v>
      </c>
      <c r="B32" s="79" t="s">
        <v>100</v>
      </c>
      <c r="C32" s="52">
        <v>71148</v>
      </c>
      <c r="D32" s="52">
        <v>23725</v>
      </c>
      <c r="E32" s="52">
        <v>7978842</v>
      </c>
      <c r="F32" s="52">
        <v>0</v>
      </c>
      <c r="G32" s="52">
        <v>8002567</v>
      </c>
      <c r="H32" s="82">
        <f t="shared" si="0"/>
        <v>112.47775060437398</v>
      </c>
      <c r="I32" s="8"/>
      <c r="J32" s="9"/>
      <c r="K32" s="8"/>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8"/>
      <c r="AY32" s="8"/>
      <c r="AZ32" s="9"/>
      <c r="BA32" s="9"/>
      <c r="BB32" s="8"/>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8"/>
      <c r="CF32" s="8"/>
      <c r="CG32" s="8"/>
      <c r="CH32" s="8"/>
      <c r="CI32" s="8"/>
      <c r="CJ32" s="8"/>
      <c r="CK32" s="8"/>
      <c r="CL32" s="8"/>
      <c r="CM32" s="9"/>
      <c r="CN32" s="9"/>
      <c r="CO32" s="9"/>
      <c r="CP32" s="9"/>
      <c r="CQ32" s="10"/>
      <c r="CR32" s="10"/>
      <c r="CS32" s="10"/>
      <c r="CT32" s="10"/>
      <c r="CU32" s="10"/>
      <c r="CV32" s="8"/>
      <c r="CW32" s="10"/>
      <c r="CX32" s="10"/>
      <c r="CY32" s="10"/>
      <c r="CZ32" s="10"/>
      <c r="DA32" s="10"/>
      <c r="DB32" s="10"/>
      <c r="DC32" s="8"/>
      <c r="DD32" s="10"/>
      <c r="DE32" s="10"/>
      <c r="DF32" s="10"/>
      <c r="DG32" s="10"/>
      <c r="DH32" s="10"/>
      <c r="DI32" s="10"/>
      <c r="DJ32" s="10"/>
      <c r="DK32" s="10"/>
      <c r="DL32" s="10"/>
      <c r="DM32" s="10"/>
      <c r="DN32" s="10"/>
      <c r="DO32" s="10"/>
      <c r="DP32" s="8"/>
      <c r="DQ32" s="10"/>
      <c r="DR32" s="10"/>
      <c r="DS32" s="10"/>
      <c r="DT32" s="10"/>
      <c r="DU32" s="10"/>
      <c r="DV32" s="10"/>
      <c r="DW32" s="10"/>
      <c r="DX32" s="10"/>
      <c r="DY32" s="8"/>
      <c r="DZ32" s="10"/>
      <c r="EA32" s="10"/>
      <c r="EB32" s="10"/>
      <c r="EC32" s="10"/>
      <c r="ED32" s="8"/>
      <c r="EE32" s="8"/>
      <c r="EF32" s="8"/>
      <c r="EG32" s="8"/>
      <c r="EH32" s="8"/>
      <c r="EI32" s="8"/>
      <c r="EJ32" s="9"/>
      <c r="EK32" s="9"/>
      <c r="EL32" s="8"/>
      <c r="EM32" s="8"/>
      <c r="EN32" s="8"/>
      <c r="EO32" s="8"/>
      <c r="EP32" s="9"/>
      <c r="EQ32" s="9"/>
      <c r="ER32" s="8"/>
      <c r="ES32" s="8"/>
      <c r="ET32" s="8"/>
      <c r="EU32" s="8"/>
      <c r="EV32" s="8"/>
      <c r="EW32" s="8"/>
      <c r="EX32" s="9"/>
      <c r="EY32" s="8"/>
      <c r="EZ32" s="77"/>
      <c r="FA32" s="8"/>
      <c r="FB32" s="8"/>
      <c r="FC32" s="77"/>
      <c r="FD32" s="8"/>
    </row>
    <row r="33" spans="1:160" x14ac:dyDescent="0.2">
      <c r="A33" s="17" t="s">
        <v>101</v>
      </c>
      <c r="B33" s="79" t="s">
        <v>102</v>
      </c>
      <c r="C33" s="52">
        <v>17389</v>
      </c>
      <c r="D33" s="52">
        <v>3300</v>
      </c>
      <c r="E33" s="52">
        <v>7978842</v>
      </c>
      <c r="F33" s="52">
        <v>0</v>
      </c>
      <c r="G33" s="52">
        <v>7982142</v>
      </c>
      <c r="H33" s="82">
        <f t="shared" si="0"/>
        <v>459.03398700327796</v>
      </c>
      <c r="I33" s="8"/>
      <c r="J33" s="9"/>
      <c r="K33" s="8"/>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8"/>
      <c r="AY33" s="8"/>
      <c r="AZ33" s="9"/>
      <c r="BA33" s="9"/>
      <c r="BB33" s="8"/>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8"/>
      <c r="CF33" s="8"/>
      <c r="CG33" s="8"/>
      <c r="CH33" s="8"/>
      <c r="CI33" s="8"/>
      <c r="CJ33" s="8"/>
      <c r="CK33" s="8"/>
      <c r="CL33" s="8"/>
      <c r="CM33" s="9"/>
      <c r="CN33" s="9"/>
      <c r="CO33" s="9"/>
      <c r="CP33" s="9"/>
      <c r="CQ33" s="10"/>
      <c r="CR33" s="10"/>
      <c r="CS33" s="10"/>
      <c r="CT33" s="10"/>
      <c r="CU33" s="10"/>
      <c r="CV33" s="8"/>
      <c r="CW33" s="10"/>
      <c r="CX33" s="10"/>
      <c r="CY33" s="10"/>
      <c r="CZ33" s="10"/>
      <c r="DA33" s="10"/>
      <c r="DB33" s="10"/>
      <c r="DC33" s="8"/>
      <c r="DD33" s="10"/>
      <c r="DE33" s="10"/>
      <c r="DF33" s="10"/>
      <c r="DG33" s="10"/>
      <c r="DH33" s="10"/>
      <c r="DI33" s="10"/>
      <c r="DJ33" s="10"/>
      <c r="DK33" s="10"/>
      <c r="DL33" s="10"/>
      <c r="DM33" s="10"/>
      <c r="DN33" s="10"/>
      <c r="DO33" s="10"/>
      <c r="DP33" s="8"/>
      <c r="DQ33" s="10"/>
      <c r="DR33" s="10"/>
      <c r="DS33" s="10"/>
      <c r="DT33" s="10"/>
      <c r="DU33" s="10"/>
      <c r="DV33" s="10"/>
      <c r="DW33" s="10"/>
      <c r="DX33" s="10"/>
      <c r="DY33" s="8"/>
      <c r="DZ33" s="10"/>
      <c r="EA33" s="10"/>
      <c r="EB33" s="10"/>
      <c r="EC33" s="10"/>
      <c r="ED33" s="8"/>
      <c r="EE33" s="8"/>
      <c r="EF33" s="8"/>
      <c r="EG33" s="8"/>
      <c r="EH33" s="8"/>
      <c r="EI33" s="8"/>
      <c r="EJ33" s="9"/>
      <c r="EK33" s="9"/>
      <c r="EL33" s="8"/>
      <c r="EM33" s="8"/>
      <c r="EN33" s="8"/>
      <c r="EO33" s="8"/>
      <c r="EP33" s="9"/>
      <c r="EQ33" s="9"/>
      <c r="ER33" s="8"/>
      <c r="ES33" s="8"/>
      <c r="ET33" s="8"/>
      <c r="EU33" s="8"/>
      <c r="EV33" s="10"/>
      <c r="EW33" s="8"/>
      <c r="EX33" s="9"/>
      <c r="EY33" s="8"/>
      <c r="EZ33" s="77"/>
      <c r="FA33" s="8"/>
      <c r="FB33" s="8"/>
      <c r="FC33" s="77"/>
      <c r="FD33" s="8"/>
    </row>
    <row r="34" spans="1:160" x14ac:dyDescent="0.2">
      <c r="A34" s="17" t="s">
        <v>105</v>
      </c>
      <c r="B34" s="79" t="s">
        <v>104</v>
      </c>
      <c r="C34" s="52">
        <v>178042</v>
      </c>
      <c r="D34" s="52">
        <v>10243</v>
      </c>
      <c r="E34" s="52">
        <v>7978842</v>
      </c>
      <c r="F34" s="52">
        <v>0</v>
      </c>
      <c r="G34" s="52">
        <v>7989085</v>
      </c>
      <c r="H34" s="82">
        <f t="shared" si="0"/>
        <v>44.871912245425236</v>
      </c>
      <c r="I34" s="8"/>
      <c r="J34" s="9"/>
      <c r="K34" s="8"/>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10"/>
      <c r="CR34" s="10"/>
      <c r="CS34" s="10"/>
      <c r="CT34" s="10"/>
      <c r="CU34" s="10"/>
      <c r="CV34" s="8"/>
      <c r="CW34" s="10"/>
      <c r="CX34" s="10"/>
      <c r="CY34" s="10"/>
      <c r="CZ34" s="10"/>
      <c r="DA34" s="10"/>
      <c r="DB34" s="10"/>
      <c r="DC34" s="8"/>
      <c r="DD34" s="10"/>
      <c r="DE34" s="10"/>
      <c r="DF34" s="10"/>
      <c r="DG34" s="10"/>
      <c r="DH34" s="10"/>
      <c r="DI34" s="10"/>
      <c r="DJ34" s="10"/>
      <c r="DK34" s="10"/>
      <c r="DL34" s="10"/>
      <c r="DM34" s="10"/>
      <c r="DN34" s="10"/>
      <c r="DO34" s="10"/>
      <c r="DP34" s="8"/>
      <c r="DQ34" s="10"/>
      <c r="DR34" s="10"/>
      <c r="DS34" s="10"/>
      <c r="DT34" s="10"/>
      <c r="DU34" s="10"/>
      <c r="DV34" s="10"/>
      <c r="DW34" s="10"/>
      <c r="DX34" s="10"/>
      <c r="DY34" s="8"/>
      <c r="DZ34" s="10"/>
      <c r="EA34" s="10"/>
      <c r="EB34" s="10"/>
      <c r="EC34" s="10"/>
      <c r="ED34" s="8"/>
      <c r="EE34" s="8"/>
      <c r="EF34" s="8"/>
      <c r="EG34" s="8"/>
      <c r="EH34" s="8"/>
      <c r="EI34" s="8"/>
      <c r="EJ34" s="9"/>
      <c r="EK34" s="9"/>
      <c r="EL34" s="8"/>
      <c r="EM34" s="8"/>
      <c r="EN34" s="8"/>
      <c r="EO34" s="8"/>
      <c r="EP34" s="9"/>
      <c r="EQ34" s="9"/>
      <c r="ER34" s="8"/>
      <c r="ES34" s="8"/>
      <c r="ET34" s="8"/>
      <c r="EU34" s="8"/>
      <c r="EV34" s="10"/>
      <c r="EW34" s="8"/>
      <c r="EX34" s="9"/>
      <c r="EY34" s="8"/>
      <c r="EZ34" s="77"/>
      <c r="FA34" s="8"/>
      <c r="FB34" s="8"/>
      <c r="FC34" s="77"/>
      <c r="FD34" s="8"/>
    </row>
    <row r="35" spans="1:160" x14ac:dyDescent="0.2">
      <c r="A35" s="17" t="s">
        <v>103</v>
      </c>
      <c r="B35" s="79" t="s">
        <v>104</v>
      </c>
      <c r="C35" s="52">
        <v>178042</v>
      </c>
      <c r="D35" s="52">
        <v>18449</v>
      </c>
      <c r="E35" s="52">
        <v>7978842</v>
      </c>
      <c r="F35" s="52">
        <v>1</v>
      </c>
      <c r="G35" s="52">
        <v>7997292</v>
      </c>
      <c r="H35" s="82">
        <f t="shared" si="0"/>
        <v>44.918008110445847</v>
      </c>
      <c r="I35" s="8"/>
      <c r="J35" s="9"/>
      <c r="K35" s="8"/>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8"/>
      <c r="AY35" s="8"/>
      <c r="AZ35" s="9"/>
      <c r="BA35" s="9"/>
      <c r="BB35" s="8"/>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10"/>
      <c r="CR35" s="10"/>
      <c r="CS35" s="10"/>
      <c r="CT35" s="10"/>
      <c r="CU35" s="10"/>
      <c r="CV35" s="8"/>
      <c r="CW35" s="10"/>
      <c r="CX35" s="10"/>
      <c r="CY35" s="10"/>
      <c r="CZ35" s="10"/>
      <c r="DA35" s="10"/>
      <c r="DB35" s="10"/>
      <c r="DC35" s="8"/>
      <c r="DD35" s="10"/>
      <c r="DE35" s="10"/>
      <c r="DF35" s="10"/>
      <c r="DG35" s="10"/>
      <c r="DH35" s="10"/>
      <c r="DI35" s="10"/>
      <c r="DJ35" s="10"/>
      <c r="DK35" s="10"/>
      <c r="DL35" s="10"/>
      <c r="DM35" s="10"/>
      <c r="DN35" s="10"/>
      <c r="DO35" s="10"/>
      <c r="DP35" s="8"/>
      <c r="DQ35" s="10"/>
      <c r="DR35" s="10"/>
      <c r="DS35" s="10"/>
      <c r="DT35" s="10"/>
      <c r="DU35" s="10"/>
      <c r="DV35" s="10"/>
      <c r="DW35" s="10"/>
      <c r="DX35" s="10"/>
      <c r="DY35" s="8"/>
      <c r="DZ35" s="10"/>
      <c r="EA35" s="10"/>
      <c r="EB35" s="10"/>
      <c r="EC35" s="10"/>
      <c r="ED35" s="8"/>
      <c r="EE35" s="8"/>
      <c r="EF35" s="8"/>
      <c r="EG35" s="8"/>
      <c r="EH35" s="8"/>
      <c r="EI35" s="8"/>
      <c r="EJ35" s="9"/>
      <c r="EK35" s="9"/>
      <c r="EL35" s="8"/>
      <c r="EM35" s="8"/>
      <c r="EN35" s="8"/>
      <c r="EO35" s="8"/>
      <c r="EP35" s="9"/>
      <c r="EQ35" s="9"/>
      <c r="ER35" s="8"/>
      <c r="ES35" s="8"/>
      <c r="ET35" s="8"/>
      <c r="EU35" s="8"/>
      <c r="EV35" s="10"/>
      <c r="EW35" s="8"/>
      <c r="EX35" s="9"/>
      <c r="EY35" s="8"/>
      <c r="EZ35" s="77"/>
      <c r="FA35" s="8"/>
      <c r="FB35" s="8"/>
      <c r="FC35" s="77"/>
      <c r="FD35" s="8"/>
    </row>
    <row r="36" spans="1:160" x14ac:dyDescent="0.2">
      <c r="A36" s="17" t="s">
        <v>106</v>
      </c>
      <c r="B36" s="79" t="s">
        <v>107</v>
      </c>
      <c r="C36" s="52">
        <v>7708</v>
      </c>
      <c r="D36" s="52">
        <v>0</v>
      </c>
      <c r="E36" s="52">
        <v>7978842</v>
      </c>
      <c r="F36" s="52">
        <v>0</v>
      </c>
      <c r="G36" s="52">
        <v>7978842</v>
      </c>
      <c r="H36" s="82">
        <f t="shared" si="0"/>
        <v>1035.1377789309809</v>
      </c>
      <c r="I36" s="8"/>
      <c r="J36" s="9"/>
      <c r="K36" s="8"/>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8"/>
      <c r="AY36" s="8"/>
      <c r="AZ36" s="9"/>
      <c r="BA36" s="9"/>
      <c r="BB36" s="8"/>
      <c r="BC36" s="9"/>
      <c r="BD36" s="9"/>
      <c r="BE36" s="9"/>
      <c r="BF36" s="9"/>
      <c r="BG36" s="9"/>
      <c r="BH36" s="9"/>
      <c r="BI36" s="9"/>
      <c r="BJ36" s="9"/>
      <c r="BK36" s="9"/>
      <c r="BL36" s="9"/>
      <c r="BM36" s="9"/>
      <c r="BN36" s="9"/>
      <c r="BO36" s="9"/>
      <c r="BP36" s="9"/>
      <c r="BQ36" s="9"/>
      <c r="BR36" s="9"/>
      <c r="BS36" s="9"/>
      <c r="BT36" s="9"/>
      <c r="BU36" s="8"/>
      <c r="BV36" s="8"/>
      <c r="BW36" s="8"/>
      <c r="BX36" s="8"/>
      <c r="BY36" s="8"/>
      <c r="BZ36" s="8"/>
      <c r="CA36" s="8"/>
      <c r="CB36" s="8"/>
      <c r="CC36" s="8"/>
      <c r="CD36" s="8"/>
      <c r="CE36" s="8"/>
      <c r="CF36" s="8"/>
      <c r="CG36" s="8"/>
      <c r="CH36" s="8"/>
      <c r="CI36" s="8"/>
      <c r="CJ36" s="8"/>
      <c r="CK36" s="8"/>
      <c r="CL36" s="8"/>
      <c r="CM36" s="9"/>
      <c r="CN36" s="9"/>
      <c r="CO36" s="9"/>
      <c r="CP36" s="9"/>
      <c r="CQ36" s="10"/>
      <c r="CR36" s="10"/>
      <c r="CS36" s="10"/>
      <c r="CT36" s="10"/>
      <c r="CU36" s="10"/>
      <c r="CV36" s="8"/>
      <c r="CW36" s="10"/>
      <c r="CX36" s="10"/>
      <c r="CY36" s="10"/>
      <c r="CZ36" s="10"/>
      <c r="DA36" s="10"/>
      <c r="DB36" s="10"/>
      <c r="DC36" s="8"/>
      <c r="DD36" s="10"/>
      <c r="DE36" s="10"/>
      <c r="DF36" s="10"/>
      <c r="DG36" s="10"/>
      <c r="DH36" s="10"/>
      <c r="DI36" s="10"/>
      <c r="DJ36" s="10"/>
      <c r="DK36" s="10"/>
      <c r="DL36" s="10"/>
      <c r="DM36" s="10"/>
      <c r="DN36" s="10"/>
      <c r="DO36" s="10"/>
      <c r="DP36" s="8"/>
      <c r="DQ36" s="10"/>
      <c r="DR36" s="10"/>
      <c r="DS36" s="10"/>
      <c r="DT36" s="10"/>
      <c r="DU36" s="10"/>
      <c r="DV36" s="10"/>
      <c r="DW36" s="10"/>
      <c r="DX36" s="10"/>
      <c r="DY36" s="8"/>
      <c r="DZ36" s="10"/>
      <c r="EA36" s="10"/>
      <c r="EB36" s="10"/>
      <c r="EC36" s="10"/>
      <c r="ED36" s="8"/>
      <c r="EE36" s="8"/>
      <c r="EF36" s="8"/>
      <c r="EG36" s="8"/>
      <c r="EH36" s="8"/>
      <c r="EI36" s="8"/>
      <c r="EJ36" s="9"/>
      <c r="EK36" s="9"/>
      <c r="EL36" s="8"/>
      <c r="EM36" s="8"/>
      <c r="EN36" s="8"/>
      <c r="EO36" s="8"/>
      <c r="EP36" s="9"/>
      <c r="EQ36" s="9"/>
      <c r="ER36" s="8"/>
      <c r="ES36" s="8"/>
      <c r="ET36" s="8"/>
      <c r="EU36" s="8"/>
      <c r="EV36" s="8"/>
      <c r="EW36" s="8"/>
      <c r="EX36" s="8"/>
      <c r="EY36" s="8"/>
      <c r="EZ36" s="77"/>
      <c r="FA36" s="8"/>
      <c r="FB36" s="8"/>
      <c r="FC36" s="77"/>
      <c r="FD36" s="8"/>
    </row>
    <row r="37" spans="1:160" x14ac:dyDescent="0.2">
      <c r="A37" s="17" t="s">
        <v>108</v>
      </c>
      <c r="B37" s="79" t="s">
        <v>109</v>
      </c>
      <c r="C37" s="52">
        <v>4391</v>
      </c>
      <c r="D37" s="52">
        <v>22615</v>
      </c>
      <c r="E37" s="52">
        <v>7978842</v>
      </c>
      <c r="F37" s="52">
        <v>0</v>
      </c>
      <c r="G37" s="52">
        <v>8001457</v>
      </c>
      <c r="H37" s="82">
        <f t="shared" si="0"/>
        <v>1822.2402641767251</v>
      </c>
      <c r="I37" s="8"/>
      <c r="J37" s="9"/>
      <c r="K37" s="8"/>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8"/>
      <c r="BC37" s="9"/>
      <c r="BD37" s="9"/>
      <c r="BE37" s="9"/>
      <c r="BF37" s="9"/>
      <c r="BG37" s="9"/>
      <c r="BH37" s="9"/>
      <c r="BI37" s="9"/>
      <c r="BJ37" s="9"/>
      <c r="BK37" s="9"/>
      <c r="BL37" s="9"/>
      <c r="BM37" s="9"/>
      <c r="BN37" s="9"/>
      <c r="BO37" s="9"/>
      <c r="BP37" s="9"/>
      <c r="BQ37" s="9"/>
      <c r="BR37" s="9"/>
      <c r="BS37" s="9"/>
      <c r="BT37" s="9"/>
      <c r="BU37" s="8"/>
      <c r="BV37" s="8"/>
      <c r="BW37" s="8"/>
      <c r="BX37" s="8"/>
      <c r="BY37" s="8"/>
      <c r="BZ37" s="8"/>
      <c r="CA37" s="8"/>
      <c r="CB37" s="8"/>
      <c r="CC37" s="8"/>
      <c r="CD37" s="8"/>
      <c r="CE37" s="9"/>
      <c r="CF37" s="9"/>
      <c r="CG37" s="9"/>
      <c r="CH37" s="9"/>
      <c r="CI37" s="9"/>
      <c r="CJ37" s="9"/>
      <c r="CK37" s="9"/>
      <c r="CL37" s="9"/>
      <c r="CM37" s="9"/>
      <c r="CN37" s="9"/>
      <c r="CO37" s="9"/>
      <c r="CP37" s="9"/>
      <c r="CQ37" s="10"/>
      <c r="CR37" s="10"/>
      <c r="CS37" s="10"/>
      <c r="CT37" s="10"/>
      <c r="CU37" s="10"/>
      <c r="CV37" s="8"/>
      <c r="CW37" s="10"/>
      <c r="CX37" s="10"/>
      <c r="CY37" s="10"/>
      <c r="CZ37" s="10"/>
      <c r="DA37" s="10"/>
      <c r="DB37" s="10"/>
      <c r="DC37" s="8"/>
      <c r="DD37" s="10"/>
      <c r="DE37" s="10"/>
      <c r="DF37" s="10"/>
      <c r="DG37" s="10"/>
      <c r="DH37" s="10"/>
      <c r="DI37" s="10"/>
      <c r="DJ37" s="10"/>
      <c r="DK37" s="10"/>
      <c r="DL37" s="10"/>
      <c r="DM37" s="10"/>
      <c r="DN37" s="10"/>
      <c r="DO37" s="10"/>
      <c r="DP37" s="8"/>
      <c r="DQ37" s="10"/>
      <c r="DR37" s="10"/>
      <c r="DS37" s="10"/>
      <c r="DT37" s="10"/>
      <c r="DU37" s="10"/>
      <c r="DV37" s="10"/>
      <c r="DW37" s="10"/>
      <c r="DX37" s="10"/>
      <c r="DY37" s="8"/>
      <c r="DZ37" s="10"/>
      <c r="EA37" s="10"/>
      <c r="EB37" s="10"/>
      <c r="EC37" s="10"/>
      <c r="ED37" s="8"/>
      <c r="EE37" s="8"/>
      <c r="EF37" s="8"/>
      <c r="EG37" s="8"/>
      <c r="EH37" s="8"/>
      <c r="EI37" s="8"/>
      <c r="EJ37" s="9"/>
      <c r="EK37" s="9"/>
      <c r="EL37" s="8"/>
      <c r="EM37" s="8"/>
      <c r="EN37" s="8"/>
      <c r="EO37" s="8"/>
      <c r="EP37" s="9"/>
      <c r="EQ37" s="9"/>
      <c r="ER37" s="8"/>
      <c r="ES37" s="8"/>
      <c r="ET37" s="8"/>
      <c r="EU37" s="8"/>
      <c r="EV37" s="10"/>
      <c r="EW37" s="8"/>
      <c r="EX37" s="8"/>
      <c r="EY37" s="8"/>
      <c r="EZ37" s="77"/>
      <c r="FA37" s="8"/>
      <c r="FB37" s="8"/>
      <c r="FC37" s="77"/>
      <c r="FD37" s="8"/>
    </row>
    <row r="38" spans="1:160" x14ac:dyDescent="0.2">
      <c r="A38" s="17" t="s">
        <v>110</v>
      </c>
      <c r="B38" s="79" t="s">
        <v>109</v>
      </c>
      <c r="C38" s="52">
        <v>5938</v>
      </c>
      <c r="D38" s="52">
        <v>24</v>
      </c>
      <c r="E38" s="52">
        <v>7978842</v>
      </c>
      <c r="F38" s="52">
        <v>0</v>
      </c>
      <c r="G38" s="52">
        <v>7978866</v>
      </c>
      <c r="H38" s="82">
        <f t="shared" si="0"/>
        <v>1343.6958571909734</v>
      </c>
      <c r="I38" s="8"/>
      <c r="J38" s="9"/>
      <c r="K38" s="8"/>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8"/>
      <c r="AY38" s="8"/>
      <c r="AZ38" s="9"/>
      <c r="BA38" s="9"/>
      <c r="BB38" s="8"/>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10"/>
      <c r="CR38" s="10"/>
      <c r="CS38" s="10"/>
      <c r="CT38" s="10"/>
      <c r="CU38" s="10"/>
      <c r="CV38" s="8"/>
      <c r="CW38" s="10"/>
      <c r="CX38" s="10"/>
      <c r="CY38" s="10"/>
      <c r="CZ38" s="10"/>
      <c r="DA38" s="10"/>
      <c r="DB38" s="10"/>
      <c r="DC38" s="8"/>
      <c r="DD38" s="10"/>
      <c r="DE38" s="10"/>
      <c r="DF38" s="10"/>
      <c r="DG38" s="10"/>
      <c r="DH38" s="10"/>
      <c r="DI38" s="10"/>
      <c r="DJ38" s="10"/>
      <c r="DK38" s="10"/>
      <c r="DL38" s="10"/>
      <c r="DM38" s="10"/>
      <c r="DN38" s="10"/>
      <c r="DO38" s="10"/>
      <c r="DP38" s="8"/>
      <c r="DQ38" s="10"/>
      <c r="DR38" s="10"/>
      <c r="DS38" s="10"/>
      <c r="DT38" s="10"/>
      <c r="DU38" s="10"/>
      <c r="DV38" s="10"/>
      <c r="DW38" s="10"/>
      <c r="DX38" s="10"/>
      <c r="DY38" s="8"/>
      <c r="DZ38" s="10"/>
      <c r="EA38" s="10"/>
      <c r="EB38" s="10"/>
      <c r="EC38" s="10"/>
      <c r="ED38" s="8"/>
      <c r="EE38" s="8"/>
      <c r="EF38" s="8"/>
      <c r="EG38" s="8"/>
      <c r="EH38" s="8"/>
      <c r="EI38" s="8"/>
      <c r="EJ38" s="9"/>
      <c r="EK38" s="9"/>
      <c r="EL38" s="8"/>
      <c r="EM38" s="8"/>
      <c r="EN38" s="8"/>
      <c r="EO38" s="8"/>
      <c r="EP38" s="9"/>
      <c r="EQ38" s="9"/>
      <c r="ER38" s="8"/>
      <c r="ES38" s="8"/>
      <c r="ET38" s="8"/>
      <c r="EU38" s="8"/>
      <c r="EV38" s="10"/>
      <c r="EW38" s="8"/>
      <c r="EX38" s="9"/>
      <c r="EY38" s="8"/>
      <c r="EZ38" s="77"/>
      <c r="FA38" s="8"/>
      <c r="FB38" s="8"/>
      <c r="FC38" s="77"/>
      <c r="FD38" s="8"/>
    </row>
    <row r="39" spans="1:160" x14ac:dyDescent="0.2">
      <c r="A39" s="17" t="s">
        <v>111</v>
      </c>
      <c r="B39" s="79" t="s">
        <v>112</v>
      </c>
      <c r="C39" s="52">
        <v>7263</v>
      </c>
      <c r="D39" s="52">
        <v>936</v>
      </c>
      <c r="E39" s="52">
        <v>7978842</v>
      </c>
      <c r="F39" s="52">
        <v>0</v>
      </c>
      <c r="G39" s="52">
        <v>7979778</v>
      </c>
      <c r="H39" s="82">
        <f t="shared" si="0"/>
        <v>1098.6889714993804</v>
      </c>
      <c r="I39" s="8"/>
      <c r="J39" s="9"/>
      <c r="K39" s="8"/>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8"/>
      <c r="AY39" s="8"/>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10"/>
      <c r="CR39" s="10"/>
      <c r="CS39" s="10"/>
      <c r="CT39" s="10"/>
      <c r="CU39" s="10"/>
      <c r="CV39" s="8"/>
      <c r="CW39" s="10"/>
      <c r="CX39" s="10"/>
      <c r="CY39" s="10"/>
      <c r="CZ39" s="10"/>
      <c r="DA39" s="10"/>
      <c r="DB39" s="10"/>
      <c r="DC39" s="8"/>
      <c r="DD39" s="10"/>
      <c r="DE39" s="10"/>
      <c r="DF39" s="10"/>
      <c r="DG39" s="10"/>
      <c r="DH39" s="10"/>
      <c r="DI39" s="10"/>
      <c r="DJ39" s="10"/>
      <c r="DK39" s="10"/>
      <c r="DL39" s="10"/>
      <c r="DM39" s="10"/>
      <c r="DN39" s="10"/>
      <c r="DO39" s="10"/>
      <c r="DP39" s="8"/>
      <c r="DQ39" s="10"/>
      <c r="DR39" s="10"/>
      <c r="DS39" s="10"/>
      <c r="DT39" s="10"/>
      <c r="DU39" s="10"/>
      <c r="DV39" s="10"/>
      <c r="DW39" s="10"/>
      <c r="DX39" s="10"/>
      <c r="DY39" s="8"/>
      <c r="DZ39" s="10"/>
      <c r="EA39" s="10"/>
      <c r="EB39" s="10"/>
      <c r="EC39" s="10"/>
      <c r="ED39" s="8"/>
      <c r="EE39" s="8"/>
      <c r="EF39" s="8"/>
      <c r="EG39" s="8"/>
      <c r="EH39" s="8"/>
      <c r="EI39" s="8"/>
      <c r="EJ39" s="9"/>
      <c r="EK39" s="9"/>
      <c r="EL39" s="8"/>
      <c r="EM39" s="8"/>
      <c r="EN39" s="8"/>
      <c r="EO39" s="8"/>
      <c r="EP39" s="9"/>
      <c r="EQ39" s="9"/>
      <c r="ER39" s="8"/>
      <c r="ES39" s="8"/>
      <c r="ET39" s="8"/>
      <c r="EU39" s="8"/>
      <c r="EV39" s="10"/>
      <c r="EW39" s="8"/>
      <c r="EX39" s="9"/>
      <c r="EY39" s="8"/>
      <c r="EZ39" s="77"/>
      <c r="FA39" s="8"/>
      <c r="FB39" s="8"/>
      <c r="FC39" s="77"/>
      <c r="FD39" s="8"/>
    </row>
    <row r="40" spans="1:160" x14ac:dyDescent="0.2">
      <c r="A40" s="17" t="s">
        <v>113</v>
      </c>
      <c r="B40" s="79" t="s">
        <v>112</v>
      </c>
      <c r="C40" s="52">
        <v>14167</v>
      </c>
      <c r="D40" s="52">
        <v>62237</v>
      </c>
      <c r="E40" s="52">
        <v>7978842</v>
      </c>
      <c r="F40" s="52">
        <v>0</v>
      </c>
      <c r="G40" s="52">
        <v>8041079</v>
      </c>
      <c r="H40" s="82">
        <f t="shared" si="0"/>
        <v>567.59222135949744</v>
      </c>
      <c r="I40" s="8"/>
      <c r="J40" s="9"/>
      <c r="K40" s="8"/>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8"/>
      <c r="AY40" s="8"/>
      <c r="AZ40" s="9"/>
      <c r="BA40" s="9"/>
      <c r="BB40" s="8"/>
      <c r="BC40" s="9"/>
      <c r="BD40" s="9"/>
      <c r="BE40" s="9"/>
      <c r="BF40" s="9"/>
      <c r="BG40" s="9"/>
      <c r="BH40" s="9"/>
      <c r="BI40" s="9"/>
      <c r="BJ40" s="9"/>
      <c r="BK40" s="9"/>
      <c r="BL40" s="9"/>
      <c r="BM40" s="9"/>
      <c r="BN40" s="9"/>
      <c r="BO40" s="9"/>
      <c r="BP40" s="9"/>
      <c r="BQ40" s="9"/>
      <c r="BR40" s="9"/>
      <c r="BS40" s="9"/>
      <c r="BT40" s="9"/>
      <c r="BU40" s="8"/>
      <c r="BV40" s="8"/>
      <c r="BW40" s="8"/>
      <c r="BX40" s="8"/>
      <c r="BY40" s="8"/>
      <c r="BZ40" s="8"/>
      <c r="CA40" s="8"/>
      <c r="CB40" s="8"/>
      <c r="CC40" s="8"/>
      <c r="CD40" s="8"/>
      <c r="CE40" s="8"/>
      <c r="CF40" s="8"/>
      <c r="CG40" s="8"/>
      <c r="CH40" s="8"/>
      <c r="CI40" s="8"/>
      <c r="CJ40" s="8"/>
      <c r="CK40" s="8"/>
      <c r="CL40" s="8"/>
      <c r="CM40" s="9"/>
      <c r="CN40" s="9"/>
      <c r="CO40" s="9"/>
      <c r="CP40" s="9"/>
      <c r="CQ40" s="10"/>
      <c r="CR40" s="10"/>
      <c r="CS40" s="10"/>
      <c r="CT40" s="10"/>
      <c r="CU40" s="10"/>
      <c r="CV40" s="8"/>
      <c r="CW40" s="10"/>
      <c r="CX40" s="10"/>
      <c r="CY40" s="10"/>
      <c r="CZ40" s="10"/>
      <c r="DA40" s="10"/>
      <c r="DB40" s="10"/>
      <c r="DC40" s="8"/>
      <c r="DD40" s="10"/>
      <c r="DE40" s="10"/>
      <c r="DF40" s="10"/>
      <c r="DG40" s="10"/>
      <c r="DH40" s="10"/>
      <c r="DI40" s="10"/>
      <c r="DJ40" s="10"/>
      <c r="DK40" s="10"/>
      <c r="DL40" s="10"/>
      <c r="DM40" s="10"/>
      <c r="DN40" s="10"/>
      <c r="DO40" s="10"/>
      <c r="DP40" s="8"/>
      <c r="DQ40" s="10"/>
      <c r="DR40" s="10"/>
      <c r="DS40" s="10"/>
      <c r="DT40" s="10"/>
      <c r="DU40" s="10"/>
      <c r="DV40" s="10"/>
      <c r="DW40" s="10"/>
      <c r="DX40" s="10"/>
      <c r="DY40" s="8"/>
      <c r="DZ40" s="10"/>
      <c r="EA40" s="10"/>
      <c r="EB40" s="10"/>
      <c r="EC40" s="10"/>
      <c r="ED40" s="8"/>
      <c r="EE40" s="8"/>
      <c r="EF40" s="8"/>
      <c r="EG40" s="8"/>
      <c r="EH40" s="8"/>
      <c r="EI40" s="8"/>
      <c r="EJ40" s="9"/>
      <c r="EK40" s="9"/>
      <c r="EL40" s="8"/>
      <c r="EM40" s="8"/>
      <c r="EN40" s="8"/>
      <c r="EO40" s="8"/>
      <c r="EP40" s="9"/>
      <c r="EQ40" s="9"/>
      <c r="ER40" s="8"/>
      <c r="ES40" s="8"/>
      <c r="ET40" s="8"/>
      <c r="EU40" s="8"/>
      <c r="EV40" s="10"/>
      <c r="EW40" s="8"/>
      <c r="EX40" s="9"/>
      <c r="EY40" s="8"/>
      <c r="EZ40" s="77"/>
      <c r="FA40" s="8"/>
      <c r="FB40" s="8"/>
      <c r="FC40" s="77"/>
      <c r="FD40" s="8"/>
    </row>
    <row r="41" spans="1:160" x14ac:dyDescent="0.2">
      <c r="A41" s="17" t="s">
        <v>114</v>
      </c>
      <c r="B41" s="79" t="s">
        <v>115</v>
      </c>
      <c r="C41" s="52">
        <v>30639</v>
      </c>
      <c r="D41" s="52">
        <v>2610</v>
      </c>
      <c r="E41" s="52">
        <v>7978842</v>
      </c>
      <c r="F41" s="52">
        <v>0</v>
      </c>
      <c r="G41" s="52">
        <v>7981452</v>
      </c>
      <c r="H41" s="82">
        <f t="shared" si="0"/>
        <v>260.49975521394299</v>
      </c>
      <c r="I41" s="8"/>
      <c r="J41" s="9"/>
      <c r="K41" s="8"/>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8"/>
      <c r="AY41" s="8"/>
      <c r="AZ41" s="9"/>
      <c r="BA41" s="9"/>
      <c r="BB41" s="8"/>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8"/>
      <c r="CE41" s="8"/>
      <c r="CF41" s="8"/>
      <c r="CG41" s="8"/>
      <c r="CH41" s="8"/>
      <c r="CI41" s="8"/>
      <c r="CJ41" s="8"/>
      <c r="CK41" s="8"/>
      <c r="CL41" s="8"/>
      <c r="CM41" s="9"/>
      <c r="CN41" s="9"/>
      <c r="CO41" s="9"/>
      <c r="CP41" s="9"/>
      <c r="CQ41" s="10"/>
      <c r="CR41" s="10"/>
      <c r="CS41" s="10"/>
      <c r="CT41" s="10"/>
      <c r="CU41" s="10"/>
      <c r="CV41" s="8"/>
      <c r="CW41" s="10"/>
      <c r="CX41" s="10"/>
      <c r="CY41" s="10"/>
      <c r="CZ41" s="10"/>
      <c r="DA41" s="10"/>
      <c r="DB41" s="10"/>
      <c r="DC41" s="8"/>
      <c r="DD41" s="10"/>
      <c r="DE41" s="10"/>
      <c r="DF41" s="10"/>
      <c r="DG41" s="10"/>
      <c r="DH41" s="10"/>
      <c r="DI41" s="10"/>
      <c r="DJ41" s="10"/>
      <c r="DK41" s="10"/>
      <c r="DL41" s="10"/>
      <c r="DM41" s="10"/>
      <c r="DN41" s="10"/>
      <c r="DO41" s="10"/>
      <c r="DP41" s="8"/>
      <c r="DQ41" s="10"/>
      <c r="DR41" s="10"/>
      <c r="DS41" s="10"/>
      <c r="DT41" s="10"/>
      <c r="DU41" s="10"/>
      <c r="DV41" s="10"/>
      <c r="DW41" s="10"/>
      <c r="DX41" s="10"/>
      <c r="DY41" s="8"/>
      <c r="DZ41" s="10"/>
      <c r="EA41" s="10"/>
      <c r="EB41" s="10"/>
      <c r="EC41" s="10"/>
      <c r="ED41" s="8"/>
      <c r="EE41" s="8"/>
      <c r="EF41" s="8"/>
      <c r="EG41" s="8"/>
      <c r="EH41" s="8"/>
      <c r="EI41" s="8"/>
      <c r="EJ41" s="9"/>
      <c r="EK41" s="9"/>
      <c r="EL41" s="8"/>
      <c r="EM41" s="8"/>
      <c r="EN41" s="8"/>
      <c r="EO41" s="8"/>
      <c r="EP41" s="9"/>
      <c r="EQ41" s="9"/>
      <c r="ER41" s="8"/>
      <c r="ES41" s="8"/>
      <c r="ET41" s="8"/>
      <c r="EU41" s="8"/>
      <c r="EV41" s="10"/>
      <c r="EW41" s="8"/>
      <c r="EX41" s="9"/>
      <c r="EY41" s="8"/>
      <c r="EZ41" s="77"/>
      <c r="FA41" s="8"/>
      <c r="FB41" s="8"/>
      <c r="FC41" s="77"/>
      <c r="FD41" s="8"/>
    </row>
    <row r="42" spans="1:160" x14ac:dyDescent="0.2">
      <c r="A42" s="17" t="s">
        <v>116</v>
      </c>
      <c r="B42" s="79" t="s">
        <v>117</v>
      </c>
      <c r="C42" s="52">
        <v>15780</v>
      </c>
      <c r="D42" s="52">
        <v>2</v>
      </c>
      <c r="E42" s="52">
        <v>7978842</v>
      </c>
      <c r="F42" s="52">
        <v>0</v>
      </c>
      <c r="G42" s="52">
        <v>7978844</v>
      </c>
      <c r="H42" s="82">
        <f t="shared" si="0"/>
        <v>505.63016476552599</v>
      </c>
      <c r="I42" s="8"/>
      <c r="J42" s="9"/>
      <c r="K42" s="8"/>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8"/>
      <c r="AY42" s="8"/>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10"/>
      <c r="CR42" s="10"/>
      <c r="CS42" s="10"/>
      <c r="CT42" s="10"/>
      <c r="CU42" s="10"/>
      <c r="CV42" s="8"/>
      <c r="CW42" s="10"/>
      <c r="CX42" s="10"/>
      <c r="CY42" s="10"/>
      <c r="CZ42" s="10"/>
      <c r="DA42" s="10"/>
      <c r="DB42" s="10"/>
      <c r="DC42" s="8"/>
      <c r="DD42" s="10"/>
      <c r="DE42" s="10"/>
      <c r="DF42" s="10"/>
      <c r="DG42" s="10"/>
      <c r="DH42" s="10"/>
      <c r="DI42" s="10"/>
      <c r="DJ42" s="10"/>
      <c r="DK42" s="10"/>
      <c r="DL42" s="10"/>
      <c r="DM42" s="10"/>
      <c r="DN42" s="10"/>
      <c r="DO42" s="10"/>
      <c r="DP42" s="8"/>
      <c r="DQ42" s="10"/>
      <c r="DR42" s="10"/>
      <c r="DS42" s="10"/>
      <c r="DT42" s="10"/>
      <c r="DU42" s="10"/>
      <c r="DV42" s="10"/>
      <c r="DW42" s="10"/>
      <c r="DX42" s="10"/>
      <c r="DY42" s="8"/>
      <c r="DZ42" s="10"/>
      <c r="EA42" s="10"/>
      <c r="EB42" s="10"/>
      <c r="EC42" s="10"/>
      <c r="ED42" s="8"/>
      <c r="EE42" s="8"/>
      <c r="EF42" s="8"/>
      <c r="EG42" s="8"/>
      <c r="EH42" s="8"/>
      <c r="EI42" s="8"/>
      <c r="EJ42" s="9"/>
      <c r="EK42" s="9"/>
      <c r="EL42" s="8"/>
      <c r="EM42" s="8"/>
      <c r="EN42" s="8"/>
      <c r="EO42" s="8"/>
      <c r="EP42" s="9"/>
      <c r="EQ42" s="9"/>
      <c r="ER42" s="8"/>
      <c r="ES42" s="8"/>
      <c r="ET42" s="8"/>
      <c r="EU42" s="8"/>
      <c r="EV42" s="8"/>
      <c r="EW42" s="8"/>
      <c r="EX42" s="8"/>
      <c r="EY42" s="8"/>
      <c r="EZ42" s="77"/>
      <c r="FA42" s="8"/>
      <c r="FB42" s="8"/>
      <c r="FC42" s="77"/>
      <c r="FD42" s="8"/>
    </row>
    <row r="43" spans="1:160" x14ac:dyDescent="0.2">
      <c r="A43" s="17" t="s">
        <v>118</v>
      </c>
      <c r="B43" s="79" t="s">
        <v>119</v>
      </c>
      <c r="C43" s="52">
        <v>10611</v>
      </c>
      <c r="D43" s="52">
        <v>219</v>
      </c>
      <c r="E43" s="52">
        <v>7978842</v>
      </c>
      <c r="F43" s="52">
        <v>0</v>
      </c>
      <c r="G43" s="52">
        <v>7979061</v>
      </c>
      <c r="H43" s="82">
        <f t="shared" si="0"/>
        <v>751.96126661012158</v>
      </c>
      <c r="I43" s="8"/>
      <c r="J43" s="9"/>
      <c r="K43" s="8"/>
      <c r="L43" s="9"/>
      <c r="M43" s="9"/>
      <c r="N43" s="9"/>
      <c r="O43" s="9"/>
      <c r="P43" s="9"/>
      <c r="Q43" s="9"/>
      <c r="R43" s="9"/>
      <c r="S43" s="9"/>
      <c r="T43" s="9"/>
      <c r="U43" s="9"/>
      <c r="V43" s="9"/>
      <c r="W43" s="9"/>
      <c r="X43" s="9"/>
      <c r="Y43" s="9"/>
      <c r="Z43" s="9"/>
      <c r="AA43" s="9"/>
      <c r="AB43" s="9"/>
      <c r="AC43" s="9"/>
      <c r="AD43" s="9"/>
      <c r="AE43" s="9"/>
      <c r="AF43" s="9"/>
      <c r="AG43" s="9"/>
      <c r="AH43" s="9"/>
      <c r="AI43" s="8"/>
      <c r="AJ43" s="8"/>
      <c r="AK43" s="8"/>
      <c r="AL43" s="9"/>
      <c r="AM43" s="9"/>
      <c r="AN43" s="9"/>
      <c r="AO43" s="9"/>
      <c r="AP43" s="9"/>
      <c r="AQ43" s="9"/>
      <c r="AR43" s="8"/>
      <c r="AS43" s="8"/>
      <c r="AT43" s="8"/>
      <c r="AU43" s="9"/>
      <c r="AV43" s="9"/>
      <c r="AW43" s="9"/>
      <c r="AX43" s="8"/>
      <c r="AY43" s="8"/>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8"/>
      <c r="CF43" s="8"/>
      <c r="CG43" s="8"/>
      <c r="CH43" s="8"/>
      <c r="CI43" s="8"/>
      <c r="CJ43" s="8"/>
      <c r="CK43" s="8"/>
      <c r="CL43" s="8"/>
      <c r="CM43" s="9"/>
      <c r="CN43" s="9"/>
      <c r="CO43" s="9"/>
      <c r="CP43" s="9"/>
      <c r="CQ43" s="10"/>
      <c r="CR43" s="10"/>
      <c r="CS43" s="10"/>
      <c r="CT43" s="10"/>
      <c r="CU43" s="10"/>
      <c r="CV43" s="8"/>
      <c r="CW43" s="10"/>
      <c r="CX43" s="10"/>
      <c r="CY43" s="10"/>
      <c r="CZ43" s="10"/>
      <c r="DA43" s="10"/>
      <c r="DB43" s="10"/>
      <c r="DC43" s="8"/>
      <c r="DD43" s="10"/>
      <c r="DE43" s="10"/>
      <c r="DF43" s="10"/>
      <c r="DG43" s="10"/>
      <c r="DH43" s="10"/>
      <c r="DI43" s="10"/>
      <c r="DJ43" s="10"/>
      <c r="DK43" s="10"/>
      <c r="DL43" s="10"/>
      <c r="DM43" s="10"/>
      <c r="DN43" s="10"/>
      <c r="DO43" s="10"/>
      <c r="DP43" s="8"/>
      <c r="DQ43" s="10"/>
      <c r="DR43" s="10"/>
      <c r="DS43" s="10"/>
      <c r="DT43" s="10"/>
      <c r="DU43" s="10"/>
      <c r="DV43" s="10"/>
      <c r="DW43" s="10"/>
      <c r="DX43" s="10"/>
      <c r="DY43" s="8"/>
      <c r="DZ43" s="10"/>
      <c r="EA43" s="10"/>
      <c r="EB43" s="10"/>
      <c r="EC43" s="10"/>
      <c r="ED43" s="8"/>
      <c r="EE43" s="8"/>
      <c r="EF43" s="8"/>
      <c r="EG43" s="8"/>
      <c r="EH43" s="8"/>
      <c r="EI43" s="8"/>
      <c r="EJ43" s="9"/>
      <c r="EK43" s="9"/>
      <c r="EL43" s="8"/>
      <c r="EM43" s="8"/>
      <c r="EN43" s="8"/>
      <c r="EO43" s="8"/>
      <c r="EP43" s="9"/>
      <c r="EQ43" s="9"/>
      <c r="ER43" s="8"/>
      <c r="ES43" s="8"/>
      <c r="ET43" s="8"/>
      <c r="EU43" s="8"/>
      <c r="EV43" s="8"/>
      <c r="EW43" s="8"/>
      <c r="EX43" s="8"/>
      <c r="EY43" s="8"/>
      <c r="EZ43" s="77"/>
      <c r="FA43" s="8"/>
      <c r="FB43" s="8"/>
      <c r="FC43" s="77"/>
      <c r="FD43" s="8"/>
    </row>
    <row r="44" spans="1:160" x14ac:dyDescent="0.2">
      <c r="A44" s="17" t="s">
        <v>120</v>
      </c>
      <c r="B44" s="79" t="s">
        <v>121</v>
      </c>
      <c r="C44" s="52">
        <v>2544</v>
      </c>
      <c r="D44" s="52">
        <v>0</v>
      </c>
      <c r="E44" s="52">
        <v>7978842</v>
      </c>
      <c r="F44" s="52">
        <v>0</v>
      </c>
      <c r="G44" s="52">
        <v>7978842</v>
      </c>
      <c r="H44" s="82">
        <f t="shared" si="0"/>
        <v>3136.3372641509436</v>
      </c>
      <c r="I44" s="8"/>
      <c r="J44" s="9"/>
      <c r="K44" s="8"/>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8"/>
      <c r="AY44" s="8"/>
      <c r="AZ44" s="9"/>
      <c r="BA44" s="9"/>
      <c r="BB44" s="8"/>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10"/>
      <c r="CR44" s="10"/>
      <c r="CS44" s="10"/>
      <c r="CT44" s="10"/>
      <c r="CU44" s="10"/>
      <c r="CV44" s="8"/>
      <c r="CW44" s="10"/>
      <c r="CX44" s="10"/>
      <c r="CY44" s="10"/>
      <c r="CZ44" s="10"/>
      <c r="DA44" s="10"/>
      <c r="DB44" s="10"/>
      <c r="DC44" s="8"/>
      <c r="DD44" s="10"/>
      <c r="DE44" s="10"/>
      <c r="DF44" s="10"/>
      <c r="DG44" s="10"/>
      <c r="DH44" s="10"/>
      <c r="DI44" s="10"/>
      <c r="DJ44" s="10"/>
      <c r="DK44" s="10"/>
      <c r="DL44" s="10"/>
      <c r="DM44" s="10"/>
      <c r="DN44" s="10"/>
      <c r="DO44" s="10"/>
      <c r="DP44" s="8"/>
      <c r="DQ44" s="10"/>
      <c r="DR44" s="10"/>
      <c r="DS44" s="10"/>
      <c r="DT44" s="10"/>
      <c r="DU44" s="10"/>
      <c r="DV44" s="10"/>
      <c r="DW44" s="10"/>
      <c r="DX44" s="10"/>
      <c r="DY44" s="8"/>
      <c r="DZ44" s="10"/>
      <c r="EA44" s="10"/>
      <c r="EB44" s="10"/>
      <c r="EC44" s="10"/>
      <c r="ED44" s="8"/>
      <c r="EE44" s="8"/>
      <c r="EF44" s="8"/>
      <c r="EG44" s="8"/>
      <c r="EH44" s="8"/>
      <c r="EI44" s="8"/>
      <c r="EJ44" s="9"/>
      <c r="EK44" s="9"/>
      <c r="EL44" s="8"/>
      <c r="EM44" s="8"/>
      <c r="EN44" s="8"/>
      <c r="EO44" s="8"/>
      <c r="EP44" s="9"/>
      <c r="EQ44" s="9"/>
      <c r="ER44" s="8"/>
      <c r="ES44" s="8"/>
      <c r="ET44" s="8"/>
      <c r="EU44" s="8"/>
      <c r="EV44" s="8"/>
      <c r="EW44" s="8"/>
      <c r="EX44" s="9"/>
      <c r="EY44" s="8"/>
      <c r="EZ44" s="77"/>
      <c r="FA44" s="8"/>
      <c r="FB44" s="8"/>
      <c r="FC44" s="77"/>
      <c r="FD44" s="8"/>
    </row>
    <row r="45" spans="1:160" x14ac:dyDescent="0.2">
      <c r="A45" s="17" t="s">
        <v>122</v>
      </c>
      <c r="B45" s="79" t="s">
        <v>121</v>
      </c>
      <c r="C45" s="52">
        <v>80128</v>
      </c>
      <c r="D45" s="52">
        <v>35270</v>
      </c>
      <c r="E45" s="52">
        <v>7978842</v>
      </c>
      <c r="F45" s="52">
        <v>0</v>
      </c>
      <c r="G45" s="52">
        <v>8014112</v>
      </c>
      <c r="H45" s="82">
        <f t="shared" si="0"/>
        <v>100.01637380191693</v>
      </c>
      <c r="I45" s="8"/>
      <c r="J45" s="9"/>
      <c r="K45" s="8"/>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8"/>
      <c r="AY45" s="8"/>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8"/>
      <c r="CF45" s="8"/>
      <c r="CG45" s="8"/>
      <c r="CH45" s="8"/>
      <c r="CI45" s="8"/>
      <c r="CJ45" s="8"/>
      <c r="CK45" s="8"/>
      <c r="CL45" s="8"/>
      <c r="CM45" s="9"/>
      <c r="CN45" s="9"/>
      <c r="CO45" s="9"/>
      <c r="CP45" s="9"/>
      <c r="CQ45" s="10"/>
      <c r="CR45" s="10"/>
      <c r="CS45" s="10"/>
      <c r="CT45" s="10"/>
      <c r="CU45" s="10"/>
      <c r="CV45" s="8"/>
      <c r="CW45" s="10"/>
      <c r="CX45" s="10"/>
      <c r="CY45" s="10"/>
      <c r="CZ45" s="10"/>
      <c r="DA45" s="10"/>
      <c r="DB45" s="10"/>
      <c r="DC45" s="8"/>
      <c r="DD45" s="10"/>
      <c r="DE45" s="10"/>
      <c r="DF45" s="10"/>
      <c r="DG45" s="10"/>
      <c r="DH45" s="10"/>
      <c r="DI45" s="10"/>
      <c r="DJ45" s="10"/>
      <c r="DK45" s="10"/>
      <c r="DL45" s="10"/>
      <c r="DM45" s="10"/>
      <c r="DN45" s="10"/>
      <c r="DO45" s="10"/>
      <c r="DP45" s="8"/>
      <c r="DQ45" s="10"/>
      <c r="DR45" s="10"/>
      <c r="DS45" s="10"/>
      <c r="DT45" s="10"/>
      <c r="DU45" s="10"/>
      <c r="DV45" s="10"/>
      <c r="DW45" s="10"/>
      <c r="DX45" s="10"/>
      <c r="DY45" s="8"/>
      <c r="DZ45" s="10"/>
      <c r="EA45" s="10"/>
      <c r="EB45" s="10"/>
      <c r="EC45" s="10"/>
      <c r="ED45" s="8"/>
      <c r="EE45" s="8"/>
      <c r="EF45" s="8"/>
      <c r="EG45" s="8"/>
      <c r="EH45" s="8"/>
      <c r="EI45" s="8"/>
      <c r="EJ45" s="9"/>
      <c r="EK45" s="9"/>
      <c r="EL45" s="8"/>
      <c r="EM45" s="8"/>
      <c r="EN45" s="8"/>
      <c r="EO45" s="8"/>
      <c r="EP45" s="9"/>
      <c r="EQ45" s="9"/>
      <c r="ER45" s="8"/>
      <c r="ES45" s="8"/>
      <c r="ET45" s="8"/>
      <c r="EU45" s="8"/>
      <c r="EV45" s="10"/>
      <c r="EW45" s="8"/>
      <c r="EX45" s="9"/>
      <c r="EY45" s="8"/>
      <c r="EZ45" s="77"/>
      <c r="FA45" s="8"/>
      <c r="FB45" s="8"/>
      <c r="FC45" s="77"/>
      <c r="FD45" s="8"/>
    </row>
    <row r="46" spans="1:160" x14ac:dyDescent="0.2">
      <c r="A46" s="17" t="s">
        <v>123</v>
      </c>
      <c r="B46" s="79" t="s">
        <v>124</v>
      </c>
      <c r="C46" s="52">
        <v>6135</v>
      </c>
      <c r="D46" s="52">
        <v>1653</v>
      </c>
      <c r="E46" s="52">
        <v>7978842</v>
      </c>
      <c r="F46" s="52">
        <v>0</v>
      </c>
      <c r="G46" s="52">
        <v>7980495</v>
      </c>
      <c r="H46" s="82">
        <f t="shared" si="0"/>
        <v>1300.8141809290953</v>
      </c>
      <c r="I46" s="8"/>
      <c r="J46" s="9"/>
      <c r="K46" s="8"/>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8"/>
      <c r="CF46" s="8"/>
      <c r="CG46" s="8"/>
      <c r="CH46" s="8"/>
      <c r="CI46" s="8"/>
      <c r="CJ46" s="8"/>
      <c r="CK46" s="8"/>
      <c r="CL46" s="8"/>
      <c r="CM46" s="9"/>
      <c r="CN46" s="9"/>
      <c r="CO46" s="9"/>
      <c r="CP46" s="9"/>
      <c r="CQ46" s="10"/>
      <c r="CR46" s="10"/>
      <c r="CS46" s="10"/>
      <c r="CT46" s="10"/>
      <c r="CU46" s="10"/>
      <c r="CV46" s="8"/>
      <c r="CW46" s="10"/>
      <c r="CX46" s="10"/>
      <c r="CY46" s="10"/>
      <c r="CZ46" s="10"/>
      <c r="DA46" s="10"/>
      <c r="DB46" s="10"/>
      <c r="DC46" s="8"/>
      <c r="DD46" s="10"/>
      <c r="DE46" s="10"/>
      <c r="DF46" s="10"/>
      <c r="DG46" s="10"/>
      <c r="DH46" s="10"/>
      <c r="DI46" s="10"/>
      <c r="DJ46" s="10"/>
      <c r="DK46" s="10"/>
      <c r="DL46" s="10"/>
      <c r="DM46" s="10"/>
      <c r="DN46" s="10"/>
      <c r="DO46" s="10"/>
      <c r="DP46" s="8"/>
      <c r="DQ46" s="10"/>
      <c r="DR46" s="10"/>
      <c r="DS46" s="10"/>
      <c r="DT46" s="10"/>
      <c r="DU46" s="10"/>
      <c r="DV46" s="10"/>
      <c r="DW46" s="10"/>
      <c r="DX46" s="10"/>
      <c r="DY46" s="8"/>
      <c r="DZ46" s="10"/>
      <c r="EA46" s="10"/>
      <c r="EB46" s="10"/>
      <c r="EC46" s="10"/>
      <c r="ED46" s="8"/>
      <c r="EE46" s="8"/>
      <c r="EF46" s="8"/>
      <c r="EG46" s="8"/>
      <c r="EH46" s="8"/>
      <c r="EI46" s="8"/>
      <c r="EJ46" s="9"/>
      <c r="EK46" s="9"/>
      <c r="EL46" s="8"/>
      <c r="EM46" s="8"/>
      <c r="EN46" s="8"/>
      <c r="EO46" s="8"/>
      <c r="EP46" s="9"/>
      <c r="EQ46" s="9"/>
      <c r="ER46" s="8"/>
      <c r="ES46" s="8"/>
      <c r="ET46" s="8"/>
      <c r="EU46" s="8"/>
      <c r="EV46" s="10"/>
      <c r="EW46" s="8"/>
      <c r="EX46" s="9"/>
      <c r="EY46" s="8"/>
      <c r="EZ46" s="77"/>
      <c r="FA46" s="8"/>
      <c r="FB46" s="8"/>
      <c r="FC46" s="77"/>
      <c r="FD46" s="8"/>
    </row>
    <row r="47" spans="1:160" x14ac:dyDescent="0.2">
      <c r="A47" s="17" t="s">
        <v>125</v>
      </c>
      <c r="B47" s="79" t="s">
        <v>126</v>
      </c>
      <c r="C47" s="52">
        <v>29191</v>
      </c>
      <c r="D47" s="52">
        <v>1235</v>
      </c>
      <c r="E47" s="52">
        <v>7978842</v>
      </c>
      <c r="F47" s="52">
        <v>0</v>
      </c>
      <c r="G47" s="52">
        <v>7980077</v>
      </c>
      <c r="H47" s="82">
        <f t="shared" si="0"/>
        <v>273.37456750368267</v>
      </c>
      <c r="I47" s="8"/>
      <c r="J47" s="9"/>
      <c r="K47" s="8"/>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8"/>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10"/>
      <c r="CR47" s="10"/>
      <c r="CS47" s="10"/>
      <c r="CT47" s="10"/>
      <c r="CU47" s="10"/>
      <c r="CV47" s="8"/>
      <c r="CW47" s="10"/>
      <c r="CX47" s="10"/>
      <c r="CY47" s="10"/>
      <c r="CZ47" s="10"/>
      <c r="DA47" s="10"/>
      <c r="DB47" s="10"/>
      <c r="DC47" s="8"/>
      <c r="DD47" s="10"/>
      <c r="DE47" s="10"/>
      <c r="DF47" s="10"/>
      <c r="DG47" s="10"/>
      <c r="DH47" s="10"/>
      <c r="DI47" s="10"/>
      <c r="DJ47" s="10"/>
      <c r="DK47" s="10"/>
      <c r="DL47" s="10"/>
      <c r="DM47" s="10"/>
      <c r="DN47" s="10"/>
      <c r="DO47" s="10"/>
      <c r="DP47" s="8"/>
      <c r="DQ47" s="10"/>
      <c r="DR47" s="10"/>
      <c r="DS47" s="10"/>
      <c r="DT47" s="10"/>
      <c r="DU47" s="10"/>
      <c r="DV47" s="10"/>
      <c r="DW47" s="10"/>
      <c r="DX47" s="10"/>
      <c r="DY47" s="8"/>
      <c r="DZ47" s="10"/>
      <c r="EA47" s="10"/>
      <c r="EB47" s="10"/>
      <c r="EC47" s="10"/>
      <c r="ED47" s="8"/>
      <c r="EE47" s="8"/>
      <c r="EF47" s="8"/>
      <c r="EG47" s="8"/>
      <c r="EH47" s="8"/>
      <c r="EI47" s="8"/>
      <c r="EJ47" s="9"/>
      <c r="EK47" s="9"/>
      <c r="EL47" s="8"/>
      <c r="EM47" s="8"/>
      <c r="EN47" s="8"/>
      <c r="EO47" s="8"/>
      <c r="EP47" s="9"/>
      <c r="EQ47" s="9"/>
      <c r="ER47" s="8"/>
      <c r="ES47" s="8"/>
      <c r="ET47" s="8"/>
      <c r="EU47" s="8"/>
      <c r="EV47" s="10"/>
      <c r="EW47" s="8"/>
      <c r="EX47" s="8"/>
      <c r="EY47" s="8"/>
      <c r="EZ47" s="77"/>
      <c r="FA47" s="8"/>
      <c r="FB47" s="8"/>
      <c r="FC47" s="77"/>
      <c r="FD47" s="8"/>
    </row>
    <row r="48" spans="1:160" x14ac:dyDescent="0.2">
      <c r="A48" s="17" t="s">
        <v>127</v>
      </c>
      <c r="B48" s="79" t="s">
        <v>128</v>
      </c>
      <c r="C48" s="52">
        <v>22787</v>
      </c>
      <c r="D48" s="52">
        <v>3319</v>
      </c>
      <c r="E48" s="52">
        <v>7978842</v>
      </c>
      <c r="F48" s="52">
        <v>0</v>
      </c>
      <c r="G48" s="52">
        <v>7982161</v>
      </c>
      <c r="H48" s="82">
        <f t="shared" si="0"/>
        <v>350.29451002764733</v>
      </c>
      <c r="I48" s="8"/>
      <c r="J48" s="9"/>
      <c r="K48" s="8"/>
      <c r="L48" s="9"/>
      <c r="M48" s="9"/>
      <c r="N48" s="9"/>
      <c r="O48" s="9"/>
      <c r="P48" s="9"/>
      <c r="Q48" s="9"/>
      <c r="R48" s="8"/>
      <c r="S48" s="8"/>
      <c r="T48" s="9"/>
      <c r="U48" s="9"/>
      <c r="V48" s="9"/>
      <c r="W48" s="9"/>
      <c r="X48" s="9"/>
      <c r="Y48" s="9"/>
      <c r="Z48" s="9"/>
      <c r="AA48" s="8"/>
      <c r="AB48" s="8"/>
      <c r="AC48" s="9"/>
      <c r="AD48" s="9"/>
      <c r="AE48" s="9"/>
      <c r="AF48" s="9"/>
      <c r="AG48" s="9"/>
      <c r="AH48" s="9"/>
      <c r="AI48" s="9"/>
      <c r="AJ48" s="9"/>
      <c r="AK48" s="9"/>
      <c r="AL48" s="9"/>
      <c r="AM48" s="9"/>
      <c r="AN48" s="9"/>
      <c r="AO48" s="9"/>
      <c r="AP48" s="9"/>
      <c r="AQ48" s="9"/>
      <c r="AR48" s="9"/>
      <c r="AS48" s="9"/>
      <c r="AT48" s="9"/>
      <c r="AU48" s="9"/>
      <c r="AV48" s="9"/>
      <c r="AW48" s="9"/>
      <c r="AX48" s="8"/>
      <c r="AY48" s="8"/>
      <c r="AZ48" s="9"/>
      <c r="BA48" s="9"/>
      <c r="BB48" s="8"/>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8"/>
      <c r="CF48" s="8"/>
      <c r="CG48" s="8"/>
      <c r="CH48" s="8"/>
      <c r="CI48" s="8"/>
      <c r="CJ48" s="8"/>
      <c r="CK48" s="8"/>
      <c r="CL48" s="8"/>
      <c r="CM48" s="9"/>
      <c r="CN48" s="9"/>
      <c r="CO48" s="9"/>
      <c r="CP48" s="9"/>
      <c r="CQ48" s="10"/>
      <c r="CR48" s="10"/>
      <c r="CS48" s="10"/>
      <c r="CT48" s="10"/>
      <c r="CU48" s="10"/>
      <c r="CV48" s="8"/>
      <c r="CW48" s="10"/>
      <c r="CX48" s="10"/>
      <c r="CY48" s="10"/>
      <c r="CZ48" s="10"/>
      <c r="DA48" s="10"/>
      <c r="DB48" s="10"/>
      <c r="DC48" s="8"/>
      <c r="DD48" s="10"/>
      <c r="DE48" s="10"/>
      <c r="DF48" s="10"/>
      <c r="DG48" s="10"/>
      <c r="DH48" s="10"/>
      <c r="DI48" s="10"/>
      <c r="DJ48" s="10"/>
      <c r="DK48" s="10"/>
      <c r="DL48" s="10"/>
      <c r="DM48" s="10"/>
      <c r="DN48" s="10"/>
      <c r="DO48" s="10"/>
      <c r="DP48" s="8"/>
      <c r="DQ48" s="10"/>
      <c r="DR48" s="10"/>
      <c r="DS48" s="10"/>
      <c r="DT48" s="10"/>
      <c r="DU48" s="10"/>
      <c r="DV48" s="10"/>
      <c r="DW48" s="10"/>
      <c r="DX48" s="10"/>
      <c r="DY48" s="8"/>
      <c r="DZ48" s="10"/>
      <c r="EA48" s="10"/>
      <c r="EB48" s="10"/>
      <c r="EC48" s="10"/>
      <c r="ED48" s="8"/>
      <c r="EE48" s="8"/>
      <c r="EF48" s="8"/>
      <c r="EG48" s="8"/>
      <c r="EH48" s="8"/>
      <c r="EI48" s="8"/>
      <c r="EJ48" s="9"/>
      <c r="EK48" s="9"/>
      <c r="EL48" s="8"/>
      <c r="EM48" s="8"/>
      <c r="EN48" s="8"/>
      <c r="EO48" s="8"/>
      <c r="EP48" s="9"/>
      <c r="EQ48" s="9"/>
      <c r="ER48" s="8"/>
      <c r="ES48" s="8"/>
      <c r="ET48" s="8"/>
      <c r="EU48" s="8"/>
      <c r="EV48" s="8"/>
      <c r="EW48" s="8"/>
      <c r="EX48" s="8"/>
      <c r="EY48" s="8"/>
      <c r="EZ48" s="77"/>
      <c r="FA48" s="8"/>
      <c r="FB48" s="8"/>
      <c r="FC48" s="77"/>
      <c r="FD48" s="8"/>
    </row>
    <row r="49" spans="1:160" x14ac:dyDescent="0.2">
      <c r="A49" s="17" t="s">
        <v>129</v>
      </c>
      <c r="B49" s="79" t="s">
        <v>130</v>
      </c>
      <c r="C49" s="52">
        <v>41186</v>
      </c>
      <c r="D49" s="52">
        <v>74835</v>
      </c>
      <c r="E49" s="52">
        <v>7978842</v>
      </c>
      <c r="F49" s="52">
        <v>0</v>
      </c>
      <c r="G49" s="52">
        <v>8053677</v>
      </c>
      <c r="H49" s="82">
        <f t="shared" si="0"/>
        <v>195.54404409265285</v>
      </c>
      <c r="I49" s="8"/>
      <c r="J49" s="9"/>
      <c r="K49" s="8"/>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8"/>
      <c r="AY49" s="8"/>
      <c r="AZ49" s="9"/>
      <c r="BA49" s="9"/>
      <c r="BB49" s="8"/>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8"/>
      <c r="CF49" s="8"/>
      <c r="CG49" s="8"/>
      <c r="CH49" s="8"/>
      <c r="CI49" s="8"/>
      <c r="CJ49" s="8"/>
      <c r="CK49" s="8"/>
      <c r="CL49" s="8"/>
      <c r="CM49" s="9"/>
      <c r="CN49" s="9"/>
      <c r="CO49" s="9"/>
      <c r="CP49" s="9"/>
      <c r="CQ49" s="10"/>
      <c r="CR49" s="10"/>
      <c r="CS49" s="10"/>
      <c r="CT49" s="10"/>
      <c r="CU49" s="10"/>
      <c r="CV49" s="8"/>
      <c r="CW49" s="10"/>
      <c r="CX49" s="10"/>
      <c r="CY49" s="10"/>
      <c r="CZ49" s="10"/>
      <c r="DA49" s="10"/>
      <c r="DB49" s="10"/>
      <c r="DC49" s="8"/>
      <c r="DD49" s="10"/>
      <c r="DE49" s="10"/>
      <c r="DF49" s="10"/>
      <c r="DG49" s="10"/>
      <c r="DH49" s="10"/>
      <c r="DI49" s="10"/>
      <c r="DJ49" s="10"/>
      <c r="DK49" s="10"/>
      <c r="DL49" s="10"/>
      <c r="DM49" s="10"/>
      <c r="DN49" s="10"/>
      <c r="DO49" s="10"/>
      <c r="DP49" s="8"/>
      <c r="DQ49" s="10"/>
      <c r="DR49" s="10"/>
      <c r="DS49" s="10"/>
      <c r="DT49" s="10"/>
      <c r="DU49" s="10"/>
      <c r="DV49" s="10"/>
      <c r="DW49" s="10"/>
      <c r="DX49" s="10"/>
      <c r="DY49" s="8"/>
      <c r="DZ49" s="10"/>
      <c r="EA49" s="10"/>
      <c r="EB49" s="10"/>
      <c r="EC49" s="10"/>
      <c r="ED49" s="8"/>
      <c r="EE49" s="8"/>
      <c r="EF49" s="8"/>
      <c r="EG49" s="8"/>
      <c r="EH49" s="8"/>
      <c r="EI49" s="8"/>
      <c r="EJ49" s="9"/>
      <c r="EK49" s="9"/>
      <c r="EL49" s="8"/>
      <c r="EM49" s="8"/>
      <c r="EN49" s="8"/>
      <c r="EO49" s="8"/>
      <c r="EP49" s="9"/>
      <c r="EQ49" s="9"/>
      <c r="ER49" s="8"/>
      <c r="ES49" s="8"/>
      <c r="ET49" s="8"/>
      <c r="EU49" s="8"/>
      <c r="EV49" s="8"/>
      <c r="EW49" s="8"/>
      <c r="EX49" s="8"/>
      <c r="EY49" s="8"/>
      <c r="EZ49" s="77"/>
      <c r="FA49" s="8"/>
      <c r="FB49" s="8"/>
      <c r="FC49" s="77"/>
      <c r="FD49" s="8"/>
    </row>
    <row r="50" spans="1:160" x14ac:dyDescent="0.2">
      <c r="A50" s="20"/>
      <c r="B50" s="91"/>
      <c r="C50" s="97"/>
      <c r="D50" s="55"/>
      <c r="E50" s="55"/>
      <c r="F50" s="55"/>
      <c r="G50" s="55"/>
      <c r="H50" s="56"/>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row>
    <row r="51" spans="1:160" x14ac:dyDescent="0.2">
      <c r="A51" s="13" t="s">
        <v>147</v>
      </c>
      <c r="B51" s="13"/>
      <c r="C51" s="103">
        <f>SUM(C2:C34)+SUM(C36:C49)</f>
        <v>1052566</v>
      </c>
      <c r="D51" s="48">
        <f>SUM(D2:D49)</f>
        <v>601637</v>
      </c>
      <c r="E51" s="48">
        <f>E49</f>
        <v>7978842</v>
      </c>
      <c r="F51" s="48">
        <f>SUM(F2:F49)</f>
        <v>18691</v>
      </c>
      <c r="G51" s="48">
        <f>D51+E51+F51</f>
        <v>8599170</v>
      </c>
      <c r="H51" s="104">
        <f>G51/C51</f>
        <v>8.1697204735855049</v>
      </c>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row>
    <row r="52" spans="1:160" x14ac:dyDescent="0.2">
      <c r="A52" s="13" t="s">
        <v>131</v>
      </c>
      <c r="B52" s="13"/>
      <c r="C52" s="103">
        <f>AVERAGE(C2:C34, C36:C49)</f>
        <v>22395.021276595744</v>
      </c>
      <c r="D52" s="48">
        <f>AVERAGE(D2:D49)</f>
        <v>12534.104166666666</v>
      </c>
      <c r="E52" s="48">
        <f>E51</f>
        <v>7978842</v>
      </c>
      <c r="F52" s="48">
        <f>AVERAGE(F2:F49)</f>
        <v>389.39583333333331</v>
      </c>
      <c r="G52" s="48">
        <f>AVERAGE(G2:G49)</f>
        <v>7991765.5</v>
      </c>
      <c r="H52" s="48">
        <f>AVERAGE(H2:H49)</f>
        <v>1311.758192916408</v>
      </c>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row>
    <row r="53" spans="1:160" x14ac:dyDescent="0.2">
      <c r="A53" s="13" t="s">
        <v>132</v>
      </c>
      <c r="B53" s="13"/>
      <c r="C53" s="103">
        <f>MEDIAN(C2:C34, C36:C49)</f>
        <v>14167</v>
      </c>
      <c r="D53" s="48">
        <f>MEDIAN(D2:D49)</f>
        <v>3309.5</v>
      </c>
      <c r="E53" s="48">
        <f>E52</f>
        <v>7978842</v>
      </c>
      <c r="F53" s="48">
        <f>MEDIAN(F2:F49)</f>
        <v>0</v>
      </c>
      <c r="G53" s="48">
        <f>MEDIAN(G2:G49)</f>
        <v>7982151.5</v>
      </c>
      <c r="H53" s="48">
        <f>MEDIAN(H2:H49)</f>
        <v>537.03429444581877</v>
      </c>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row>
    <row r="54" spans="1:160" x14ac:dyDescent="0.2">
      <c r="D54" s="43"/>
      <c r="E54" s="43"/>
      <c r="F54" s="43"/>
      <c r="G54" s="43"/>
      <c r="H54" s="43"/>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row>
    <row r="55" spans="1:160" ht="30" customHeight="1" x14ac:dyDescent="0.2">
      <c r="A55" s="150" t="s">
        <v>193</v>
      </c>
      <c r="B55" s="150"/>
      <c r="C55" s="150"/>
      <c r="D55" s="150"/>
      <c r="E55" s="150"/>
      <c r="F55" s="150"/>
      <c r="G55" s="150"/>
      <c r="H55" s="150"/>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row>
    <row r="56" spans="1:160" x14ac:dyDescent="0.2">
      <c r="D56" s="43"/>
      <c r="E56" s="43"/>
      <c r="F56" s="43"/>
      <c r="G56" s="43"/>
      <c r="H56" s="43"/>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row>
    <row r="57" spans="1:160" x14ac:dyDescent="0.2">
      <c r="D57" s="43"/>
      <c r="E57" s="43"/>
      <c r="F57" s="43"/>
      <c r="G57" s="43"/>
      <c r="H57" s="43"/>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row>
    <row r="58" spans="1:160" x14ac:dyDescent="0.2">
      <c r="D58" s="43"/>
      <c r="E58" s="43"/>
      <c r="F58" s="43"/>
      <c r="G58" s="43"/>
      <c r="H58" s="43"/>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row>
    <row r="59" spans="1:160" x14ac:dyDescent="0.2">
      <c r="D59" s="43"/>
      <c r="E59" s="43"/>
      <c r="F59" s="43"/>
      <c r="G59" s="43"/>
      <c r="H59" s="43"/>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row>
    <row r="60" spans="1:160" x14ac:dyDescent="0.2">
      <c r="D60" s="43"/>
      <c r="E60" s="43"/>
      <c r="F60" s="43"/>
      <c r="G60" s="43"/>
      <c r="H60" s="43"/>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row>
    <row r="61" spans="1:160" x14ac:dyDescent="0.2">
      <c r="D61" s="43"/>
      <c r="E61" s="43"/>
      <c r="F61" s="43"/>
      <c r="G61" s="43"/>
      <c r="H61" s="43"/>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row>
    <row r="62" spans="1:160" x14ac:dyDescent="0.2">
      <c r="D62" s="43"/>
      <c r="E62" s="43"/>
      <c r="F62" s="43"/>
      <c r="G62" s="43"/>
      <c r="H62" s="43"/>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row>
    <row r="63" spans="1:160" x14ac:dyDescent="0.2">
      <c r="D63" s="43"/>
      <c r="E63" s="43"/>
      <c r="F63" s="43"/>
      <c r="G63" s="43"/>
      <c r="H63" s="43"/>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row>
    <row r="64" spans="1:160" x14ac:dyDescent="0.2">
      <c r="D64" s="43"/>
      <c r="E64" s="43"/>
      <c r="F64" s="43"/>
      <c r="G64" s="43"/>
      <c r="H64" s="43"/>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row>
    <row r="65" spans="4:160" x14ac:dyDescent="0.2">
      <c r="D65" s="43"/>
      <c r="E65" s="43"/>
      <c r="F65" s="43"/>
      <c r="G65" s="43"/>
      <c r="H65" s="43"/>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row>
    <row r="66" spans="4:160" x14ac:dyDescent="0.2">
      <c r="D66" s="43"/>
      <c r="E66" s="43"/>
      <c r="F66" s="43"/>
      <c r="G66" s="43"/>
      <c r="H66" s="43"/>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row>
    <row r="67" spans="4:160" x14ac:dyDescent="0.2">
      <c r="D67" s="43"/>
      <c r="E67" s="43"/>
      <c r="F67" s="43"/>
      <c r="G67" s="43"/>
      <c r="H67" s="43"/>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row>
    <row r="68" spans="4:160" x14ac:dyDescent="0.2">
      <c r="D68" s="43"/>
      <c r="E68" s="43"/>
      <c r="F68" s="43"/>
      <c r="G68" s="43"/>
      <c r="H68" s="43"/>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row>
    <row r="69" spans="4:160" x14ac:dyDescent="0.2">
      <c r="D69" s="43"/>
      <c r="E69" s="43"/>
      <c r="F69" s="43"/>
      <c r="G69" s="43"/>
      <c r="H69" s="43"/>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row>
    <row r="70" spans="4:160" x14ac:dyDescent="0.2">
      <c r="D70" s="43"/>
      <c r="E70" s="43"/>
      <c r="F70" s="43"/>
      <c r="G70" s="43"/>
      <c r="H70" s="43"/>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row>
  </sheetData>
  <autoFilter ref="A1:H49" xr:uid="{64A37EAB-5C86-4F2E-B0EF-6F5CC777381D}"/>
  <sortState xmlns:xlrd2="http://schemas.microsoft.com/office/spreadsheetml/2017/richdata2" ref="A2:H49">
    <sortCondition ref="B2:B49"/>
  </sortState>
  <mergeCells count="1">
    <mergeCell ref="A55:H55"/>
  </mergeCells>
  <conditionalFormatting sqref="A2:H49">
    <cfRule type="expression" dxfId="1" priority="1">
      <formula>MOD(ROW(),2)=0</formula>
    </cfRule>
  </conditionalFormatting>
  <printOptions horizontalCentered="1" verticalCentered="1"/>
  <pageMargins left="0.75" right="0.75" top="1" bottom="1" header="0.5" footer="0.5"/>
  <pageSetup orientation="landscape" horizontalDpi="0" verticalDpi="0"/>
  <headerFooter>
    <oddHeader>Data Dump - Sections 1-11</oddHeader>
    <oddFooter>Counting Opinions (SQUIRE) Ltd.</oddFooter>
  </headerFooter>
  <ignoredErrors>
    <ignoredError sqref="E51:E5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B61C8-9A0D-4CDC-89CF-E52B1931EAF5}">
  <sheetPr>
    <tabColor theme="7" tint="0.39997558519241921"/>
  </sheetPr>
  <dimension ref="A1:FH225"/>
  <sheetViews>
    <sheetView showGridLines="0" zoomScale="110" zoomScaleNormal="110" workbookViewId="0">
      <pane xSplit="1" ySplit="2" topLeftCell="D3" activePane="bottomRight" state="frozen"/>
      <selection pane="topRight" activeCell="B1" sqref="B1"/>
      <selection pane="bottomLeft" activeCell="A2" sqref="A2"/>
      <selection pane="bottomRight" sqref="A1:A2"/>
    </sheetView>
  </sheetViews>
  <sheetFormatPr defaultRowHeight="12.75" x14ac:dyDescent="0.2"/>
  <cols>
    <col min="1" max="1" width="38.140625" style="7" customWidth="1"/>
    <col min="2" max="2" width="14.7109375" style="7" hidden="1" customWidth="1"/>
    <col min="3" max="3" width="11.42578125" style="12" hidden="1" customWidth="1"/>
    <col min="4" max="4" width="11.42578125" style="108" bestFit="1" customWidth="1"/>
    <col min="5" max="5" width="12.5703125" style="12" customWidth="1"/>
    <col min="6" max="6" width="12.28515625" style="12" customWidth="1"/>
    <col min="7" max="7" width="11.42578125" style="12" bestFit="1" customWidth="1"/>
    <col min="8" max="8" width="11.85546875" style="108" customWidth="1"/>
    <col min="9" max="9" width="12.7109375" style="12" customWidth="1"/>
    <col min="10" max="10" width="14.28515625" style="12" customWidth="1"/>
    <col min="11" max="11" width="11.42578125" style="12" bestFit="1" customWidth="1"/>
    <col min="12" max="12" width="11" style="12" customWidth="1"/>
    <col min="13" max="100" width="11.42578125" style="7" bestFit="1" customWidth="1"/>
    <col min="101" max="101" width="15.28515625" style="7" customWidth="1"/>
    <col min="102" max="107" width="11.42578125" style="7" bestFit="1" customWidth="1"/>
    <col min="108" max="108" width="15.28515625" style="7" customWidth="1"/>
    <col min="109" max="120" width="11.42578125" style="7" bestFit="1" customWidth="1"/>
    <col min="121" max="121" width="15.28515625" style="7" customWidth="1"/>
    <col min="122" max="129" width="11.42578125" style="7" bestFit="1" customWidth="1"/>
    <col min="130" max="130" width="15.28515625" style="7" customWidth="1"/>
    <col min="131" max="134" width="11.42578125" style="7" bestFit="1" customWidth="1"/>
    <col min="135" max="140" width="15.28515625" style="7" customWidth="1"/>
    <col min="141" max="142" width="11.42578125" style="7" bestFit="1" customWidth="1"/>
    <col min="143" max="146" width="15.28515625" style="7" customWidth="1"/>
    <col min="147" max="148" width="11.42578125" style="7" bestFit="1" customWidth="1"/>
    <col min="149" max="152" width="15.28515625" style="7" customWidth="1"/>
    <col min="153" max="153" width="11.42578125" style="7" bestFit="1" customWidth="1"/>
    <col min="154" max="154" width="15.28515625" style="7" customWidth="1"/>
    <col min="155" max="155" width="11.42578125" style="7" bestFit="1" customWidth="1"/>
    <col min="156" max="156" width="15.28515625" style="7" customWidth="1"/>
    <col min="157" max="157" width="11.42578125" style="7" bestFit="1" customWidth="1"/>
    <col min="158" max="159" width="15.28515625" style="7" customWidth="1"/>
    <col min="160" max="160" width="11.42578125" style="7" bestFit="1" customWidth="1"/>
    <col min="161" max="161" width="15.28515625" style="7" customWidth="1"/>
    <col min="162" max="16384" width="9.140625" style="7"/>
  </cols>
  <sheetData>
    <row r="1" spans="1:164" x14ac:dyDescent="0.2">
      <c r="A1" s="143" t="s">
        <v>32</v>
      </c>
      <c r="B1" s="158" t="s">
        <v>33</v>
      </c>
      <c r="C1" s="156" t="s">
        <v>180</v>
      </c>
      <c r="D1" s="151" t="s">
        <v>194</v>
      </c>
      <c r="E1" s="152"/>
      <c r="F1" s="152"/>
      <c r="G1" s="152"/>
      <c r="H1" s="153" t="s">
        <v>195</v>
      </c>
      <c r="I1" s="145"/>
      <c r="J1" s="145"/>
      <c r="K1" s="145"/>
      <c r="L1" s="154" t="s">
        <v>196</v>
      </c>
    </row>
    <row r="2" spans="1:164" s="6" customFormat="1" ht="51.75" customHeight="1" x14ac:dyDescent="0.2">
      <c r="A2" s="144"/>
      <c r="B2" s="159"/>
      <c r="C2" s="157"/>
      <c r="D2" s="105" t="s">
        <v>197</v>
      </c>
      <c r="E2" s="113" t="s">
        <v>198</v>
      </c>
      <c r="F2" s="113" t="s">
        <v>199</v>
      </c>
      <c r="G2" s="113" t="s">
        <v>200</v>
      </c>
      <c r="H2" s="106" t="s">
        <v>201</v>
      </c>
      <c r="I2" s="112" t="s">
        <v>202</v>
      </c>
      <c r="J2" s="112" t="s">
        <v>203</v>
      </c>
      <c r="K2" s="112" t="s">
        <v>204</v>
      </c>
      <c r="L2" s="155"/>
    </row>
    <row r="3" spans="1:164" x14ac:dyDescent="0.2">
      <c r="A3" s="17" t="s">
        <v>44</v>
      </c>
      <c r="B3" s="79" t="s">
        <v>45</v>
      </c>
      <c r="C3" s="52">
        <v>16310</v>
      </c>
      <c r="D3" s="59">
        <v>38201</v>
      </c>
      <c r="E3" s="52">
        <v>15</v>
      </c>
      <c r="F3" s="52">
        <v>0</v>
      </c>
      <c r="G3" s="52">
        <v>38216</v>
      </c>
      <c r="H3" s="59">
        <v>36203</v>
      </c>
      <c r="I3" s="52">
        <v>105</v>
      </c>
      <c r="J3" s="52">
        <v>107</v>
      </c>
      <c r="K3" s="52">
        <v>36415</v>
      </c>
      <c r="L3" s="114">
        <f t="shared" ref="L3:L50" si="0">G3/K3</f>
        <v>1.0494576410819718</v>
      </c>
      <c r="M3" s="8"/>
      <c r="N3" s="9"/>
      <c r="O3" s="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9"/>
      <c r="CR3" s="9"/>
      <c r="CS3" s="9"/>
      <c r="CT3" s="8"/>
      <c r="CU3" s="10"/>
      <c r="CV3" s="10"/>
      <c r="CW3" s="10"/>
      <c r="CX3" s="10"/>
      <c r="CY3" s="10"/>
      <c r="CZ3" s="8"/>
      <c r="DA3" s="10"/>
      <c r="DB3" s="10"/>
      <c r="DC3" s="10"/>
      <c r="DD3" s="10"/>
      <c r="DE3" s="10"/>
      <c r="DF3" s="10"/>
      <c r="DG3" s="8"/>
      <c r="DH3" s="10"/>
      <c r="DI3" s="10"/>
      <c r="DJ3" s="10"/>
      <c r="DK3" s="10"/>
      <c r="DL3" s="10"/>
      <c r="DM3" s="10"/>
      <c r="DN3" s="10"/>
      <c r="DO3" s="10"/>
      <c r="DP3" s="10"/>
      <c r="DQ3" s="10"/>
      <c r="DR3" s="10"/>
      <c r="DS3" s="10"/>
      <c r="DT3" s="8"/>
      <c r="DU3" s="10"/>
      <c r="DV3" s="10"/>
      <c r="DW3" s="10"/>
      <c r="DX3" s="10"/>
      <c r="DY3" s="10"/>
      <c r="DZ3" s="10"/>
      <c r="EA3" s="10"/>
      <c r="EB3" s="10"/>
      <c r="EC3" s="8"/>
      <c r="ED3" s="10"/>
      <c r="EE3" s="10"/>
      <c r="EF3" s="10"/>
      <c r="EG3" s="10"/>
      <c r="EH3" s="8"/>
      <c r="EI3" s="8"/>
      <c r="EJ3" s="8"/>
      <c r="EK3" s="8"/>
      <c r="EL3" s="8"/>
      <c r="EM3" s="8"/>
      <c r="EN3" s="9"/>
      <c r="EO3" s="9"/>
      <c r="EP3" s="8"/>
      <c r="EQ3" s="8"/>
      <c r="ER3" s="8"/>
      <c r="ES3" s="8"/>
      <c r="ET3" s="9"/>
      <c r="EU3" s="9"/>
      <c r="EV3" s="8"/>
      <c r="EW3" s="8"/>
      <c r="EX3" s="8"/>
      <c r="EY3" s="8"/>
      <c r="EZ3" s="8"/>
      <c r="FA3" s="8"/>
      <c r="FB3" s="8"/>
      <c r="FC3" s="8"/>
      <c r="FD3" s="77"/>
      <c r="FE3" s="8"/>
      <c r="FF3" s="8"/>
      <c r="FG3" s="77"/>
      <c r="FH3" s="8"/>
    </row>
    <row r="4" spans="1:164" x14ac:dyDescent="0.2">
      <c r="A4" s="17" t="s">
        <v>46</v>
      </c>
      <c r="B4" s="79" t="s">
        <v>47</v>
      </c>
      <c r="C4" s="52">
        <v>22954</v>
      </c>
      <c r="D4" s="59">
        <v>14600</v>
      </c>
      <c r="E4" s="52">
        <v>2</v>
      </c>
      <c r="F4" s="52">
        <v>1</v>
      </c>
      <c r="G4" s="52">
        <v>14603</v>
      </c>
      <c r="H4" s="59">
        <v>23065</v>
      </c>
      <c r="I4" s="52">
        <v>14</v>
      </c>
      <c r="J4" s="52">
        <v>48</v>
      </c>
      <c r="K4" s="52">
        <v>23127</v>
      </c>
      <c r="L4" s="114">
        <f t="shared" si="0"/>
        <v>0.63142647122411033</v>
      </c>
      <c r="M4" s="8"/>
      <c r="N4" s="9"/>
      <c r="O4" s="8"/>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8"/>
      <c r="BC4" s="8"/>
      <c r="BD4" s="9"/>
      <c r="BE4" s="9"/>
      <c r="BF4" s="8"/>
      <c r="BG4" s="9"/>
      <c r="BH4" s="9"/>
      <c r="BI4" s="9"/>
      <c r="BJ4" s="9"/>
      <c r="BK4" s="9"/>
      <c r="BL4" s="9"/>
      <c r="BM4" s="9"/>
      <c r="BN4" s="9"/>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9"/>
      <c r="CR4" s="9"/>
      <c r="CS4" s="9"/>
      <c r="CT4" s="9"/>
      <c r="CU4" s="10"/>
      <c r="CV4" s="10"/>
      <c r="CW4" s="10"/>
      <c r="CX4" s="10"/>
      <c r="CY4" s="10"/>
      <c r="CZ4" s="8"/>
      <c r="DA4" s="10"/>
      <c r="DB4" s="10"/>
      <c r="DC4" s="10"/>
      <c r="DD4" s="10"/>
      <c r="DE4" s="10"/>
      <c r="DF4" s="10"/>
      <c r="DG4" s="8"/>
      <c r="DH4" s="10"/>
      <c r="DI4" s="10"/>
      <c r="DJ4" s="10"/>
      <c r="DK4" s="10"/>
      <c r="DL4" s="10"/>
      <c r="DM4" s="10"/>
      <c r="DN4" s="10"/>
      <c r="DO4" s="10"/>
      <c r="DP4" s="10"/>
      <c r="DQ4" s="10"/>
      <c r="DR4" s="10"/>
      <c r="DS4" s="10"/>
      <c r="DT4" s="8"/>
      <c r="DU4" s="10"/>
      <c r="DV4" s="10"/>
      <c r="DW4" s="10"/>
      <c r="DX4" s="10"/>
      <c r="DY4" s="10"/>
      <c r="DZ4" s="10"/>
      <c r="EA4" s="10"/>
      <c r="EB4" s="10"/>
      <c r="EC4" s="8"/>
      <c r="ED4" s="10"/>
      <c r="EE4" s="10"/>
      <c r="EF4" s="10"/>
      <c r="EG4" s="10"/>
      <c r="EH4" s="8"/>
      <c r="EI4" s="8"/>
      <c r="EJ4" s="8"/>
      <c r="EK4" s="8"/>
      <c r="EL4" s="8"/>
      <c r="EM4" s="8"/>
      <c r="EN4" s="9"/>
      <c r="EO4" s="9"/>
      <c r="EP4" s="8"/>
      <c r="EQ4" s="8"/>
      <c r="ER4" s="8"/>
      <c r="ES4" s="8"/>
      <c r="ET4" s="9"/>
      <c r="EU4" s="9"/>
      <c r="EV4" s="8"/>
      <c r="EW4" s="8"/>
      <c r="EX4" s="8"/>
      <c r="EY4" s="8"/>
      <c r="EZ4" s="8"/>
      <c r="FA4" s="8"/>
      <c r="FB4" s="8"/>
      <c r="FC4" s="8"/>
      <c r="FD4" s="77"/>
      <c r="FE4" s="8"/>
      <c r="FF4" s="8"/>
      <c r="FG4" s="77"/>
      <c r="FH4" s="8"/>
    </row>
    <row r="5" spans="1:164" x14ac:dyDescent="0.2">
      <c r="A5" s="17" t="s">
        <v>50</v>
      </c>
      <c r="B5" s="79" t="s">
        <v>49</v>
      </c>
      <c r="C5" s="52">
        <v>14055</v>
      </c>
      <c r="D5" s="59">
        <v>19595</v>
      </c>
      <c r="E5" s="52">
        <v>1</v>
      </c>
      <c r="F5" s="52">
        <v>0</v>
      </c>
      <c r="G5" s="52">
        <v>19596</v>
      </c>
      <c r="H5" s="59">
        <v>11271</v>
      </c>
      <c r="I5" s="52">
        <v>6</v>
      </c>
      <c r="J5" s="52">
        <v>14</v>
      </c>
      <c r="K5" s="52">
        <v>11291</v>
      </c>
      <c r="L5" s="114">
        <f t="shared" si="0"/>
        <v>1.7355415817908069</v>
      </c>
      <c r="M5" s="8"/>
      <c r="N5" s="9"/>
      <c r="O5" s="8"/>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8"/>
      <c r="BC5" s="8"/>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8"/>
      <c r="CJ5" s="8"/>
      <c r="CK5" s="8"/>
      <c r="CL5" s="8"/>
      <c r="CM5" s="8"/>
      <c r="CN5" s="8"/>
      <c r="CO5" s="8"/>
      <c r="CP5" s="8"/>
      <c r="CQ5" s="9"/>
      <c r="CR5" s="9"/>
      <c r="CS5" s="9"/>
      <c r="CT5" s="9"/>
      <c r="CU5" s="10"/>
      <c r="CV5" s="10"/>
      <c r="CW5" s="10"/>
      <c r="CX5" s="10"/>
      <c r="CY5" s="10"/>
      <c r="CZ5" s="8"/>
      <c r="DA5" s="10"/>
      <c r="DB5" s="10"/>
      <c r="DC5" s="10"/>
      <c r="DD5" s="10"/>
      <c r="DE5" s="10"/>
      <c r="DF5" s="10"/>
      <c r="DG5" s="8"/>
      <c r="DH5" s="10"/>
      <c r="DI5" s="10"/>
      <c r="DJ5" s="10"/>
      <c r="DK5" s="10"/>
      <c r="DL5" s="10"/>
      <c r="DM5" s="10"/>
      <c r="DN5" s="10"/>
      <c r="DO5" s="10"/>
      <c r="DP5" s="10"/>
      <c r="DQ5" s="10"/>
      <c r="DR5" s="10"/>
      <c r="DS5" s="10"/>
      <c r="DT5" s="8"/>
      <c r="DU5" s="10"/>
      <c r="DV5" s="10"/>
      <c r="DW5" s="10"/>
      <c r="DX5" s="10"/>
      <c r="DY5" s="10"/>
      <c r="DZ5" s="10"/>
      <c r="EA5" s="10"/>
      <c r="EB5" s="10"/>
      <c r="EC5" s="8"/>
      <c r="ED5" s="10"/>
      <c r="EE5" s="10"/>
      <c r="EF5" s="10"/>
      <c r="EG5" s="10"/>
      <c r="EH5" s="8"/>
      <c r="EI5" s="8"/>
      <c r="EJ5" s="8"/>
      <c r="EK5" s="8"/>
      <c r="EL5" s="8"/>
      <c r="EM5" s="8"/>
      <c r="EN5" s="9"/>
      <c r="EO5" s="9"/>
      <c r="EP5" s="8"/>
      <c r="EQ5" s="8"/>
      <c r="ER5" s="8"/>
      <c r="ES5" s="8"/>
      <c r="ET5" s="9"/>
      <c r="EU5" s="9"/>
      <c r="EV5" s="8"/>
      <c r="EW5" s="8"/>
      <c r="EX5" s="8"/>
      <c r="EY5" s="8"/>
      <c r="EZ5" s="10"/>
      <c r="FA5" s="8"/>
      <c r="FB5" s="9"/>
      <c r="FC5" s="8"/>
      <c r="FD5" s="77"/>
      <c r="FE5" s="8"/>
      <c r="FF5" s="8"/>
      <c r="FG5" s="77"/>
      <c r="FH5" s="8"/>
    </row>
    <row r="6" spans="1:164" x14ac:dyDescent="0.2">
      <c r="A6" s="17" t="s">
        <v>48</v>
      </c>
      <c r="B6" s="79" t="s">
        <v>49</v>
      </c>
      <c r="C6" s="52">
        <v>1900</v>
      </c>
      <c r="D6" s="59">
        <v>2195</v>
      </c>
      <c r="E6" s="52">
        <v>0</v>
      </c>
      <c r="F6" s="52">
        <v>0</v>
      </c>
      <c r="G6" s="52">
        <v>2195</v>
      </c>
      <c r="H6" s="59">
        <v>1345</v>
      </c>
      <c r="I6" s="52">
        <v>0</v>
      </c>
      <c r="J6" s="52">
        <v>0</v>
      </c>
      <c r="K6" s="52">
        <v>1345</v>
      </c>
      <c r="L6" s="114">
        <f t="shared" si="0"/>
        <v>1.6319702602230484</v>
      </c>
      <c r="M6" s="8"/>
      <c r="N6" s="9"/>
      <c r="O6" s="8"/>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8"/>
      <c r="BC6" s="8"/>
      <c r="BD6" s="9"/>
      <c r="BE6" s="9"/>
      <c r="BF6" s="8"/>
      <c r="BG6" s="9"/>
      <c r="BH6" s="9"/>
      <c r="BI6" s="9"/>
      <c r="BJ6" s="9"/>
      <c r="BK6" s="9"/>
      <c r="BL6" s="9"/>
      <c r="BM6" s="9"/>
      <c r="BN6" s="9"/>
      <c r="BO6" s="9"/>
      <c r="BP6" s="9"/>
      <c r="BQ6" s="9"/>
      <c r="BR6" s="9"/>
      <c r="BS6" s="9"/>
      <c r="BT6" s="9"/>
      <c r="BU6" s="9"/>
      <c r="BV6" s="9"/>
      <c r="BW6" s="9"/>
      <c r="BX6" s="9"/>
      <c r="BY6" s="8"/>
      <c r="BZ6" s="8"/>
      <c r="CA6" s="8"/>
      <c r="CB6" s="8"/>
      <c r="CC6" s="8"/>
      <c r="CD6" s="8"/>
      <c r="CE6" s="8"/>
      <c r="CF6" s="8"/>
      <c r="CG6" s="8"/>
      <c r="CH6" s="8"/>
      <c r="CI6" s="8"/>
      <c r="CJ6" s="8"/>
      <c r="CK6" s="8"/>
      <c r="CL6" s="8"/>
      <c r="CM6" s="8"/>
      <c r="CN6" s="8"/>
      <c r="CO6" s="8"/>
      <c r="CP6" s="8"/>
      <c r="CQ6" s="9"/>
      <c r="CR6" s="9"/>
      <c r="CS6" s="9"/>
      <c r="CT6" s="8"/>
      <c r="CU6" s="10"/>
      <c r="CV6" s="10"/>
      <c r="CW6" s="10"/>
      <c r="CX6" s="10"/>
      <c r="CY6" s="10"/>
      <c r="CZ6" s="8"/>
      <c r="DA6" s="10"/>
      <c r="DB6" s="10"/>
      <c r="DC6" s="10"/>
      <c r="DD6" s="10"/>
      <c r="DE6" s="10"/>
      <c r="DF6" s="10"/>
      <c r="DG6" s="8"/>
      <c r="DH6" s="10"/>
      <c r="DI6" s="10"/>
      <c r="DJ6" s="10"/>
      <c r="DK6" s="10"/>
      <c r="DL6" s="10"/>
      <c r="DM6" s="10"/>
      <c r="DN6" s="10"/>
      <c r="DO6" s="10"/>
      <c r="DP6" s="10"/>
      <c r="DQ6" s="10"/>
      <c r="DR6" s="10"/>
      <c r="DS6" s="10"/>
      <c r="DT6" s="8"/>
      <c r="DU6" s="10"/>
      <c r="DV6" s="10"/>
      <c r="DW6" s="10"/>
      <c r="DX6" s="10"/>
      <c r="DY6" s="10"/>
      <c r="DZ6" s="10"/>
      <c r="EA6" s="10"/>
      <c r="EB6" s="10"/>
      <c r="EC6" s="8"/>
      <c r="ED6" s="10"/>
      <c r="EE6" s="10"/>
      <c r="EF6" s="10"/>
      <c r="EG6" s="10"/>
      <c r="EH6" s="8"/>
      <c r="EI6" s="8"/>
      <c r="EJ6" s="8"/>
      <c r="EK6" s="8"/>
      <c r="EL6" s="8"/>
      <c r="EM6" s="8"/>
      <c r="EN6" s="9"/>
      <c r="EO6" s="9"/>
      <c r="EP6" s="8"/>
      <c r="EQ6" s="8"/>
      <c r="ER6" s="8"/>
      <c r="ES6" s="8"/>
      <c r="ET6" s="9"/>
      <c r="EU6" s="9"/>
      <c r="EV6" s="8"/>
      <c r="EW6" s="8"/>
      <c r="EX6" s="8"/>
      <c r="EY6" s="8"/>
      <c r="EZ6" s="10"/>
      <c r="FA6" s="8"/>
      <c r="FB6" s="8"/>
      <c r="FC6" s="8"/>
      <c r="FD6" s="77"/>
      <c r="FE6" s="8"/>
      <c r="FF6" s="8"/>
      <c r="FG6" s="77"/>
      <c r="FH6" s="8"/>
    </row>
    <row r="7" spans="1:164" x14ac:dyDescent="0.2">
      <c r="A7" s="17" t="s">
        <v>51</v>
      </c>
      <c r="B7" s="79" t="s">
        <v>52</v>
      </c>
      <c r="C7" s="52">
        <v>19376</v>
      </c>
      <c r="D7" s="59">
        <v>6411</v>
      </c>
      <c r="E7" s="52">
        <v>0</v>
      </c>
      <c r="F7" s="52">
        <v>0</v>
      </c>
      <c r="G7" s="52">
        <v>6411</v>
      </c>
      <c r="H7" s="59">
        <v>2961</v>
      </c>
      <c r="I7" s="52">
        <v>0</v>
      </c>
      <c r="J7" s="52">
        <v>0</v>
      </c>
      <c r="K7" s="52">
        <v>2961</v>
      </c>
      <c r="L7" s="114">
        <f t="shared" si="0"/>
        <v>2.1651469098277607</v>
      </c>
      <c r="M7" s="8"/>
      <c r="N7" s="9"/>
      <c r="O7" s="8"/>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8"/>
      <c r="BC7" s="8"/>
      <c r="BD7" s="9"/>
      <c r="BE7" s="9"/>
      <c r="BF7" s="8"/>
      <c r="BG7" s="9"/>
      <c r="BH7" s="9"/>
      <c r="BI7" s="9"/>
      <c r="BJ7" s="9"/>
      <c r="BK7" s="9"/>
      <c r="BL7" s="9"/>
      <c r="BM7" s="9"/>
      <c r="BN7" s="9"/>
      <c r="BO7" s="9"/>
      <c r="BP7" s="9"/>
      <c r="BQ7" s="9"/>
      <c r="BR7" s="9"/>
      <c r="BS7" s="9"/>
      <c r="BT7" s="9"/>
      <c r="BU7" s="9"/>
      <c r="BV7" s="9"/>
      <c r="BW7" s="9"/>
      <c r="BX7" s="9"/>
      <c r="BY7" s="8"/>
      <c r="BZ7" s="8"/>
      <c r="CA7" s="8"/>
      <c r="CB7" s="8"/>
      <c r="CC7" s="8"/>
      <c r="CD7" s="8"/>
      <c r="CE7" s="8"/>
      <c r="CF7" s="8"/>
      <c r="CG7" s="8"/>
      <c r="CH7" s="8"/>
      <c r="CI7" s="8"/>
      <c r="CJ7" s="8"/>
      <c r="CK7" s="8"/>
      <c r="CL7" s="8"/>
      <c r="CM7" s="8"/>
      <c r="CN7" s="8"/>
      <c r="CO7" s="8"/>
      <c r="CP7" s="8"/>
      <c r="CQ7" s="9"/>
      <c r="CR7" s="9"/>
      <c r="CS7" s="9"/>
      <c r="CT7" s="8"/>
      <c r="CU7" s="10"/>
      <c r="CV7" s="10"/>
      <c r="CW7" s="10"/>
      <c r="CX7" s="10"/>
      <c r="CY7" s="10"/>
      <c r="CZ7" s="8"/>
      <c r="DA7" s="10"/>
      <c r="DB7" s="10"/>
      <c r="DC7" s="10"/>
      <c r="DD7" s="10"/>
      <c r="DE7" s="10"/>
      <c r="DF7" s="10"/>
      <c r="DG7" s="8"/>
      <c r="DH7" s="10"/>
      <c r="DI7" s="10"/>
      <c r="DJ7" s="10"/>
      <c r="DK7" s="10"/>
      <c r="DL7" s="10"/>
      <c r="DM7" s="10"/>
      <c r="DN7" s="10"/>
      <c r="DO7" s="10"/>
      <c r="DP7" s="10"/>
      <c r="DQ7" s="10"/>
      <c r="DR7" s="10"/>
      <c r="DS7" s="10"/>
      <c r="DT7" s="8"/>
      <c r="DU7" s="10"/>
      <c r="DV7" s="10"/>
      <c r="DW7" s="10"/>
      <c r="DX7" s="10"/>
      <c r="DY7" s="10"/>
      <c r="DZ7" s="10"/>
      <c r="EA7" s="10"/>
      <c r="EB7" s="10"/>
      <c r="EC7" s="8"/>
      <c r="ED7" s="10"/>
      <c r="EE7" s="10"/>
      <c r="EF7" s="10"/>
      <c r="EG7" s="10"/>
      <c r="EH7" s="8"/>
      <c r="EI7" s="8"/>
      <c r="EJ7" s="8"/>
      <c r="EK7" s="8"/>
      <c r="EL7" s="8"/>
      <c r="EM7" s="8"/>
      <c r="EN7" s="9"/>
      <c r="EO7" s="9"/>
      <c r="EP7" s="8"/>
      <c r="EQ7" s="8"/>
      <c r="ER7" s="8"/>
      <c r="ES7" s="8"/>
      <c r="ET7" s="9"/>
      <c r="EU7" s="9"/>
      <c r="EV7" s="8"/>
      <c r="EW7" s="8"/>
      <c r="EX7" s="8"/>
      <c r="EY7" s="8"/>
      <c r="EZ7" s="8"/>
      <c r="FA7" s="8"/>
      <c r="FB7" s="8"/>
      <c r="FC7" s="8"/>
      <c r="FD7" s="77"/>
      <c r="FE7" s="8"/>
      <c r="FF7" s="8"/>
      <c r="FG7" s="77"/>
      <c r="FH7" s="8"/>
    </row>
    <row r="8" spans="1:164" x14ac:dyDescent="0.2">
      <c r="A8" s="17" t="s">
        <v>53</v>
      </c>
      <c r="B8" s="79" t="s">
        <v>54</v>
      </c>
      <c r="C8" s="52">
        <v>7827</v>
      </c>
      <c r="D8" s="59">
        <v>11022</v>
      </c>
      <c r="E8" s="52">
        <v>0</v>
      </c>
      <c r="F8" s="52">
        <v>0</v>
      </c>
      <c r="G8" s="52">
        <v>11022</v>
      </c>
      <c r="H8" s="59">
        <v>11905</v>
      </c>
      <c r="I8" s="52">
        <v>0</v>
      </c>
      <c r="J8" s="52">
        <v>48</v>
      </c>
      <c r="K8" s="52">
        <v>11953</v>
      </c>
      <c r="L8" s="114">
        <f t="shared" si="0"/>
        <v>0.9221116037814775</v>
      </c>
      <c r="M8" s="8"/>
      <c r="N8" s="9"/>
      <c r="O8" s="8"/>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8"/>
      <c r="AW8" s="9"/>
      <c r="AX8" s="8"/>
      <c r="AY8" s="9"/>
      <c r="AZ8" s="9"/>
      <c r="BA8" s="9"/>
      <c r="BB8" s="8"/>
      <c r="BC8" s="8"/>
      <c r="BD8" s="8"/>
      <c r="BE8" s="9"/>
      <c r="BF8" s="9"/>
      <c r="BG8" s="9"/>
      <c r="BH8" s="9"/>
      <c r="BI8" s="9"/>
      <c r="BJ8" s="9"/>
      <c r="BK8" s="9"/>
      <c r="BL8" s="9"/>
      <c r="BM8" s="9"/>
      <c r="BN8" s="9"/>
      <c r="BO8" s="8"/>
      <c r="BP8" s="9"/>
      <c r="BQ8" s="9"/>
      <c r="BR8" s="9"/>
      <c r="BS8" s="9"/>
      <c r="BT8" s="9"/>
      <c r="BU8" s="9"/>
      <c r="BV8" s="9"/>
      <c r="BW8" s="9"/>
      <c r="BX8" s="9"/>
      <c r="BY8" s="8"/>
      <c r="BZ8" s="9"/>
      <c r="CA8" s="9"/>
      <c r="CB8" s="9"/>
      <c r="CC8" s="9"/>
      <c r="CD8" s="9"/>
      <c r="CE8" s="9"/>
      <c r="CF8" s="9"/>
      <c r="CG8" s="9"/>
      <c r="CH8" s="9"/>
      <c r="CI8" s="8"/>
      <c r="CJ8" s="8"/>
      <c r="CK8" s="8"/>
      <c r="CL8" s="8"/>
      <c r="CM8" s="8"/>
      <c r="CN8" s="8"/>
      <c r="CO8" s="8"/>
      <c r="CP8" s="8"/>
      <c r="CQ8" s="9"/>
      <c r="CR8" s="9"/>
      <c r="CS8" s="9"/>
      <c r="CT8" s="9"/>
      <c r="CU8" s="10"/>
      <c r="CV8" s="10"/>
      <c r="CW8" s="10"/>
      <c r="CX8" s="10"/>
      <c r="CY8" s="10"/>
      <c r="CZ8" s="8"/>
      <c r="DA8" s="10"/>
      <c r="DB8" s="10"/>
      <c r="DC8" s="10"/>
      <c r="DD8" s="10"/>
      <c r="DE8" s="10"/>
      <c r="DF8" s="10"/>
      <c r="DG8" s="8"/>
      <c r="DH8" s="10"/>
      <c r="DI8" s="10"/>
      <c r="DJ8" s="10"/>
      <c r="DK8" s="10"/>
      <c r="DL8" s="10"/>
      <c r="DM8" s="10"/>
      <c r="DN8" s="10"/>
      <c r="DO8" s="10"/>
      <c r="DP8" s="10"/>
      <c r="DQ8" s="10"/>
      <c r="DR8" s="10"/>
      <c r="DS8" s="10"/>
      <c r="DT8" s="8"/>
      <c r="DU8" s="10"/>
      <c r="DV8" s="10"/>
      <c r="DW8" s="10"/>
      <c r="DX8" s="10"/>
      <c r="DY8" s="10"/>
      <c r="DZ8" s="10"/>
      <c r="EA8" s="10"/>
      <c r="EB8" s="10"/>
      <c r="EC8" s="8"/>
      <c r="ED8" s="10"/>
      <c r="EE8" s="10"/>
      <c r="EF8" s="10"/>
      <c r="EG8" s="10"/>
      <c r="EH8" s="8"/>
      <c r="EI8" s="8"/>
      <c r="EJ8" s="8"/>
      <c r="EK8" s="8"/>
      <c r="EL8" s="8"/>
      <c r="EM8" s="8"/>
      <c r="EN8" s="9"/>
      <c r="EO8" s="9"/>
      <c r="EP8" s="8"/>
      <c r="EQ8" s="8"/>
      <c r="ER8" s="8"/>
      <c r="ES8" s="8"/>
      <c r="ET8" s="9"/>
      <c r="EU8" s="9"/>
      <c r="EV8" s="8"/>
      <c r="EW8" s="8"/>
      <c r="EX8" s="8"/>
      <c r="EY8" s="8"/>
      <c r="EZ8" s="10"/>
      <c r="FA8" s="8"/>
      <c r="FB8" s="8"/>
      <c r="FC8" s="8"/>
      <c r="FD8" s="77"/>
      <c r="FE8" s="8"/>
      <c r="FF8" s="8"/>
      <c r="FG8" s="77"/>
      <c r="FH8" s="8"/>
    </row>
    <row r="9" spans="1:164" x14ac:dyDescent="0.2">
      <c r="A9" s="17" t="s">
        <v>55</v>
      </c>
      <c r="B9" s="79" t="s">
        <v>56</v>
      </c>
      <c r="C9" s="52">
        <v>35014</v>
      </c>
      <c r="D9" s="59">
        <v>37750</v>
      </c>
      <c r="E9" s="52">
        <v>6</v>
      </c>
      <c r="F9" s="52">
        <v>1</v>
      </c>
      <c r="G9" s="52">
        <v>37757</v>
      </c>
      <c r="H9" s="59">
        <v>19847</v>
      </c>
      <c r="I9" s="52">
        <v>0</v>
      </c>
      <c r="J9" s="52">
        <v>114</v>
      </c>
      <c r="K9" s="52">
        <v>19961</v>
      </c>
      <c r="L9" s="114">
        <f t="shared" si="0"/>
        <v>1.8915385000751466</v>
      </c>
      <c r="M9" s="8"/>
      <c r="N9" s="9"/>
      <c r="O9" s="8"/>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8"/>
      <c r="CJ9" s="8"/>
      <c r="CK9" s="8"/>
      <c r="CL9" s="8"/>
      <c r="CM9" s="8"/>
      <c r="CN9" s="8"/>
      <c r="CO9" s="8"/>
      <c r="CP9" s="8"/>
      <c r="CQ9" s="9"/>
      <c r="CR9" s="9"/>
      <c r="CS9" s="9"/>
      <c r="CT9" s="9"/>
      <c r="CU9" s="10"/>
      <c r="CV9" s="10"/>
      <c r="CW9" s="10"/>
      <c r="CX9" s="10"/>
      <c r="CY9" s="10"/>
      <c r="CZ9" s="8"/>
      <c r="DA9" s="10"/>
      <c r="DB9" s="10"/>
      <c r="DC9" s="10"/>
      <c r="DD9" s="10"/>
      <c r="DE9" s="10"/>
      <c r="DF9" s="10"/>
      <c r="DG9" s="8"/>
      <c r="DH9" s="10"/>
      <c r="DI9" s="10"/>
      <c r="DJ9" s="10"/>
      <c r="DK9" s="10"/>
      <c r="DL9" s="10"/>
      <c r="DM9" s="10"/>
      <c r="DN9" s="10"/>
      <c r="DO9" s="10"/>
      <c r="DP9" s="10"/>
      <c r="DQ9" s="10"/>
      <c r="DR9" s="10"/>
      <c r="DS9" s="10"/>
      <c r="DT9" s="8"/>
      <c r="DU9" s="10"/>
      <c r="DV9" s="10"/>
      <c r="DW9" s="10"/>
      <c r="DX9" s="10"/>
      <c r="DY9" s="10"/>
      <c r="DZ9" s="10"/>
      <c r="EA9" s="10"/>
      <c r="EB9" s="10"/>
      <c r="EC9" s="8"/>
      <c r="ED9" s="10"/>
      <c r="EE9" s="10"/>
      <c r="EF9" s="10"/>
      <c r="EG9" s="10"/>
      <c r="EH9" s="8"/>
      <c r="EI9" s="8"/>
      <c r="EJ9" s="8"/>
      <c r="EK9" s="8"/>
      <c r="EL9" s="8"/>
      <c r="EM9" s="8"/>
      <c r="EN9" s="9"/>
      <c r="EO9" s="9"/>
      <c r="EP9" s="8"/>
      <c r="EQ9" s="8"/>
      <c r="ER9" s="8"/>
      <c r="ES9" s="8"/>
      <c r="ET9" s="9"/>
      <c r="EU9" s="9"/>
      <c r="EV9" s="8"/>
      <c r="EW9" s="8"/>
      <c r="EX9" s="8"/>
      <c r="EY9" s="8"/>
      <c r="EZ9" s="8"/>
      <c r="FA9" s="8"/>
      <c r="FB9" s="8"/>
      <c r="FC9" s="8"/>
      <c r="FD9" s="77"/>
      <c r="FE9" s="8"/>
      <c r="FF9" s="8"/>
      <c r="FG9" s="77"/>
      <c r="FH9" s="8"/>
    </row>
    <row r="10" spans="1:164" x14ac:dyDescent="0.2">
      <c r="A10" s="17" t="s">
        <v>57</v>
      </c>
      <c r="B10" s="79" t="s">
        <v>58</v>
      </c>
      <c r="C10" s="52">
        <v>80387</v>
      </c>
      <c r="D10" s="59">
        <v>67047</v>
      </c>
      <c r="E10" s="52">
        <v>19</v>
      </c>
      <c r="F10" s="52">
        <v>1</v>
      </c>
      <c r="G10" s="52">
        <v>67067</v>
      </c>
      <c r="H10" s="59">
        <v>87994</v>
      </c>
      <c r="I10" s="52">
        <v>76</v>
      </c>
      <c r="J10" s="52">
        <v>76</v>
      </c>
      <c r="K10" s="52">
        <v>88146</v>
      </c>
      <c r="L10" s="114">
        <f t="shared" si="0"/>
        <v>0.76086265967826106</v>
      </c>
      <c r="M10" s="8"/>
      <c r="N10" s="9"/>
      <c r="O10" s="8"/>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8"/>
      <c r="BC10" s="8"/>
      <c r="BD10" s="9"/>
      <c r="BE10" s="9"/>
      <c r="BF10" s="8"/>
      <c r="BG10" s="9"/>
      <c r="BH10" s="9"/>
      <c r="BI10" s="9"/>
      <c r="BJ10" s="9"/>
      <c r="BK10" s="9"/>
      <c r="BL10" s="9"/>
      <c r="BM10" s="9"/>
      <c r="BN10" s="9"/>
      <c r="BO10" s="9"/>
      <c r="BP10" s="9"/>
      <c r="BQ10" s="9"/>
      <c r="BR10" s="9"/>
      <c r="BS10" s="9"/>
      <c r="BT10" s="9"/>
      <c r="BU10" s="9"/>
      <c r="BV10" s="9"/>
      <c r="BW10" s="9"/>
      <c r="BX10" s="9"/>
      <c r="BY10" s="8"/>
      <c r="BZ10" s="8"/>
      <c r="CA10" s="8"/>
      <c r="CB10" s="8"/>
      <c r="CC10" s="8"/>
      <c r="CD10" s="8"/>
      <c r="CE10" s="8"/>
      <c r="CF10" s="8"/>
      <c r="CG10" s="8"/>
      <c r="CH10" s="8"/>
      <c r="CI10" s="9"/>
      <c r="CJ10" s="9"/>
      <c r="CK10" s="9"/>
      <c r="CL10" s="9"/>
      <c r="CM10" s="9"/>
      <c r="CN10" s="9"/>
      <c r="CO10" s="9"/>
      <c r="CP10" s="9"/>
      <c r="CQ10" s="9"/>
      <c r="CR10" s="9"/>
      <c r="CS10" s="9"/>
      <c r="CT10" s="9"/>
      <c r="CU10" s="10"/>
      <c r="CV10" s="10"/>
      <c r="CW10" s="10"/>
      <c r="CX10" s="10"/>
      <c r="CY10" s="10"/>
      <c r="CZ10" s="8"/>
      <c r="DA10" s="10"/>
      <c r="DB10" s="10"/>
      <c r="DC10" s="10"/>
      <c r="DD10" s="10"/>
      <c r="DE10" s="10"/>
      <c r="DF10" s="10"/>
      <c r="DG10" s="8"/>
      <c r="DH10" s="10"/>
      <c r="DI10" s="10"/>
      <c r="DJ10" s="10"/>
      <c r="DK10" s="10"/>
      <c r="DL10" s="10"/>
      <c r="DM10" s="10"/>
      <c r="DN10" s="10"/>
      <c r="DO10" s="10"/>
      <c r="DP10" s="10"/>
      <c r="DQ10" s="10"/>
      <c r="DR10" s="10"/>
      <c r="DS10" s="10"/>
      <c r="DT10" s="8"/>
      <c r="DU10" s="10"/>
      <c r="DV10" s="10"/>
      <c r="DW10" s="10"/>
      <c r="DX10" s="10"/>
      <c r="DY10" s="10"/>
      <c r="DZ10" s="10"/>
      <c r="EA10" s="10"/>
      <c r="EB10" s="10"/>
      <c r="EC10" s="8"/>
      <c r="ED10" s="10"/>
      <c r="EE10" s="10"/>
      <c r="EF10" s="10"/>
      <c r="EG10" s="10"/>
      <c r="EH10" s="8"/>
      <c r="EI10" s="8"/>
      <c r="EJ10" s="8"/>
      <c r="EK10" s="8"/>
      <c r="EL10" s="8"/>
      <c r="EM10" s="8"/>
      <c r="EN10" s="9"/>
      <c r="EO10" s="9"/>
      <c r="EP10" s="8"/>
      <c r="EQ10" s="8"/>
      <c r="ER10" s="8"/>
      <c r="ES10" s="8"/>
      <c r="ET10" s="9"/>
      <c r="EU10" s="9"/>
      <c r="EV10" s="8"/>
      <c r="EW10" s="8"/>
      <c r="EX10" s="8"/>
      <c r="EY10" s="8"/>
      <c r="EZ10" s="10"/>
      <c r="FA10" s="8"/>
      <c r="FB10" s="9"/>
      <c r="FC10" s="8"/>
      <c r="FD10" s="77"/>
      <c r="FE10" s="8"/>
      <c r="FF10" s="8"/>
      <c r="FG10" s="77"/>
      <c r="FH10" s="8"/>
    </row>
    <row r="11" spans="1:164" x14ac:dyDescent="0.2">
      <c r="A11" s="17" t="s">
        <v>59</v>
      </c>
      <c r="B11" s="79" t="s">
        <v>60</v>
      </c>
      <c r="C11" s="52">
        <v>33506</v>
      </c>
      <c r="D11" s="59">
        <v>36581</v>
      </c>
      <c r="E11" s="52">
        <v>8</v>
      </c>
      <c r="F11" s="52">
        <v>0</v>
      </c>
      <c r="G11" s="52">
        <v>36589</v>
      </c>
      <c r="H11" s="59">
        <v>32350</v>
      </c>
      <c r="I11" s="52">
        <v>22</v>
      </c>
      <c r="J11" s="52">
        <v>74</v>
      </c>
      <c r="K11" s="52">
        <v>32446</v>
      </c>
      <c r="L11" s="114">
        <f t="shared" si="0"/>
        <v>1.127689083400111</v>
      </c>
      <c r="M11" s="8"/>
      <c r="N11" s="9"/>
      <c r="O11" s="8"/>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8"/>
      <c r="BC11" s="8"/>
      <c r="BD11" s="9"/>
      <c r="BE11" s="9"/>
      <c r="BF11" s="8"/>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10"/>
      <c r="CV11" s="10"/>
      <c r="CW11" s="10"/>
      <c r="CX11" s="10"/>
      <c r="CY11" s="10"/>
      <c r="CZ11" s="8"/>
      <c r="DA11" s="10"/>
      <c r="DB11" s="10"/>
      <c r="DC11" s="10"/>
      <c r="DD11" s="10"/>
      <c r="DE11" s="10"/>
      <c r="DF11" s="10"/>
      <c r="DG11" s="8"/>
      <c r="DH11" s="10"/>
      <c r="DI11" s="10"/>
      <c r="DJ11" s="10"/>
      <c r="DK11" s="10"/>
      <c r="DL11" s="10"/>
      <c r="DM11" s="10"/>
      <c r="DN11" s="10"/>
      <c r="DO11" s="10"/>
      <c r="DP11" s="10"/>
      <c r="DQ11" s="10"/>
      <c r="DR11" s="10"/>
      <c r="DS11" s="10"/>
      <c r="DT11" s="8"/>
      <c r="DU11" s="10"/>
      <c r="DV11" s="10"/>
      <c r="DW11" s="10"/>
      <c r="DX11" s="10"/>
      <c r="DY11" s="10"/>
      <c r="DZ11" s="10"/>
      <c r="EA11" s="10"/>
      <c r="EB11" s="10"/>
      <c r="EC11" s="8"/>
      <c r="ED11" s="10"/>
      <c r="EE11" s="10"/>
      <c r="EF11" s="10"/>
      <c r="EG11" s="10"/>
      <c r="EH11" s="8"/>
      <c r="EI11" s="8"/>
      <c r="EJ11" s="8"/>
      <c r="EK11" s="8"/>
      <c r="EL11" s="8"/>
      <c r="EM11" s="8"/>
      <c r="EN11" s="9"/>
      <c r="EO11" s="9"/>
      <c r="EP11" s="8"/>
      <c r="EQ11" s="8"/>
      <c r="ER11" s="8"/>
      <c r="ES11" s="8"/>
      <c r="ET11" s="9"/>
      <c r="EU11" s="9"/>
      <c r="EV11" s="8"/>
      <c r="EW11" s="8"/>
      <c r="EX11" s="8"/>
      <c r="EY11" s="8"/>
      <c r="EZ11" s="8"/>
      <c r="FA11" s="8"/>
      <c r="FB11" s="9"/>
      <c r="FC11" s="8"/>
      <c r="FD11" s="77"/>
      <c r="FE11" s="8"/>
      <c r="FF11" s="8"/>
      <c r="FG11" s="77"/>
      <c r="FH11" s="8"/>
    </row>
    <row r="12" spans="1:164" x14ac:dyDescent="0.2">
      <c r="A12" s="17" t="s">
        <v>61</v>
      </c>
      <c r="B12" s="79" t="s">
        <v>62</v>
      </c>
      <c r="C12" s="52">
        <v>13146</v>
      </c>
      <c r="D12" s="59">
        <v>18531</v>
      </c>
      <c r="E12" s="52">
        <v>2</v>
      </c>
      <c r="F12" s="52">
        <v>0</v>
      </c>
      <c r="G12" s="52">
        <v>18533</v>
      </c>
      <c r="H12" s="59">
        <v>23711</v>
      </c>
      <c r="I12" s="52">
        <v>2</v>
      </c>
      <c r="J12" s="52">
        <v>28</v>
      </c>
      <c r="K12" s="52">
        <v>23741</v>
      </c>
      <c r="L12" s="114">
        <f t="shared" si="0"/>
        <v>0.78063266079777605</v>
      </c>
      <c r="M12" s="8"/>
      <c r="N12" s="9"/>
      <c r="O12" s="8"/>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8"/>
      <c r="BC12" s="8"/>
      <c r="BD12" s="9"/>
      <c r="BE12" s="9"/>
      <c r="BF12" s="8"/>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8"/>
      <c r="CJ12" s="8"/>
      <c r="CK12" s="8"/>
      <c r="CL12" s="8"/>
      <c r="CM12" s="8"/>
      <c r="CN12" s="8"/>
      <c r="CO12" s="8"/>
      <c r="CP12" s="8"/>
      <c r="CQ12" s="9"/>
      <c r="CR12" s="9"/>
      <c r="CS12" s="9"/>
      <c r="CT12" s="9"/>
      <c r="CU12" s="10"/>
      <c r="CV12" s="10"/>
      <c r="CW12" s="10"/>
      <c r="CX12" s="10"/>
      <c r="CY12" s="10"/>
      <c r="CZ12" s="8"/>
      <c r="DA12" s="10"/>
      <c r="DB12" s="10"/>
      <c r="DC12" s="10"/>
      <c r="DD12" s="10"/>
      <c r="DE12" s="10"/>
      <c r="DF12" s="10"/>
      <c r="DG12" s="8"/>
      <c r="DH12" s="10"/>
      <c r="DI12" s="10"/>
      <c r="DJ12" s="10"/>
      <c r="DK12" s="10"/>
      <c r="DL12" s="10"/>
      <c r="DM12" s="10"/>
      <c r="DN12" s="10"/>
      <c r="DO12" s="10"/>
      <c r="DP12" s="10"/>
      <c r="DQ12" s="10"/>
      <c r="DR12" s="10"/>
      <c r="DS12" s="10"/>
      <c r="DT12" s="8"/>
      <c r="DU12" s="10"/>
      <c r="DV12" s="10"/>
      <c r="DW12" s="10"/>
      <c r="DX12" s="10"/>
      <c r="DY12" s="10"/>
      <c r="DZ12" s="10"/>
      <c r="EA12" s="10"/>
      <c r="EB12" s="10"/>
      <c r="EC12" s="8"/>
      <c r="ED12" s="10"/>
      <c r="EE12" s="10"/>
      <c r="EF12" s="10"/>
      <c r="EG12" s="10"/>
      <c r="EH12" s="8"/>
      <c r="EI12" s="8"/>
      <c r="EJ12" s="8"/>
      <c r="EK12" s="8"/>
      <c r="EL12" s="8"/>
      <c r="EM12" s="8"/>
      <c r="EN12" s="9"/>
      <c r="EO12" s="9"/>
      <c r="EP12" s="8"/>
      <c r="EQ12" s="8"/>
      <c r="ER12" s="8"/>
      <c r="ES12" s="8"/>
      <c r="ET12" s="9"/>
      <c r="EU12" s="9"/>
      <c r="EV12" s="8"/>
      <c r="EW12" s="8"/>
      <c r="EX12" s="8"/>
      <c r="EY12" s="8"/>
      <c r="EZ12" s="8"/>
      <c r="FA12" s="8"/>
      <c r="FB12" s="8"/>
      <c r="FC12" s="8"/>
      <c r="FD12" s="77"/>
      <c r="FE12" s="8"/>
      <c r="FF12" s="8"/>
      <c r="FG12" s="77"/>
      <c r="FH12" s="8"/>
    </row>
    <row r="13" spans="1:164" x14ac:dyDescent="0.2">
      <c r="A13" s="17" t="s">
        <v>63</v>
      </c>
      <c r="B13" s="79" t="s">
        <v>64</v>
      </c>
      <c r="C13" s="52">
        <v>47037</v>
      </c>
      <c r="D13" s="59">
        <v>34111</v>
      </c>
      <c r="E13" s="52">
        <v>8</v>
      </c>
      <c r="F13" s="52">
        <v>0</v>
      </c>
      <c r="G13" s="52">
        <v>34119</v>
      </c>
      <c r="H13" s="59">
        <v>46404</v>
      </c>
      <c r="I13" s="52">
        <v>25</v>
      </c>
      <c r="J13" s="52">
        <v>124</v>
      </c>
      <c r="K13" s="52">
        <v>46553</v>
      </c>
      <c r="L13" s="114">
        <f t="shared" si="0"/>
        <v>0.73290657959744809</v>
      </c>
      <c r="M13" s="8"/>
      <c r="N13" s="9"/>
      <c r="O13" s="8"/>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8"/>
      <c r="BC13" s="8"/>
      <c r="BD13" s="9"/>
      <c r="BE13" s="9"/>
      <c r="BF13" s="8"/>
      <c r="BG13" s="9"/>
      <c r="BH13" s="9"/>
      <c r="BI13" s="9"/>
      <c r="BJ13" s="9"/>
      <c r="BK13" s="9"/>
      <c r="BL13" s="9"/>
      <c r="BM13" s="9"/>
      <c r="BN13" s="9"/>
      <c r="BO13" s="8"/>
      <c r="BP13" s="8"/>
      <c r="BQ13" s="8"/>
      <c r="BR13" s="8"/>
      <c r="BS13" s="8"/>
      <c r="BT13" s="8"/>
      <c r="BU13" s="8"/>
      <c r="BV13" s="8"/>
      <c r="BW13" s="8"/>
      <c r="BX13" s="8"/>
      <c r="BY13" s="8"/>
      <c r="BZ13" s="8"/>
      <c r="CA13" s="8"/>
      <c r="CB13" s="8"/>
      <c r="CC13" s="8"/>
      <c r="CD13" s="8"/>
      <c r="CE13" s="8"/>
      <c r="CF13" s="8"/>
      <c r="CG13" s="8"/>
      <c r="CH13" s="8"/>
      <c r="CI13" s="9"/>
      <c r="CJ13" s="9"/>
      <c r="CK13" s="9"/>
      <c r="CL13" s="9"/>
      <c r="CM13" s="9"/>
      <c r="CN13" s="9"/>
      <c r="CO13" s="9"/>
      <c r="CP13" s="9"/>
      <c r="CQ13" s="9"/>
      <c r="CR13" s="9"/>
      <c r="CS13" s="9"/>
      <c r="CT13" s="9"/>
      <c r="CU13" s="10"/>
      <c r="CV13" s="10"/>
      <c r="CW13" s="10"/>
      <c r="CX13" s="10"/>
      <c r="CY13" s="10"/>
      <c r="CZ13" s="8"/>
      <c r="DA13" s="10"/>
      <c r="DB13" s="10"/>
      <c r="DC13" s="10"/>
      <c r="DD13" s="10"/>
      <c r="DE13" s="10"/>
      <c r="DF13" s="10"/>
      <c r="DG13" s="8"/>
      <c r="DH13" s="10"/>
      <c r="DI13" s="10"/>
      <c r="DJ13" s="10"/>
      <c r="DK13" s="10"/>
      <c r="DL13" s="10"/>
      <c r="DM13" s="10"/>
      <c r="DN13" s="10"/>
      <c r="DO13" s="10"/>
      <c r="DP13" s="10"/>
      <c r="DQ13" s="10"/>
      <c r="DR13" s="10"/>
      <c r="DS13" s="10"/>
      <c r="DT13" s="8"/>
      <c r="DU13" s="10"/>
      <c r="DV13" s="10"/>
      <c r="DW13" s="10"/>
      <c r="DX13" s="10"/>
      <c r="DY13" s="10"/>
      <c r="DZ13" s="10"/>
      <c r="EA13" s="10"/>
      <c r="EB13" s="10"/>
      <c r="EC13" s="8"/>
      <c r="ED13" s="10"/>
      <c r="EE13" s="10"/>
      <c r="EF13" s="10"/>
      <c r="EG13" s="10"/>
      <c r="EH13" s="8"/>
      <c r="EI13" s="8"/>
      <c r="EJ13" s="8"/>
      <c r="EK13" s="8"/>
      <c r="EL13" s="8"/>
      <c r="EM13" s="8"/>
      <c r="EN13" s="9"/>
      <c r="EO13" s="9"/>
      <c r="EP13" s="8"/>
      <c r="EQ13" s="8"/>
      <c r="ER13" s="8"/>
      <c r="ES13" s="8"/>
      <c r="ET13" s="9"/>
      <c r="EU13" s="9"/>
      <c r="EV13" s="8"/>
      <c r="EW13" s="8"/>
      <c r="EX13" s="8"/>
      <c r="EY13" s="8"/>
      <c r="EZ13" s="8"/>
      <c r="FA13" s="8"/>
      <c r="FB13" s="8"/>
      <c r="FC13" s="8"/>
      <c r="FD13" s="77"/>
      <c r="FE13" s="8"/>
      <c r="FF13" s="8"/>
      <c r="FG13" s="77"/>
      <c r="FH13" s="8"/>
    </row>
    <row r="14" spans="1:164" x14ac:dyDescent="0.2">
      <c r="A14" s="17" t="s">
        <v>65</v>
      </c>
      <c r="B14" s="79" t="s">
        <v>66</v>
      </c>
      <c r="C14" s="52">
        <v>6425</v>
      </c>
      <c r="D14" s="59">
        <v>5056</v>
      </c>
      <c r="E14" s="52">
        <v>0</v>
      </c>
      <c r="F14" s="52">
        <v>0</v>
      </c>
      <c r="G14" s="52">
        <v>5056</v>
      </c>
      <c r="H14" s="59">
        <v>9661</v>
      </c>
      <c r="I14" s="52">
        <v>0</v>
      </c>
      <c r="J14" s="52">
        <v>0</v>
      </c>
      <c r="K14" s="52">
        <v>9661</v>
      </c>
      <c r="L14" s="114">
        <f t="shared" si="0"/>
        <v>0.52334126901977018</v>
      </c>
      <c r="M14" s="8"/>
      <c r="N14" s="9"/>
      <c r="O14" s="8"/>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8"/>
      <c r="BC14" s="8"/>
      <c r="BD14" s="9"/>
      <c r="BE14" s="9"/>
      <c r="BF14" s="8"/>
      <c r="BG14" s="9"/>
      <c r="BH14" s="9"/>
      <c r="BI14" s="9"/>
      <c r="BJ14" s="9"/>
      <c r="BK14" s="9"/>
      <c r="BL14" s="9"/>
      <c r="BM14" s="9"/>
      <c r="BN14" s="9"/>
      <c r="BO14" s="9"/>
      <c r="BP14" s="9"/>
      <c r="BQ14" s="9"/>
      <c r="BR14" s="9"/>
      <c r="BS14" s="9"/>
      <c r="BT14" s="9"/>
      <c r="BU14" s="9"/>
      <c r="BV14" s="9"/>
      <c r="BW14" s="9"/>
      <c r="BX14" s="9"/>
      <c r="BY14" s="8"/>
      <c r="BZ14" s="8"/>
      <c r="CA14" s="8"/>
      <c r="CB14" s="8"/>
      <c r="CC14" s="8"/>
      <c r="CD14" s="8"/>
      <c r="CE14" s="8"/>
      <c r="CF14" s="8"/>
      <c r="CG14" s="8"/>
      <c r="CH14" s="8"/>
      <c r="CI14" s="9"/>
      <c r="CJ14" s="9"/>
      <c r="CK14" s="9"/>
      <c r="CL14" s="9"/>
      <c r="CM14" s="9"/>
      <c r="CN14" s="9"/>
      <c r="CO14" s="9"/>
      <c r="CP14" s="9"/>
      <c r="CQ14" s="9"/>
      <c r="CR14" s="9"/>
      <c r="CS14" s="9"/>
      <c r="CT14" s="8"/>
      <c r="CU14" s="10"/>
      <c r="CV14" s="10"/>
      <c r="CW14" s="10"/>
      <c r="CX14" s="10"/>
      <c r="CY14" s="10"/>
      <c r="CZ14" s="8"/>
      <c r="DA14" s="10"/>
      <c r="DB14" s="10"/>
      <c r="DC14" s="10"/>
      <c r="DD14" s="10"/>
      <c r="DE14" s="10"/>
      <c r="DF14" s="10"/>
      <c r="DG14" s="8"/>
      <c r="DH14" s="10"/>
      <c r="DI14" s="10"/>
      <c r="DJ14" s="10"/>
      <c r="DK14" s="10"/>
      <c r="DL14" s="10"/>
      <c r="DM14" s="10"/>
      <c r="DN14" s="10"/>
      <c r="DO14" s="10"/>
      <c r="DP14" s="10"/>
      <c r="DQ14" s="10"/>
      <c r="DR14" s="10"/>
      <c r="DS14" s="10"/>
      <c r="DT14" s="8"/>
      <c r="DU14" s="10"/>
      <c r="DV14" s="10"/>
      <c r="DW14" s="10"/>
      <c r="DX14" s="10"/>
      <c r="DY14" s="10"/>
      <c r="DZ14" s="10"/>
      <c r="EA14" s="10"/>
      <c r="EB14" s="10"/>
      <c r="EC14" s="8"/>
      <c r="ED14" s="10"/>
      <c r="EE14" s="10"/>
      <c r="EF14" s="10"/>
      <c r="EG14" s="10"/>
      <c r="EH14" s="8"/>
      <c r="EI14" s="8"/>
      <c r="EJ14" s="8"/>
      <c r="EK14" s="8"/>
      <c r="EL14" s="8"/>
      <c r="EM14" s="8"/>
      <c r="EN14" s="9"/>
      <c r="EO14" s="9"/>
      <c r="EP14" s="8"/>
      <c r="EQ14" s="8"/>
      <c r="ER14" s="8"/>
      <c r="ES14" s="8"/>
      <c r="ET14" s="9"/>
      <c r="EU14" s="9"/>
      <c r="EV14" s="8"/>
      <c r="EW14" s="8"/>
      <c r="EX14" s="8"/>
      <c r="EY14" s="8"/>
      <c r="EZ14" s="10"/>
      <c r="FA14" s="8"/>
      <c r="FB14" s="9"/>
      <c r="FC14" s="8"/>
      <c r="FD14" s="77"/>
      <c r="FE14" s="8"/>
      <c r="FF14" s="8"/>
      <c r="FG14" s="77"/>
      <c r="FH14" s="8"/>
    </row>
    <row r="15" spans="1:164" x14ac:dyDescent="0.2">
      <c r="A15" s="17" t="s">
        <v>67</v>
      </c>
      <c r="B15" s="79" t="s">
        <v>68</v>
      </c>
      <c r="C15" s="52">
        <v>4606</v>
      </c>
      <c r="D15" s="59">
        <v>5644</v>
      </c>
      <c r="E15" s="52">
        <v>0</v>
      </c>
      <c r="F15" s="52">
        <v>0</v>
      </c>
      <c r="G15" s="52">
        <v>5644</v>
      </c>
      <c r="H15" s="59">
        <v>6535</v>
      </c>
      <c r="I15" s="52">
        <v>0</v>
      </c>
      <c r="J15" s="52">
        <v>0</v>
      </c>
      <c r="K15" s="52">
        <v>6535</v>
      </c>
      <c r="L15" s="114">
        <f t="shared" si="0"/>
        <v>0.86365723029839325</v>
      </c>
      <c r="M15" s="8"/>
      <c r="N15" s="9"/>
      <c r="O15" s="8"/>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8"/>
      <c r="BC15" s="8"/>
      <c r="BD15" s="9"/>
      <c r="BE15" s="9"/>
      <c r="BF15" s="9"/>
      <c r="BG15" s="9"/>
      <c r="BH15" s="9"/>
      <c r="BI15" s="9"/>
      <c r="BJ15" s="9"/>
      <c r="BK15" s="9"/>
      <c r="BL15" s="9"/>
      <c r="BM15" s="9"/>
      <c r="BN15" s="9"/>
      <c r="BO15" s="9"/>
      <c r="BP15" s="9"/>
      <c r="BQ15" s="9"/>
      <c r="BR15" s="9"/>
      <c r="BS15" s="9"/>
      <c r="BT15" s="9"/>
      <c r="BU15" s="9"/>
      <c r="BV15" s="9"/>
      <c r="BW15" s="9"/>
      <c r="BX15" s="9"/>
      <c r="BY15" s="8"/>
      <c r="BZ15" s="8"/>
      <c r="CA15" s="8"/>
      <c r="CB15" s="8"/>
      <c r="CC15" s="8"/>
      <c r="CD15" s="8"/>
      <c r="CE15" s="8"/>
      <c r="CF15" s="8"/>
      <c r="CG15" s="8"/>
      <c r="CH15" s="8"/>
      <c r="CI15" s="8"/>
      <c r="CJ15" s="8"/>
      <c r="CK15" s="8"/>
      <c r="CL15" s="8"/>
      <c r="CM15" s="8"/>
      <c r="CN15" s="8"/>
      <c r="CO15" s="8"/>
      <c r="CP15" s="8"/>
      <c r="CQ15" s="9"/>
      <c r="CR15" s="9"/>
      <c r="CS15" s="9"/>
      <c r="CT15" s="8"/>
      <c r="CU15" s="10"/>
      <c r="CV15" s="10"/>
      <c r="CW15" s="10"/>
      <c r="CX15" s="10"/>
      <c r="CY15" s="10"/>
      <c r="CZ15" s="8"/>
      <c r="DA15" s="10"/>
      <c r="DB15" s="10"/>
      <c r="DC15" s="10"/>
      <c r="DD15" s="10"/>
      <c r="DE15" s="10"/>
      <c r="DF15" s="10"/>
      <c r="DG15" s="8"/>
      <c r="DH15" s="10"/>
      <c r="DI15" s="10"/>
      <c r="DJ15" s="10"/>
      <c r="DK15" s="10"/>
      <c r="DL15" s="10"/>
      <c r="DM15" s="10"/>
      <c r="DN15" s="10"/>
      <c r="DO15" s="10"/>
      <c r="DP15" s="10"/>
      <c r="DQ15" s="10"/>
      <c r="DR15" s="10"/>
      <c r="DS15" s="10"/>
      <c r="DT15" s="8"/>
      <c r="DU15" s="10"/>
      <c r="DV15" s="10"/>
      <c r="DW15" s="10"/>
      <c r="DX15" s="10"/>
      <c r="DY15" s="10"/>
      <c r="DZ15" s="10"/>
      <c r="EA15" s="10"/>
      <c r="EB15" s="10"/>
      <c r="EC15" s="8"/>
      <c r="ED15" s="10"/>
      <c r="EE15" s="10"/>
      <c r="EF15" s="10"/>
      <c r="EG15" s="10"/>
      <c r="EH15" s="8"/>
      <c r="EI15" s="8"/>
      <c r="EJ15" s="8"/>
      <c r="EK15" s="8"/>
      <c r="EL15" s="8"/>
      <c r="EM15" s="8"/>
      <c r="EN15" s="9"/>
      <c r="EO15" s="9"/>
      <c r="EP15" s="8"/>
      <c r="EQ15" s="8"/>
      <c r="ER15" s="8"/>
      <c r="ES15" s="8"/>
      <c r="ET15" s="9"/>
      <c r="EU15" s="9"/>
      <c r="EV15" s="8"/>
      <c r="EW15" s="8"/>
      <c r="EX15" s="8"/>
      <c r="EY15" s="8"/>
      <c r="EZ15" s="10"/>
      <c r="FA15" s="8"/>
      <c r="FB15" s="9"/>
      <c r="FC15" s="8"/>
      <c r="FD15" s="77"/>
      <c r="FE15" s="8"/>
      <c r="FF15" s="8"/>
      <c r="FG15" s="77"/>
      <c r="FH15" s="8"/>
    </row>
    <row r="16" spans="1:164" x14ac:dyDescent="0.2">
      <c r="A16" s="17" t="s">
        <v>71</v>
      </c>
      <c r="B16" s="79" t="s">
        <v>70</v>
      </c>
      <c r="C16" s="52">
        <v>4040</v>
      </c>
      <c r="D16" s="59">
        <v>5708</v>
      </c>
      <c r="E16" s="52">
        <v>0</v>
      </c>
      <c r="F16" s="52">
        <v>0</v>
      </c>
      <c r="G16" s="52">
        <v>5708</v>
      </c>
      <c r="H16" s="59">
        <v>6415</v>
      </c>
      <c r="I16" s="52">
        <v>0</v>
      </c>
      <c r="J16" s="52">
        <v>2</v>
      </c>
      <c r="K16" s="52">
        <v>6417</v>
      </c>
      <c r="L16" s="114">
        <f t="shared" si="0"/>
        <v>0.88951223313074645</v>
      </c>
      <c r="M16" s="8"/>
      <c r="N16" s="9"/>
      <c r="O16" s="8"/>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8"/>
      <c r="BC16" s="8"/>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10"/>
      <c r="CV16" s="10"/>
      <c r="CW16" s="10"/>
      <c r="CX16" s="10"/>
      <c r="CY16" s="10"/>
      <c r="CZ16" s="8"/>
      <c r="DA16" s="10"/>
      <c r="DB16" s="10"/>
      <c r="DC16" s="10"/>
      <c r="DD16" s="10"/>
      <c r="DE16" s="10"/>
      <c r="DF16" s="10"/>
      <c r="DG16" s="8"/>
      <c r="DH16" s="10"/>
      <c r="DI16" s="10"/>
      <c r="DJ16" s="10"/>
      <c r="DK16" s="10"/>
      <c r="DL16" s="10"/>
      <c r="DM16" s="10"/>
      <c r="DN16" s="10"/>
      <c r="DO16" s="10"/>
      <c r="DP16" s="10"/>
      <c r="DQ16" s="10"/>
      <c r="DR16" s="10"/>
      <c r="DS16" s="10"/>
      <c r="DT16" s="8"/>
      <c r="DU16" s="10"/>
      <c r="DV16" s="10"/>
      <c r="DW16" s="10"/>
      <c r="DX16" s="10"/>
      <c r="DY16" s="10"/>
      <c r="DZ16" s="10"/>
      <c r="EA16" s="10"/>
      <c r="EB16" s="10"/>
      <c r="EC16" s="8"/>
      <c r="ED16" s="10"/>
      <c r="EE16" s="10"/>
      <c r="EF16" s="10"/>
      <c r="EG16" s="10"/>
      <c r="EH16" s="8"/>
      <c r="EI16" s="8"/>
      <c r="EJ16" s="8"/>
      <c r="EK16" s="8"/>
      <c r="EL16" s="8"/>
      <c r="EM16" s="8"/>
      <c r="EN16" s="9"/>
      <c r="EO16" s="9"/>
      <c r="EP16" s="8"/>
      <c r="EQ16" s="8"/>
      <c r="ER16" s="8"/>
      <c r="ES16" s="8"/>
      <c r="ET16" s="9"/>
      <c r="EU16" s="9"/>
      <c r="EV16" s="8"/>
      <c r="EW16" s="8"/>
      <c r="EX16" s="8"/>
      <c r="EY16" s="8"/>
      <c r="EZ16" s="10"/>
      <c r="FA16" s="8"/>
      <c r="FB16" s="8"/>
      <c r="FC16" s="8"/>
      <c r="FD16" s="77"/>
      <c r="FE16" s="8"/>
      <c r="FF16" s="8"/>
      <c r="FG16" s="77"/>
      <c r="FH16" s="8"/>
    </row>
    <row r="17" spans="1:164" x14ac:dyDescent="0.2">
      <c r="A17" s="17" t="s">
        <v>69</v>
      </c>
      <c r="B17" s="79" t="s">
        <v>70</v>
      </c>
      <c r="C17" s="52">
        <v>5706</v>
      </c>
      <c r="D17" s="59">
        <v>10118</v>
      </c>
      <c r="E17" s="52">
        <v>6</v>
      </c>
      <c r="F17" s="52">
        <v>0</v>
      </c>
      <c r="G17" s="52">
        <v>10124</v>
      </c>
      <c r="H17" s="59">
        <v>5060</v>
      </c>
      <c r="I17" s="52">
        <v>0</v>
      </c>
      <c r="J17" s="52">
        <v>11</v>
      </c>
      <c r="K17" s="52">
        <v>5071</v>
      </c>
      <c r="L17" s="114">
        <f t="shared" si="0"/>
        <v>1.9964504042595148</v>
      </c>
      <c r="M17" s="8"/>
      <c r="N17" s="9"/>
      <c r="O17" s="8"/>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8"/>
      <c r="BC17" s="8"/>
      <c r="BD17" s="9"/>
      <c r="BE17" s="9"/>
      <c r="BF17" s="8"/>
      <c r="BG17" s="9"/>
      <c r="BH17" s="9"/>
      <c r="BI17" s="9"/>
      <c r="BJ17" s="9"/>
      <c r="BK17" s="9"/>
      <c r="BL17" s="9"/>
      <c r="BM17" s="9"/>
      <c r="BN17" s="9"/>
      <c r="BO17" s="9"/>
      <c r="BP17" s="9"/>
      <c r="BQ17" s="9"/>
      <c r="BR17" s="9"/>
      <c r="BS17" s="9"/>
      <c r="BT17" s="9"/>
      <c r="BU17" s="9"/>
      <c r="BV17" s="9"/>
      <c r="BW17" s="9"/>
      <c r="BX17" s="9"/>
      <c r="BY17" s="8"/>
      <c r="BZ17" s="8"/>
      <c r="CA17" s="8"/>
      <c r="CB17" s="8"/>
      <c r="CC17" s="8"/>
      <c r="CD17" s="8"/>
      <c r="CE17" s="8"/>
      <c r="CF17" s="8"/>
      <c r="CG17" s="8"/>
      <c r="CH17" s="8"/>
      <c r="CI17" s="9"/>
      <c r="CJ17" s="9"/>
      <c r="CK17" s="9"/>
      <c r="CL17" s="9"/>
      <c r="CM17" s="9"/>
      <c r="CN17" s="9"/>
      <c r="CO17" s="9"/>
      <c r="CP17" s="9"/>
      <c r="CQ17" s="9"/>
      <c r="CR17" s="9"/>
      <c r="CS17" s="9"/>
      <c r="CT17" s="9"/>
      <c r="CU17" s="10"/>
      <c r="CV17" s="10"/>
      <c r="CW17" s="10"/>
      <c r="CX17" s="10"/>
      <c r="CY17" s="10"/>
      <c r="CZ17" s="8"/>
      <c r="DA17" s="10"/>
      <c r="DB17" s="10"/>
      <c r="DC17" s="10"/>
      <c r="DD17" s="10"/>
      <c r="DE17" s="10"/>
      <c r="DF17" s="10"/>
      <c r="DG17" s="8"/>
      <c r="DH17" s="10"/>
      <c r="DI17" s="10"/>
      <c r="DJ17" s="10"/>
      <c r="DK17" s="10"/>
      <c r="DL17" s="10"/>
      <c r="DM17" s="10"/>
      <c r="DN17" s="10"/>
      <c r="DO17" s="10"/>
      <c r="DP17" s="10"/>
      <c r="DQ17" s="10"/>
      <c r="DR17" s="10"/>
      <c r="DS17" s="10"/>
      <c r="DT17" s="8"/>
      <c r="DU17" s="10"/>
      <c r="DV17" s="10"/>
      <c r="DW17" s="10"/>
      <c r="DX17" s="10"/>
      <c r="DY17" s="10"/>
      <c r="DZ17" s="10"/>
      <c r="EA17" s="10"/>
      <c r="EB17" s="10"/>
      <c r="EC17" s="8"/>
      <c r="ED17" s="10"/>
      <c r="EE17" s="10"/>
      <c r="EF17" s="10"/>
      <c r="EG17" s="10"/>
      <c r="EH17" s="8"/>
      <c r="EI17" s="8"/>
      <c r="EJ17" s="8"/>
      <c r="EK17" s="8"/>
      <c r="EL17" s="8"/>
      <c r="EM17" s="8"/>
      <c r="EN17" s="9"/>
      <c r="EO17" s="9"/>
      <c r="EP17" s="8"/>
      <c r="EQ17" s="8"/>
      <c r="ER17" s="8"/>
      <c r="ES17" s="8"/>
      <c r="ET17" s="9"/>
      <c r="EU17" s="9"/>
      <c r="EV17" s="8"/>
      <c r="EW17" s="8"/>
      <c r="EX17" s="8"/>
      <c r="EY17" s="8"/>
      <c r="EZ17" s="8"/>
      <c r="FA17" s="8"/>
      <c r="FB17" s="8"/>
      <c r="FC17" s="8"/>
      <c r="FD17" s="77"/>
      <c r="FE17" s="8"/>
      <c r="FF17" s="8"/>
      <c r="FG17" s="77"/>
      <c r="FH17" s="8"/>
    </row>
    <row r="18" spans="1:164" x14ac:dyDescent="0.2">
      <c r="A18" s="17" t="s">
        <v>74</v>
      </c>
      <c r="B18" s="79" t="s">
        <v>73</v>
      </c>
      <c r="C18" s="52">
        <v>3108</v>
      </c>
      <c r="D18" s="59">
        <v>4887</v>
      </c>
      <c r="E18" s="52">
        <v>1</v>
      </c>
      <c r="F18" s="52">
        <v>2</v>
      </c>
      <c r="G18" s="52">
        <v>4890</v>
      </c>
      <c r="H18" s="59">
        <v>6757</v>
      </c>
      <c r="I18" s="52">
        <v>3</v>
      </c>
      <c r="J18" s="52">
        <v>27</v>
      </c>
      <c r="K18" s="52">
        <v>6787</v>
      </c>
      <c r="L18" s="114">
        <f t="shared" si="0"/>
        <v>0.72049506409311925</v>
      </c>
      <c r="M18" s="8"/>
      <c r="N18" s="9"/>
      <c r="O18" s="8"/>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8"/>
      <c r="BC18" s="8"/>
      <c r="BD18" s="9"/>
      <c r="BE18" s="9"/>
      <c r="BF18" s="8"/>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10"/>
      <c r="CV18" s="10"/>
      <c r="CW18" s="10"/>
      <c r="CX18" s="10"/>
      <c r="CY18" s="10"/>
      <c r="CZ18" s="8"/>
      <c r="DA18" s="10"/>
      <c r="DB18" s="10"/>
      <c r="DC18" s="10"/>
      <c r="DD18" s="10"/>
      <c r="DE18" s="10"/>
      <c r="DF18" s="10"/>
      <c r="DG18" s="8"/>
      <c r="DH18" s="10"/>
      <c r="DI18" s="10"/>
      <c r="DJ18" s="10"/>
      <c r="DK18" s="10"/>
      <c r="DL18" s="10"/>
      <c r="DM18" s="10"/>
      <c r="DN18" s="10"/>
      <c r="DO18" s="10"/>
      <c r="DP18" s="10"/>
      <c r="DQ18" s="10"/>
      <c r="DR18" s="10"/>
      <c r="DS18" s="10"/>
      <c r="DT18" s="8"/>
      <c r="DU18" s="10"/>
      <c r="DV18" s="10"/>
      <c r="DW18" s="10"/>
      <c r="DX18" s="10"/>
      <c r="DY18" s="10"/>
      <c r="DZ18" s="10"/>
      <c r="EA18" s="10"/>
      <c r="EB18" s="10"/>
      <c r="EC18" s="8"/>
      <c r="ED18" s="10"/>
      <c r="EE18" s="10"/>
      <c r="EF18" s="10"/>
      <c r="EG18" s="10"/>
      <c r="EH18" s="8"/>
      <c r="EI18" s="8"/>
      <c r="EJ18" s="8"/>
      <c r="EK18" s="8"/>
      <c r="EL18" s="8"/>
      <c r="EM18" s="8"/>
      <c r="EN18" s="9"/>
      <c r="EO18" s="9"/>
      <c r="EP18" s="8"/>
      <c r="EQ18" s="8"/>
      <c r="ER18" s="8"/>
      <c r="ES18" s="8"/>
      <c r="ET18" s="9"/>
      <c r="EU18" s="9"/>
      <c r="EV18" s="8"/>
      <c r="EW18" s="8"/>
      <c r="EX18" s="8"/>
      <c r="EY18" s="8"/>
      <c r="EZ18" s="10"/>
      <c r="FA18" s="8"/>
      <c r="FB18" s="9"/>
      <c r="FC18" s="8"/>
      <c r="FD18" s="77"/>
      <c r="FE18" s="8"/>
      <c r="FF18" s="8"/>
      <c r="FG18" s="77"/>
      <c r="FH18" s="8"/>
    </row>
    <row r="19" spans="1:164" x14ac:dyDescent="0.2">
      <c r="A19" s="17" t="s">
        <v>72</v>
      </c>
      <c r="B19" s="79" t="s">
        <v>73</v>
      </c>
      <c r="C19" s="52">
        <v>5080</v>
      </c>
      <c r="D19" s="59">
        <v>6146</v>
      </c>
      <c r="E19" s="52">
        <v>2</v>
      </c>
      <c r="F19" s="52">
        <v>0</v>
      </c>
      <c r="G19" s="52">
        <v>6148</v>
      </c>
      <c r="H19" s="59">
        <v>7431</v>
      </c>
      <c r="I19" s="52">
        <v>1</v>
      </c>
      <c r="J19" s="52">
        <v>9</v>
      </c>
      <c r="K19" s="52">
        <v>7441</v>
      </c>
      <c r="L19" s="114">
        <f t="shared" si="0"/>
        <v>0.82623303319446306</v>
      </c>
      <c r="M19" s="8"/>
      <c r="N19" s="9"/>
      <c r="O19" s="8"/>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8"/>
      <c r="BC19" s="8"/>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10"/>
      <c r="CV19" s="10"/>
      <c r="CW19" s="10"/>
      <c r="CX19" s="10"/>
      <c r="CY19" s="10"/>
      <c r="CZ19" s="8"/>
      <c r="DA19" s="10"/>
      <c r="DB19" s="10"/>
      <c r="DC19" s="10"/>
      <c r="DD19" s="10"/>
      <c r="DE19" s="10"/>
      <c r="DF19" s="10"/>
      <c r="DG19" s="8"/>
      <c r="DH19" s="10"/>
      <c r="DI19" s="10"/>
      <c r="DJ19" s="10"/>
      <c r="DK19" s="10"/>
      <c r="DL19" s="10"/>
      <c r="DM19" s="10"/>
      <c r="DN19" s="10"/>
      <c r="DO19" s="10"/>
      <c r="DP19" s="10"/>
      <c r="DQ19" s="10"/>
      <c r="DR19" s="10"/>
      <c r="DS19" s="10"/>
      <c r="DT19" s="8"/>
      <c r="DU19" s="10"/>
      <c r="DV19" s="10"/>
      <c r="DW19" s="10"/>
      <c r="DX19" s="10"/>
      <c r="DY19" s="10"/>
      <c r="DZ19" s="10"/>
      <c r="EA19" s="10"/>
      <c r="EB19" s="10"/>
      <c r="EC19" s="8"/>
      <c r="ED19" s="10"/>
      <c r="EE19" s="10"/>
      <c r="EF19" s="10"/>
      <c r="EG19" s="10"/>
      <c r="EH19" s="8"/>
      <c r="EI19" s="8"/>
      <c r="EJ19" s="8"/>
      <c r="EK19" s="8"/>
      <c r="EL19" s="8"/>
      <c r="EM19" s="8"/>
      <c r="EN19" s="9"/>
      <c r="EO19" s="9"/>
      <c r="EP19" s="8"/>
      <c r="EQ19" s="8"/>
      <c r="ER19" s="8"/>
      <c r="ES19" s="8"/>
      <c r="ET19" s="9"/>
      <c r="EU19" s="9"/>
      <c r="EV19" s="8"/>
      <c r="EW19" s="8"/>
      <c r="EX19" s="8"/>
      <c r="EY19" s="8"/>
      <c r="EZ19" s="8"/>
      <c r="FA19" s="8"/>
      <c r="FB19" s="8"/>
      <c r="FC19" s="8"/>
      <c r="FD19" s="77"/>
      <c r="FE19" s="8"/>
      <c r="FF19" s="8"/>
      <c r="FG19" s="77"/>
      <c r="FH19" s="8"/>
    </row>
    <row r="20" spans="1:164" x14ac:dyDescent="0.2">
      <c r="A20" s="17" t="s">
        <v>75</v>
      </c>
      <c r="B20" s="79" t="s">
        <v>76</v>
      </c>
      <c r="C20" s="52">
        <v>5405</v>
      </c>
      <c r="D20" s="59">
        <v>15741</v>
      </c>
      <c r="E20" s="52">
        <v>10</v>
      </c>
      <c r="F20" s="52">
        <v>5</v>
      </c>
      <c r="G20" s="52">
        <v>15756</v>
      </c>
      <c r="H20" s="59">
        <v>13456</v>
      </c>
      <c r="I20" s="52">
        <v>3</v>
      </c>
      <c r="J20" s="52">
        <v>23</v>
      </c>
      <c r="K20" s="52">
        <v>13482</v>
      </c>
      <c r="L20" s="114">
        <f t="shared" si="0"/>
        <v>1.1686693368936361</v>
      </c>
      <c r="M20" s="8"/>
      <c r="N20" s="9"/>
      <c r="O20" s="8"/>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8"/>
      <c r="BC20" s="8"/>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10"/>
      <c r="CV20" s="10"/>
      <c r="CW20" s="10"/>
      <c r="CX20" s="10"/>
      <c r="CY20" s="10"/>
      <c r="CZ20" s="8"/>
      <c r="DA20" s="10"/>
      <c r="DB20" s="10"/>
      <c r="DC20" s="10"/>
      <c r="DD20" s="10"/>
      <c r="DE20" s="10"/>
      <c r="DF20" s="10"/>
      <c r="DG20" s="8"/>
      <c r="DH20" s="10"/>
      <c r="DI20" s="10"/>
      <c r="DJ20" s="10"/>
      <c r="DK20" s="10"/>
      <c r="DL20" s="10"/>
      <c r="DM20" s="10"/>
      <c r="DN20" s="10"/>
      <c r="DO20" s="10"/>
      <c r="DP20" s="10"/>
      <c r="DQ20" s="10"/>
      <c r="DR20" s="10"/>
      <c r="DS20" s="10"/>
      <c r="DT20" s="8"/>
      <c r="DU20" s="10"/>
      <c r="DV20" s="10"/>
      <c r="DW20" s="10"/>
      <c r="DX20" s="10"/>
      <c r="DY20" s="10"/>
      <c r="DZ20" s="10"/>
      <c r="EA20" s="10"/>
      <c r="EB20" s="10"/>
      <c r="EC20" s="8"/>
      <c r="ED20" s="10"/>
      <c r="EE20" s="10"/>
      <c r="EF20" s="10"/>
      <c r="EG20" s="10"/>
      <c r="EH20" s="8"/>
      <c r="EI20" s="8"/>
      <c r="EJ20" s="8"/>
      <c r="EK20" s="8"/>
      <c r="EL20" s="8"/>
      <c r="EM20" s="8"/>
      <c r="EN20" s="9"/>
      <c r="EO20" s="9"/>
      <c r="EP20" s="8"/>
      <c r="EQ20" s="8"/>
      <c r="ER20" s="8"/>
      <c r="ES20" s="8"/>
      <c r="ET20" s="9"/>
      <c r="EU20" s="9"/>
      <c r="EV20" s="8"/>
      <c r="EW20" s="8"/>
      <c r="EX20" s="8"/>
      <c r="EY20" s="8"/>
      <c r="EZ20" s="10"/>
      <c r="FA20" s="8"/>
      <c r="FB20" s="8"/>
      <c r="FC20" s="8"/>
      <c r="FD20" s="77"/>
      <c r="FE20" s="8"/>
      <c r="FF20" s="8"/>
      <c r="FG20" s="77"/>
      <c r="FH20" s="8"/>
    </row>
    <row r="21" spans="1:164" x14ac:dyDescent="0.2">
      <c r="A21" s="17" t="s">
        <v>77</v>
      </c>
      <c r="B21" s="79" t="s">
        <v>78</v>
      </c>
      <c r="C21" s="52">
        <v>28769</v>
      </c>
      <c r="D21" s="59">
        <v>9622</v>
      </c>
      <c r="E21" s="52">
        <v>0</v>
      </c>
      <c r="F21" s="52">
        <v>0</v>
      </c>
      <c r="G21" s="52">
        <v>9622</v>
      </c>
      <c r="H21" s="59">
        <v>9023</v>
      </c>
      <c r="I21" s="52">
        <v>7</v>
      </c>
      <c r="J21" s="52">
        <v>10</v>
      </c>
      <c r="K21" s="52">
        <v>9040</v>
      </c>
      <c r="L21" s="114">
        <f t="shared" si="0"/>
        <v>1.0643805309734513</v>
      </c>
      <c r="M21" s="8"/>
      <c r="N21" s="9"/>
      <c r="O21" s="8"/>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8"/>
      <c r="BC21" s="8"/>
      <c r="BD21" s="9"/>
      <c r="BE21" s="9"/>
      <c r="BF21" s="8"/>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10"/>
      <c r="CV21" s="10"/>
      <c r="CW21" s="10"/>
      <c r="CX21" s="10"/>
      <c r="CY21" s="10"/>
      <c r="CZ21" s="8"/>
      <c r="DA21" s="10"/>
      <c r="DB21" s="10"/>
      <c r="DC21" s="10"/>
      <c r="DD21" s="10"/>
      <c r="DE21" s="10"/>
      <c r="DF21" s="10"/>
      <c r="DG21" s="8"/>
      <c r="DH21" s="10"/>
      <c r="DI21" s="10"/>
      <c r="DJ21" s="10"/>
      <c r="DK21" s="10"/>
      <c r="DL21" s="10"/>
      <c r="DM21" s="10"/>
      <c r="DN21" s="10"/>
      <c r="DO21" s="10"/>
      <c r="DP21" s="10"/>
      <c r="DQ21" s="10"/>
      <c r="DR21" s="10"/>
      <c r="DS21" s="10"/>
      <c r="DT21" s="8"/>
      <c r="DU21" s="10"/>
      <c r="DV21" s="10"/>
      <c r="DW21" s="10"/>
      <c r="DX21" s="10"/>
      <c r="DY21" s="10"/>
      <c r="DZ21" s="10"/>
      <c r="EA21" s="10"/>
      <c r="EB21" s="10"/>
      <c r="EC21" s="8"/>
      <c r="ED21" s="10"/>
      <c r="EE21" s="10"/>
      <c r="EF21" s="10"/>
      <c r="EG21" s="10"/>
      <c r="EH21" s="8"/>
      <c r="EI21" s="8"/>
      <c r="EJ21" s="8"/>
      <c r="EK21" s="8"/>
      <c r="EL21" s="8"/>
      <c r="EM21" s="8"/>
      <c r="EN21" s="9"/>
      <c r="EO21" s="9"/>
      <c r="EP21" s="8"/>
      <c r="EQ21" s="8"/>
      <c r="ER21" s="8"/>
      <c r="ES21" s="8"/>
      <c r="ET21" s="9"/>
      <c r="EU21" s="9"/>
      <c r="EV21" s="8"/>
      <c r="EW21" s="8"/>
      <c r="EX21" s="8"/>
      <c r="EY21" s="8"/>
      <c r="EZ21" s="10"/>
      <c r="FA21" s="8"/>
      <c r="FB21" s="9"/>
      <c r="FC21" s="8"/>
      <c r="FD21" s="77"/>
      <c r="FE21" s="8"/>
      <c r="FF21" s="8"/>
      <c r="FG21" s="77"/>
      <c r="FH21" s="8"/>
    </row>
    <row r="22" spans="1:164" x14ac:dyDescent="0.2">
      <c r="A22" s="17" t="s">
        <v>79</v>
      </c>
      <c r="B22" s="79" t="s">
        <v>80</v>
      </c>
      <c r="C22" s="52">
        <v>21105</v>
      </c>
      <c r="D22" s="59">
        <v>50878</v>
      </c>
      <c r="E22" s="52">
        <v>8</v>
      </c>
      <c r="F22" s="52">
        <v>1</v>
      </c>
      <c r="G22" s="52">
        <v>50887</v>
      </c>
      <c r="H22" s="59">
        <v>19978</v>
      </c>
      <c r="I22" s="52">
        <v>8</v>
      </c>
      <c r="J22" s="52">
        <v>9</v>
      </c>
      <c r="K22" s="52">
        <v>19995</v>
      </c>
      <c r="L22" s="114">
        <f t="shared" si="0"/>
        <v>2.5449862465616406</v>
      </c>
      <c r="M22" s="8"/>
      <c r="N22" s="9"/>
      <c r="O22" s="8"/>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8"/>
      <c r="BC22" s="8"/>
      <c r="BD22" s="9"/>
      <c r="BE22" s="9"/>
      <c r="BF22" s="8"/>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8"/>
      <c r="CJ22" s="8"/>
      <c r="CK22" s="8"/>
      <c r="CL22" s="8"/>
      <c r="CM22" s="8"/>
      <c r="CN22" s="8"/>
      <c r="CO22" s="8"/>
      <c r="CP22" s="8"/>
      <c r="CQ22" s="9"/>
      <c r="CR22" s="9"/>
      <c r="CS22" s="9"/>
      <c r="CT22" s="9"/>
      <c r="CU22" s="10"/>
      <c r="CV22" s="10"/>
      <c r="CW22" s="10"/>
      <c r="CX22" s="10"/>
      <c r="CY22" s="10"/>
      <c r="CZ22" s="8"/>
      <c r="DA22" s="10"/>
      <c r="DB22" s="10"/>
      <c r="DC22" s="10"/>
      <c r="DD22" s="10"/>
      <c r="DE22" s="10"/>
      <c r="DF22" s="10"/>
      <c r="DG22" s="8"/>
      <c r="DH22" s="10"/>
      <c r="DI22" s="10"/>
      <c r="DJ22" s="10"/>
      <c r="DK22" s="10"/>
      <c r="DL22" s="10"/>
      <c r="DM22" s="10"/>
      <c r="DN22" s="10"/>
      <c r="DO22" s="10"/>
      <c r="DP22" s="10"/>
      <c r="DQ22" s="10"/>
      <c r="DR22" s="10"/>
      <c r="DS22" s="10"/>
      <c r="DT22" s="8"/>
      <c r="DU22" s="10"/>
      <c r="DV22" s="10"/>
      <c r="DW22" s="10"/>
      <c r="DX22" s="10"/>
      <c r="DY22" s="10"/>
      <c r="DZ22" s="10"/>
      <c r="EA22" s="10"/>
      <c r="EB22" s="10"/>
      <c r="EC22" s="8"/>
      <c r="ED22" s="10"/>
      <c r="EE22" s="10"/>
      <c r="EF22" s="10"/>
      <c r="EG22" s="10"/>
      <c r="EH22" s="8"/>
      <c r="EI22" s="8"/>
      <c r="EJ22" s="8"/>
      <c r="EK22" s="8"/>
      <c r="EL22" s="8"/>
      <c r="EM22" s="8"/>
      <c r="EN22" s="9"/>
      <c r="EO22" s="9"/>
      <c r="EP22" s="8"/>
      <c r="EQ22" s="8"/>
      <c r="ER22" s="8"/>
      <c r="ES22" s="8"/>
      <c r="ET22" s="9"/>
      <c r="EU22" s="9"/>
      <c r="EV22" s="8"/>
      <c r="EW22" s="8"/>
      <c r="EX22" s="8"/>
      <c r="EY22" s="8"/>
      <c r="EZ22" s="8"/>
      <c r="FA22" s="8"/>
      <c r="FB22" s="8"/>
      <c r="FC22" s="8"/>
      <c r="FD22" s="77"/>
      <c r="FE22" s="8"/>
      <c r="FF22" s="8"/>
      <c r="FG22" s="77"/>
      <c r="FH22" s="8"/>
    </row>
    <row r="23" spans="1:164" x14ac:dyDescent="0.2">
      <c r="A23" s="17" t="s">
        <v>81</v>
      </c>
      <c r="B23" s="79" t="s">
        <v>82</v>
      </c>
      <c r="C23" s="52">
        <v>3492</v>
      </c>
      <c r="D23" s="59">
        <v>5758</v>
      </c>
      <c r="E23" s="52">
        <v>4</v>
      </c>
      <c r="F23" s="52">
        <v>0</v>
      </c>
      <c r="G23" s="52">
        <v>5762</v>
      </c>
      <c r="H23" s="59">
        <v>8440</v>
      </c>
      <c r="I23" s="52">
        <v>0</v>
      </c>
      <c r="J23" s="52">
        <v>55</v>
      </c>
      <c r="K23" s="52">
        <v>8495</v>
      </c>
      <c r="L23" s="114">
        <f t="shared" si="0"/>
        <v>0.67828134196586232</v>
      </c>
      <c r="M23" s="8"/>
      <c r="N23" s="9"/>
      <c r="O23" s="8"/>
      <c r="P23" s="9"/>
      <c r="Q23" s="9"/>
      <c r="R23" s="9"/>
      <c r="S23" s="9"/>
      <c r="T23" s="9"/>
      <c r="U23" s="9"/>
      <c r="V23" s="9"/>
      <c r="W23" s="9"/>
      <c r="X23" s="9"/>
      <c r="Y23" s="9"/>
      <c r="Z23" s="9"/>
      <c r="AA23" s="9"/>
      <c r="AB23" s="9"/>
      <c r="AC23" s="9"/>
      <c r="AD23" s="9"/>
      <c r="AE23" s="9"/>
      <c r="AF23" s="8"/>
      <c r="AG23" s="9"/>
      <c r="AH23" s="9"/>
      <c r="AI23" s="9"/>
      <c r="AJ23" s="9"/>
      <c r="AK23" s="9"/>
      <c r="AL23" s="9"/>
      <c r="AM23" s="9"/>
      <c r="AN23" s="9"/>
      <c r="AO23" s="9"/>
      <c r="AP23" s="9"/>
      <c r="AQ23" s="9"/>
      <c r="AR23" s="9"/>
      <c r="AS23" s="9"/>
      <c r="AT23" s="9"/>
      <c r="AU23" s="9"/>
      <c r="AV23" s="9"/>
      <c r="AW23" s="9"/>
      <c r="AX23" s="9"/>
      <c r="AY23" s="9"/>
      <c r="AZ23" s="9"/>
      <c r="BA23" s="9"/>
      <c r="BB23" s="8"/>
      <c r="BC23" s="8"/>
      <c r="BD23" s="9"/>
      <c r="BE23" s="9"/>
      <c r="BF23" s="8"/>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8"/>
      <c r="CJ23" s="8"/>
      <c r="CK23" s="8"/>
      <c r="CL23" s="8"/>
      <c r="CM23" s="8"/>
      <c r="CN23" s="8"/>
      <c r="CO23" s="8"/>
      <c r="CP23" s="8"/>
      <c r="CQ23" s="9"/>
      <c r="CR23" s="9"/>
      <c r="CS23" s="9"/>
      <c r="CT23" s="9"/>
      <c r="CU23" s="10"/>
      <c r="CV23" s="10"/>
      <c r="CW23" s="10"/>
      <c r="CX23" s="10"/>
      <c r="CY23" s="10"/>
      <c r="CZ23" s="8"/>
      <c r="DA23" s="10"/>
      <c r="DB23" s="10"/>
      <c r="DC23" s="10"/>
      <c r="DD23" s="10"/>
      <c r="DE23" s="10"/>
      <c r="DF23" s="10"/>
      <c r="DG23" s="8"/>
      <c r="DH23" s="10"/>
      <c r="DI23" s="10"/>
      <c r="DJ23" s="10"/>
      <c r="DK23" s="10"/>
      <c r="DL23" s="10"/>
      <c r="DM23" s="10"/>
      <c r="DN23" s="10"/>
      <c r="DO23" s="10"/>
      <c r="DP23" s="10"/>
      <c r="DQ23" s="10"/>
      <c r="DR23" s="10"/>
      <c r="DS23" s="10"/>
      <c r="DT23" s="8"/>
      <c r="DU23" s="10"/>
      <c r="DV23" s="10"/>
      <c r="DW23" s="10"/>
      <c r="DX23" s="10"/>
      <c r="DY23" s="10"/>
      <c r="DZ23" s="10"/>
      <c r="EA23" s="10"/>
      <c r="EB23" s="10"/>
      <c r="EC23" s="8"/>
      <c r="ED23" s="10"/>
      <c r="EE23" s="10"/>
      <c r="EF23" s="10"/>
      <c r="EG23" s="10"/>
      <c r="EH23" s="8"/>
      <c r="EI23" s="8"/>
      <c r="EJ23" s="8"/>
      <c r="EK23" s="8"/>
      <c r="EL23" s="8"/>
      <c r="EM23" s="8"/>
      <c r="EN23" s="9"/>
      <c r="EO23" s="9"/>
      <c r="EP23" s="8"/>
      <c r="EQ23" s="8"/>
      <c r="ER23" s="8"/>
      <c r="ES23" s="8"/>
      <c r="ET23" s="9"/>
      <c r="EU23" s="9"/>
      <c r="EV23" s="8"/>
      <c r="EW23" s="8"/>
      <c r="EX23" s="8"/>
      <c r="EY23" s="8"/>
      <c r="EZ23" s="10"/>
      <c r="FA23" s="8"/>
      <c r="FB23" s="8"/>
      <c r="FC23" s="8"/>
      <c r="FD23" s="77"/>
      <c r="FE23" s="8"/>
      <c r="FF23" s="8"/>
      <c r="FG23" s="77"/>
      <c r="FH23" s="8"/>
    </row>
    <row r="24" spans="1:164" x14ac:dyDescent="0.2">
      <c r="A24" s="17" t="s">
        <v>83</v>
      </c>
      <c r="B24" s="79" t="s">
        <v>84</v>
      </c>
      <c r="C24" s="52">
        <v>16150</v>
      </c>
      <c r="D24" s="59">
        <v>21365</v>
      </c>
      <c r="E24" s="52">
        <v>3</v>
      </c>
      <c r="F24" s="52">
        <v>1</v>
      </c>
      <c r="G24" s="52">
        <v>21369</v>
      </c>
      <c r="H24" s="59">
        <v>18262</v>
      </c>
      <c r="I24" s="52">
        <v>14</v>
      </c>
      <c r="J24" s="52">
        <v>14</v>
      </c>
      <c r="K24" s="52">
        <v>18290</v>
      </c>
      <c r="L24" s="114">
        <f t="shared" si="0"/>
        <v>1.1683433570256971</v>
      </c>
      <c r="M24" s="8"/>
      <c r="N24" s="9"/>
      <c r="O24" s="8"/>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8"/>
      <c r="BC24" s="8"/>
      <c r="BD24" s="9"/>
      <c r="BE24" s="9"/>
      <c r="BF24" s="8"/>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10"/>
      <c r="CV24" s="10"/>
      <c r="CW24" s="10"/>
      <c r="CX24" s="10"/>
      <c r="CY24" s="10"/>
      <c r="CZ24" s="8"/>
      <c r="DA24" s="10"/>
      <c r="DB24" s="10"/>
      <c r="DC24" s="10"/>
      <c r="DD24" s="10"/>
      <c r="DE24" s="10"/>
      <c r="DF24" s="10"/>
      <c r="DG24" s="8"/>
      <c r="DH24" s="10"/>
      <c r="DI24" s="10"/>
      <c r="DJ24" s="10"/>
      <c r="DK24" s="10"/>
      <c r="DL24" s="10"/>
      <c r="DM24" s="10"/>
      <c r="DN24" s="10"/>
      <c r="DO24" s="10"/>
      <c r="DP24" s="10"/>
      <c r="DQ24" s="10"/>
      <c r="DR24" s="10"/>
      <c r="DS24" s="10"/>
      <c r="DT24" s="8"/>
      <c r="DU24" s="10"/>
      <c r="DV24" s="10"/>
      <c r="DW24" s="10"/>
      <c r="DX24" s="10"/>
      <c r="DY24" s="10"/>
      <c r="DZ24" s="10"/>
      <c r="EA24" s="10"/>
      <c r="EB24" s="10"/>
      <c r="EC24" s="8"/>
      <c r="ED24" s="10"/>
      <c r="EE24" s="10"/>
      <c r="EF24" s="10"/>
      <c r="EG24" s="10"/>
      <c r="EH24" s="8"/>
      <c r="EI24" s="8"/>
      <c r="EJ24" s="8"/>
      <c r="EK24" s="8"/>
      <c r="EL24" s="8"/>
      <c r="EM24" s="8"/>
      <c r="EN24" s="9"/>
      <c r="EO24" s="9"/>
      <c r="EP24" s="8"/>
      <c r="EQ24" s="8"/>
      <c r="ER24" s="8"/>
      <c r="ES24" s="8"/>
      <c r="ET24" s="9"/>
      <c r="EU24" s="9"/>
      <c r="EV24" s="8"/>
      <c r="EW24" s="8"/>
      <c r="EX24" s="8"/>
      <c r="EY24" s="8"/>
      <c r="EZ24" s="10"/>
      <c r="FA24" s="8"/>
      <c r="FB24" s="8"/>
      <c r="FC24" s="8"/>
      <c r="FD24" s="77"/>
      <c r="FE24" s="8"/>
      <c r="FF24" s="8"/>
      <c r="FG24" s="77"/>
      <c r="FH24" s="8"/>
    </row>
    <row r="25" spans="1:164" x14ac:dyDescent="0.2">
      <c r="A25" s="17" t="s">
        <v>146</v>
      </c>
      <c r="B25" s="79" t="s">
        <v>86</v>
      </c>
      <c r="C25" s="52">
        <v>15868</v>
      </c>
      <c r="D25" s="59">
        <v>25558</v>
      </c>
      <c r="E25" s="52">
        <v>0</v>
      </c>
      <c r="F25" s="52">
        <v>0</v>
      </c>
      <c r="G25" s="52">
        <v>25558</v>
      </c>
      <c r="H25" s="59">
        <v>19896</v>
      </c>
      <c r="I25" s="52">
        <v>30</v>
      </c>
      <c r="J25" s="52">
        <v>112</v>
      </c>
      <c r="K25" s="52">
        <v>20038</v>
      </c>
      <c r="L25" s="114">
        <f t="shared" si="0"/>
        <v>1.275476594470506</v>
      </c>
      <c r="M25" s="8"/>
      <c r="N25" s="9"/>
      <c r="O25" s="8"/>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8"/>
      <c r="BC25" s="8"/>
      <c r="BD25" s="9"/>
      <c r="BE25" s="9"/>
      <c r="BF25" s="9"/>
      <c r="BG25" s="9"/>
      <c r="BH25" s="8"/>
      <c r="BI25" s="9"/>
      <c r="BJ25" s="9"/>
      <c r="BK25" s="9"/>
      <c r="BL25" s="9"/>
      <c r="BM25" s="9"/>
      <c r="BN25" s="9"/>
      <c r="BO25" s="9"/>
      <c r="BP25" s="9"/>
      <c r="BQ25" s="9"/>
      <c r="BR25" s="9"/>
      <c r="BS25" s="9"/>
      <c r="BT25" s="9"/>
      <c r="BU25" s="9"/>
      <c r="BV25" s="9"/>
      <c r="BW25" s="9"/>
      <c r="BX25" s="9"/>
      <c r="BY25" s="8"/>
      <c r="BZ25" s="8"/>
      <c r="CA25" s="8"/>
      <c r="CB25" s="8"/>
      <c r="CC25" s="8"/>
      <c r="CD25" s="8"/>
      <c r="CE25" s="8"/>
      <c r="CF25" s="8"/>
      <c r="CG25" s="8"/>
      <c r="CH25" s="8"/>
      <c r="CI25" s="9"/>
      <c r="CJ25" s="9"/>
      <c r="CK25" s="9"/>
      <c r="CL25" s="9"/>
      <c r="CM25" s="9"/>
      <c r="CN25" s="9"/>
      <c r="CO25" s="9"/>
      <c r="CP25" s="9"/>
      <c r="CQ25" s="9"/>
      <c r="CR25" s="9"/>
      <c r="CS25" s="9"/>
      <c r="CT25" s="8"/>
      <c r="CU25" s="10"/>
      <c r="CV25" s="10"/>
      <c r="CW25" s="10"/>
      <c r="CX25" s="10"/>
      <c r="CY25" s="10"/>
      <c r="CZ25" s="8"/>
      <c r="DA25" s="10"/>
      <c r="DB25" s="10"/>
      <c r="DC25" s="10"/>
      <c r="DD25" s="10"/>
      <c r="DE25" s="10"/>
      <c r="DF25" s="10"/>
      <c r="DG25" s="8"/>
      <c r="DH25" s="10"/>
      <c r="DI25" s="10"/>
      <c r="DJ25" s="10"/>
      <c r="DK25" s="10"/>
      <c r="DL25" s="10"/>
      <c r="DM25" s="10"/>
      <c r="DN25" s="10"/>
      <c r="DO25" s="10"/>
      <c r="DP25" s="10"/>
      <c r="DQ25" s="10"/>
      <c r="DR25" s="10"/>
      <c r="DS25" s="10"/>
      <c r="DT25" s="8"/>
      <c r="DU25" s="10"/>
      <c r="DV25" s="10"/>
      <c r="DW25" s="10"/>
      <c r="DX25" s="10"/>
      <c r="DY25" s="10"/>
      <c r="DZ25" s="10"/>
      <c r="EA25" s="10"/>
      <c r="EB25" s="10"/>
      <c r="EC25" s="8"/>
      <c r="ED25" s="10"/>
      <c r="EE25" s="10"/>
      <c r="EF25" s="10"/>
      <c r="EG25" s="10"/>
      <c r="EH25" s="8"/>
      <c r="EI25" s="8"/>
      <c r="EJ25" s="8"/>
      <c r="EK25" s="8"/>
      <c r="EL25" s="8"/>
      <c r="EM25" s="8"/>
      <c r="EN25" s="9"/>
      <c r="EO25" s="9"/>
      <c r="EP25" s="8"/>
      <c r="EQ25" s="8"/>
      <c r="ER25" s="8"/>
      <c r="ES25" s="8"/>
      <c r="ET25" s="9"/>
      <c r="EU25" s="9"/>
      <c r="EV25" s="8"/>
      <c r="EW25" s="8"/>
      <c r="EX25" s="8"/>
      <c r="EY25" s="8"/>
      <c r="EZ25" s="8"/>
      <c r="FA25" s="8"/>
      <c r="FB25" s="8"/>
      <c r="FC25" s="8"/>
      <c r="FD25" s="77"/>
      <c r="FE25" s="8"/>
      <c r="FF25" s="8"/>
      <c r="FG25" s="77"/>
      <c r="FH25" s="8"/>
    </row>
    <row r="26" spans="1:164" x14ac:dyDescent="0.2">
      <c r="A26" s="17" t="s">
        <v>87</v>
      </c>
      <c r="B26" s="79" t="s">
        <v>88</v>
      </c>
      <c r="C26" s="52">
        <v>1051</v>
      </c>
      <c r="D26" s="59">
        <v>3439</v>
      </c>
      <c r="E26" s="52">
        <v>0</v>
      </c>
      <c r="F26" s="52">
        <v>0</v>
      </c>
      <c r="G26" s="52">
        <v>3439</v>
      </c>
      <c r="H26" s="59">
        <v>1649</v>
      </c>
      <c r="I26" s="52">
        <v>2</v>
      </c>
      <c r="J26" s="52">
        <v>4</v>
      </c>
      <c r="K26" s="52">
        <v>1655</v>
      </c>
      <c r="L26" s="114">
        <f t="shared" si="0"/>
        <v>2.0779456193353476</v>
      </c>
      <c r="M26" s="8"/>
      <c r="N26" s="9"/>
      <c r="O26" s="8"/>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8"/>
      <c r="BC26" s="8"/>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8"/>
      <c r="CJ26" s="8"/>
      <c r="CK26" s="8"/>
      <c r="CL26" s="8"/>
      <c r="CM26" s="8"/>
      <c r="CN26" s="8"/>
      <c r="CO26" s="8"/>
      <c r="CP26" s="8"/>
      <c r="CQ26" s="9"/>
      <c r="CR26" s="9"/>
      <c r="CS26" s="9"/>
      <c r="CT26" s="9"/>
      <c r="CU26" s="10"/>
      <c r="CV26" s="10"/>
      <c r="CW26" s="10"/>
      <c r="CX26" s="10"/>
      <c r="CY26" s="10"/>
      <c r="CZ26" s="8"/>
      <c r="DA26" s="10"/>
      <c r="DB26" s="10"/>
      <c r="DC26" s="10"/>
      <c r="DD26" s="10"/>
      <c r="DE26" s="10"/>
      <c r="DF26" s="10"/>
      <c r="DG26" s="8"/>
      <c r="DH26" s="10"/>
      <c r="DI26" s="10"/>
      <c r="DJ26" s="10"/>
      <c r="DK26" s="10"/>
      <c r="DL26" s="10"/>
      <c r="DM26" s="10"/>
      <c r="DN26" s="10"/>
      <c r="DO26" s="10"/>
      <c r="DP26" s="10"/>
      <c r="DQ26" s="10"/>
      <c r="DR26" s="10"/>
      <c r="DS26" s="10"/>
      <c r="DT26" s="8"/>
      <c r="DU26" s="10"/>
      <c r="DV26" s="10"/>
      <c r="DW26" s="10"/>
      <c r="DX26" s="10"/>
      <c r="DY26" s="10"/>
      <c r="DZ26" s="10"/>
      <c r="EA26" s="10"/>
      <c r="EB26" s="10"/>
      <c r="EC26" s="8"/>
      <c r="ED26" s="10"/>
      <c r="EE26" s="10"/>
      <c r="EF26" s="10"/>
      <c r="EG26" s="10"/>
      <c r="EH26" s="8"/>
      <c r="EI26" s="8"/>
      <c r="EJ26" s="8"/>
      <c r="EK26" s="8"/>
      <c r="EL26" s="8"/>
      <c r="EM26" s="8"/>
      <c r="EN26" s="9"/>
      <c r="EO26" s="9"/>
      <c r="EP26" s="8"/>
      <c r="EQ26" s="8"/>
      <c r="ER26" s="8"/>
      <c r="ES26" s="8"/>
      <c r="ET26" s="9"/>
      <c r="EU26" s="9"/>
      <c r="EV26" s="8"/>
      <c r="EW26" s="8"/>
      <c r="EX26" s="8"/>
      <c r="EY26" s="8"/>
      <c r="EZ26" s="10"/>
      <c r="FA26" s="8"/>
      <c r="FB26" s="8"/>
      <c r="FC26" s="8"/>
      <c r="FD26" s="77"/>
      <c r="FE26" s="8"/>
      <c r="FF26" s="8"/>
      <c r="FG26" s="77"/>
      <c r="FH26" s="8"/>
    </row>
    <row r="27" spans="1:164" x14ac:dyDescent="0.2">
      <c r="A27" s="17" t="s">
        <v>89</v>
      </c>
      <c r="B27" s="79" t="s">
        <v>90</v>
      </c>
      <c r="C27" s="52">
        <v>24672</v>
      </c>
      <c r="D27" s="59">
        <v>50052</v>
      </c>
      <c r="E27" s="52">
        <v>3</v>
      </c>
      <c r="F27" s="52">
        <v>3</v>
      </c>
      <c r="G27" s="52">
        <v>50058</v>
      </c>
      <c r="H27" s="59">
        <v>17474</v>
      </c>
      <c r="I27" s="52">
        <v>43</v>
      </c>
      <c r="J27" s="52">
        <v>80</v>
      </c>
      <c r="K27" s="52">
        <v>17597</v>
      </c>
      <c r="L27" s="114">
        <f t="shared" si="0"/>
        <v>2.8446894356992671</v>
      </c>
      <c r="M27" s="8"/>
      <c r="N27" s="9"/>
      <c r="O27" s="8"/>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8"/>
      <c r="BC27" s="8"/>
      <c r="BD27" s="9"/>
      <c r="BE27" s="9"/>
      <c r="BF27" s="8"/>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10"/>
      <c r="CV27" s="10"/>
      <c r="CW27" s="10"/>
      <c r="CX27" s="10"/>
      <c r="CY27" s="10"/>
      <c r="CZ27" s="8"/>
      <c r="DA27" s="10"/>
      <c r="DB27" s="10"/>
      <c r="DC27" s="10"/>
      <c r="DD27" s="10"/>
      <c r="DE27" s="10"/>
      <c r="DF27" s="10"/>
      <c r="DG27" s="8"/>
      <c r="DH27" s="10"/>
      <c r="DI27" s="10"/>
      <c r="DJ27" s="10"/>
      <c r="DK27" s="10"/>
      <c r="DL27" s="10"/>
      <c r="DM27" s="10"/>
      <c r="DN27" s="10"/>
      <c r="DO27" s="10"/>
      <c r="DP27" s="10"/>
      <c r="DQ27" s="10"/>
      <c r="DR27" s="10"/>
      <c r="DS27" s="10"/>
      <c r="DT27" s="8"/>
      <c r="DU27" s="10"/>
      <c r="DV27" s="10"/>
      <c r="DW27" s="10"/>
      <c r="DX27" s="10"/>
      <c r="DY27" s="10"/>
      <c r="DZ27" s="10"/>
      <c r="EA27" s="10"/>
      <c r="EB27" s="10"/>
      <c r="EC27" s="8"/>
      <c r="ED27" s="10"/>
      <c r="EE27" s="10"/>
      <c r="EF27" s="10"/>
      <c r="EG27" s="10"/>
      <c r="EH27" s="8"/>
      <c r="EI27" s="8"/>
      <c r="EJ27" s="8"/>
      <c r="EK27" s="8"/>
      <c r="EL27" s="8"/>
      <c r="EM27" s="8"/>
      <c r="EN27" s="9"/>
      <c r="EO27" s="9"/>
      <c r="EP27" s="8"/>
      <c r="EQ27" s="8"/>
      <c r="ER27" s="8"/>
      <c r="ES27" s="8"/>
      <c r="ET27" s="9"/>
      <c r="EU27" s="9"/>
      <c r="EV27" s="8"/>
      <c r="EW27" s="8"/>
      <c r="EX27" s="8"/>
      <c r="EY27" s="8"/>
      <c r="EZ27" s="8"/>
      <c r="FA27" s="8"/>
      <c r="FB27" s="9"/>
      <c r="FC27" s="8"/>
      <c r="FD27" s="77"/>
      <c r="FE27" s="8"/>
      <c r="FF27" s="8"/>
      <c r="FG27" s="77"/>
      <c r="FH27" s="8"/>
    </row>
    <row r="28" spans="1:164" x14ac:dyDescent="0.2">
      <c r="A28" s="17" t="s">
        <v>94</v>
      </c>
      <c r="B28" s="79" t="s">
        <v>92</v>
      </c>
      <c r="C28" s="52">
        <v>1090</v>
      </c>
      <c r="D28" s="59">
        <v>2583</v>
      </c>
      <c r="E28" s="52">
        <v>0</v>
      </c>
      <c r="F28" s="52">
        <v>0</v>
      </c>
      <c r="G28" s="52">
        <v>2583</v>
      </c>
      <c r="H28" s="59">
        <v>4661</v>
      </c>
      <c r="I28" s="52">
        <v>0</v>
      </c>
      <c r="J28" s="52">
        <v>0</v>
      </c>
      <c r="K28" s="52">
        <v>4661</v>
      </c>
      <c r="L28" s="114">
        <f t="shared" si="0"/>
        <v>0.55417292426517917</v>
      </c>
      <c r="M28" s="8"/>
      <c r="N28" s="9"/>
      <c r="O28" s="8"/>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8"/>
      <c r="BC28" s="8"/>
      <c r="BD28" s="9"/>
      <c r="BE28" s="9"/>
      <c r="BF28" s="9"/>
      <c r="BG28" s="9"/>
      <c r="BH28" s="9"/>
      <c r="BI28" s="9"/>
      <c r="BJ28" s="9"/>
      <c r="BK28" s="9"/>
      <c r="BL28" s="9"/>
      <c r="BM28" s="9"/>
      <c r="BN28" s="9"/>
      <c r="BO28" s="9"/>
      <c r="BP28" s="9"/>
      <c r="BQ28" s="9"/>
      <c r="BR28" s="9"/>
      <c r="BS28" s="9"/>
      <c r="BT28" s="9"/>
      <c r="BU28" s="9"/>
      <c r="BV28" s="9"/>
      <c r="BW28" s="9"/>
      <c r="BX28" s="9"/>
      <c r="BY28" s="8"/>
      <c r="BZ28" s="8"/>
      <c r="CA28" s="8"/>
      <c r="CB28" s="8"/>
      <c r="CC28" s="8"/>
      <c r="CD28" s="8"/>
      <c r="CE28" s="8"/>
      <c r="CF28" s="8"/>
      <c r="CG28" s="8"/>
      <c r="CH28" s="8"/>
      <c r="CI28" s="9"/>
      <c r="CJ28" s="9"/>
      <c r="CK28" s="9"/>
      <c r="CL28" s="9"/>
      <c r="CM28" s="9"/>
      <c r="CN28" s="9"/>
      <c r="CO28" s="9"/>
      <c r="CP28" s="9"/>
      <c r="CQ28" s="9"/>
      <c r="CR28" s="9"/>
      <c r="CS28" s="9"/>
      <c r="CT28" s="9"/>
      <c r="CU28" s="10"/>
      <c r="CV28" s="10"/>
      <c r="CW28" s="10"/>
      <c r="CX28" s="10"/>
      <c r="CY28" s="10"/>
      <c r="CZ28" s="8"/>
      <c r="DA28" s="10"/>
      <c r="DB28" s="10"/>
      <c r="DC28" s="10"/>
      <c r="DD28" s="10"/>
      <c r="DE28" s="10"/>
      <c r="DF28" s="10"/>
      <c r="DG28" s="8"/>
      <c r="DH28" s="10"/>
      <c r="DI28" s="10"/>
      <c r="DJ28" s="10"/>
      <c r="DK28" s="10"/>
      <c r="DL28" s="10"/>
      <c r="DM28" s="10"/>
      <c r="DN28" s="10"/>
      <c r="DO28" s="10"/>
      <c r="DP28" s="10"/>
      <c r="DQ28" s="10"/>
      <c r="DR28" s="10"/>
      <c r="DS28" s="10"/>
      <c r="DT28" s="8"/>
      <c r="DU28" s="10"/>
      <c r="DV28" s="10"/>
      <c r="DW28" s="10"/>
      <c r="DX28" s="10"/>
      <c r="DY28" s="10"/>
      <c r="DZ28" s="10"/>
      <c r="EA28" s="10"/>
      <c r="EB28" s="10"/>
      <c r="EC28" s="8"/>
      <c r="ED28" s="10"/>
      <c r="EE28" s="10"/>
      <c r="EF28" s="10"/>
      <c r="EG28" s="10"/>
      <c r="EH28" s="8"/>
      <c r="EI28" s="8"/>
      <c r="EJ28" s="8"/>
      <c r="EK28" s="8"/>
      <c r="EL28" s="8"/>
      <c r="EM28" s="8"/>
      <c r="EN28" s="9"/>
      <c r="EO28" s="9"/>
      <c r="EP28" s="8"/>
      <c r="EQ28" s="8"/>
      <c r="ER28" s="8"/>
      <c r="ES28" s="8"/>
      <c r="ET28" s="9"/>
      <c r="EU28" s="9"/>
      <c r="EV28" s="8"/>
      <c r="EW28" s="8"/>
      <c r="EX28" s="8"/>
      <c r="EY28" s="8"/>
      <c r="EZ28" s="10"/>
      <c r="FA28" s="8"/>
      <c r="FB28" s="9"/>
      <c r="FC28" s="8"/>
      <c r="FD28" s="77"/>
      <c r="FE28" s="8"/>
      <c r="FF28" s="8"/>
      <c r="FG28" s="77"/>
      <c r="FH28" s="8"/>
    </row>
    <row r="29" spans="1:164" x14ac:dyDescent="0.2">
      <c r="A29" s="17" t="s">
        <v>93</v>
      </c>
      <c r="B29" s="79" t="s">
        <v>92</v>
      </c>
      <c r="C29" s="52">
        <v>24487</v>
      </c>
      <c r="D29" s="59">
        <v>26085</v>
      </c>
      <c r="E29" s="52">
        <v>0</v>
      </c>
      <c r="F29" s="52">
        <v>0</v>
      </c>
      <c r="G29" s="52">
        <v>26085</v>
      </c>
      <c r="H29" s="59">
        <v>39320</v>
      </c>
      <c r="I29" s="52">
        <v>4</v>
      </c>
      <c r="J29" s="52">
        <v>12</v>
      </c>
      <c r="K29" s="52">
        <v>39336</v>
      </c>
      <c r="L29" s="114">
        <f t="shared" si="0"/>
        <v>0.66313300793166563</v>
      </c>
      <c r="M29" s="8"/>
      <c r="N29" s="9"/>
      <c r="O29" s="8"/>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8"/>
      <c r="BC29" s="8"/>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8"/>
      <c r="CJ29" s="8"/>
      <c r="CK29" s="8"/>
      <c r="CL29" s="8"/>
      <c r="CM29" s="8"/>
      <c r="CN29" s="8"/>
      <c r="CO29" s="8"/>
      <c r="CP29" s="8"/>
      <c r="CQ29" s="9"/>
      <c r="CR29" s="9"/>
      <c r="CS29" s="9"/>
      <c r="CT29" s="9"/>
      <c r="CU29" s="10"/>
      <c r="CV29" s="10"/>
      <c r="CW29" s="10"/>
      <c r="CX29" s="10"/>
      <c r="CY29" s="10"/>
      <c r="CZ29" s="8"/>
      <c r="DA29" s="10"/>
      <c r="DB29" s="10"/>
      <c r="DC29" s="10"/>
      <c r="DD29" s="10"/>
      <c r="DE29" s="10"/>
      <c r="DF29" s="10"/>
      <c r="DG29" s="8"/>
      <c r="DH29" s="10"/>
      <c r="DI29" s="10"/>
      <c r="DJ29" s="10"/>
      <c r="DK29" s="10"/>
      <c r="DL29" s="10"/>
      <c r="DM29" s="10"/>
      <c r="DN29" s="10"/>
      <c r="DO29" s="10"/>
      <c r="DP29" s="10"/>
      <c r="DQ29" s="10"/>
      <c r="DR29" s="10"/>
      <c r="DS29" s="10"/>
      <c r="DT29" s="8"/>
      <c r="DU29" s="10"/>
      <c r="DV29" s="10"/>
      <c r="DW29" s="10"/>
      <c r="DX29" s="10"/>
      <c r="DY29" s="10"/>
      <c r="DZ29" s="10"/>
      <c r="EA29" s="10"/>
      <c r="EB29" s="10"/>
      <c r="EC29" s="8"/>
      <c r="ED29" s="10"/>
      <c r="EE29" s="10"/>
      <c r="EF29" s="10"/>
      <c r="EG29" s="10"/>
      <c r="EH29" s="8"/>
      <c r="EI29" s="8"/>
      <c r="EJ29" s="8"/>
      <c r="EK29" s="8"/>
      <c r="EL29" s="8"/>
      <c r="EM29" s="8"/>
      <c r="EN29" s="9"/>
      <c r="EO29" s="9"/>
      <c r="EP29" s="8"/>
      <c r="EQ29" s="8"/>
      <c r="ER29" s="8"/>
      <c r="ES29" s="8"/>
      <c r="ET29" s="9"/>
      <c r="EU29" s="9"/>
      <c r="EV29" s="8"/>
      <c r="EW29" s="8"/>
      <c r="EX29" s="8"/>
      <c r="EY29" s="8"/>
      <c r="EZ29" s="8"/>
      <c r="FA29" s="8"/>
      <c r="FB29" s="8"/>
      <c r="FC29" s="8"/>
      <c r="FD29" s="77"/>
      <c r="FE29" s="8"/>
      <c r="FF29" s="8"/>
      <c r="FG29" s="77"/>
      <c r="FH29" s="8"/>
    </row>
    <row r="30" spans="1:164" x14ac:dyDescent="0.2">
      <c r="A30" s="17" t="s">
        <v>91</v>
      </c>
      <c r="B30" s="79" t="s">
        <v>92</v>
      </c>
      <c r="C30" s="52">
        <v>908</v>
      </c>
      <c r="D30" s="59">
        <v>2406</v>
      </c>
      <c r="E30" s="52">
        <v>0</v>
      </c>
      <c r="F30" s="52">
        <v>0</v>
      </c>
      <c r="G30" s="52">
        <v>2406</v>
      </c>
      <c r="H30" s="59">
        <v>3469</v>
      </c>
      <c r="I30" s="52">
        <v>1</v>
      </c>
      <c r="J30" s="52">
        <v>0</v>
      </c>
      <c r="K30" s="52">
        <v>3470</v>
      </c>
      <c r="L30" s="114">
        <f t="shared" si="0"/>
        <v>0.693371757925072</v>
      </c>
      <c r="M30" s="8"/>
      <c r="N30" s="9"/>
      <c r="O30" s="8"/>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8"/>
      <c r="BC30" s="8"/>
      <c r="BD30" s="9"/>
      <c r="BE30" s="9"/>
      <c r="BF30" s="8"/>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8"/>
      <c r="CU30" s="10"/>
      <c r="CV30" s="10"/>
      <c r="CW30" s="10"/>
      <c r="CX30" s="10"/>
      <c r="CY30" s="10"/>
      <c r="CZ30" s="8"/>
      <c r="DA30" s="10"/>
      <c r="DB30" s="10"/>
      <c r="DC30" s="10"/>
      <c r="DD30" s="10"/>
      <c r="DE30" s="10"/>
      <c r="DF30" s="10"/>
      <c r="DG30" s="8"/>
      <c r="DH30" s="10"/>
      <c r="DI30" s="10"/>
      <c r="DJ30" s="10"/>
      <c r="DK30" s="10"/>
      <c r="DL30" s="10"/>
      <c r="DM30" s="10"/>
      <c r="DN30" s="10"/>
      <c r="DO30" s="10"/>
      <c r="DP30" s="10"/>
      <c r="DQ30" s="10"/>
      <c r="DR30" s="10"/>
      <c r="DS30" s="10"/>
      <c r="DT30" s="8"/>
      <c r="DU30" s="10"/>
      <c r="DV30" s="10"/>
      <c r="DW30" s="10"/>
      <c r="DX30" s="10"/>
      <c r="DY30" s="10"/>
      <c r="DZ30" s="10"/>
      <c r="EA30" s="10"/>
      <c r="EB30" s="10"/>
      <c r="EC30" s="8"/>
      <c r="ED30" s="10"/>
      <c r="EE30" s="10"/>
      <c r="EF30" s="10"/>
      <c r="EG30" s="10"/>
      <c r="EH30" s="8"/>
      <c r="EI30" s="8"/>
      <c r="EJ30" s="8"/>
      <c r="EK30" s="8"/>
      <c r="EL30" s="8"/>
      <c r="EM30" s="8"/>
      <c r="EN30" s="9"/>
      <c r="EO30" s="9"/>
      <c r="EP30" s="8"/>
      <c r="EQ30" s="8"/>
      <c r="ER30" s="8"/>
      <c r="ES30" s="8"/>
      <c r="ET30" s="9"/>
      <c r="EU30" s="9"/>
      <c r="EV30" s="8"/>
      <c r="EW30" s="8"/>
      <c r="EX30" s="8"/>
      <c r="EY30" s="8"/>
      <c r="EZ30" s="10"/>
      <c r="FA30" s="8"/>
      <c r="FB30" s="9"/>
      <c r="FC30" s="8"/>
      <c r="FD30" s="77"/>
      <c r="FE30" s="8"/>
      <c r="FF30" s="8"/>
      <c r="FG30" s="77"/>
      <c r="FH30" s="8"/>
    </row>
    <row r="31" spans="1:164" x14ac:dyDescent="0.2">
      <c r="A31" s="17" t="s">
        <v>95</v>
      </c>
      <c r="B31" s="79" t="s">
        <v>96</v>
      </c>
      <c r="C31" s="52">
        <v>32078</v>
      </c>
      <c r="D31" s="59">
        <v>35834</v>
      </c>
      <c r="E31" s="52">
        <v>7</v>
      </c>
      <c r="F31" s="52">
        <v>0</v>
      </c>
      <c r="G31" s="52">
        <v>35841</v>
      </c>
      <c r="H31" s="59">
        <v>23728</v>
      </c>
      <c r="I31" s="52">
        <v>22</v>
      </c>
      <c r="J31" s="52">
        <v>25</v>
      </c>
      <c r="K31" s="52">
        <v>23775</v>
      </c>
      <c r="L31" s="114">
        <f t="shared" si="0"/>
        <v>1.5075078864353313</v>
      </c>
      <c r="M31" s="8"/>
      <c r="N31" s="9"/>
      <c r="O31" s="8"/>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8"/>
      <c r="BC31" s="8"/>
      <c r="BD31" s="9"/>
      <c r="BE31" s="9"/>
      <c r="BF31" s="8"/>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8"/>
      <c r="CJ31" s="8"/>
      <c r="CK31" s="8"/>
      <c r="CL31" s="8"/>
      <c r="CM31" s="8"/>
      <c r="CN31" s="8"/>
      <c r="CO31" s="8"/>
      <c r="CP31" s="8"/>
      <c r="CQ31" s="9"/>
      <c r="CR31" s="9"/>
      <c r="CS31" s="9"/>
      <c r="CT31" s="8"/>
      <c r="CU31" s="10"/>
      <c r="CV31" s="10"/>
      <c r="CW31" s="10"/>
      <c r="CX31" s="10"/>
      <c r="CY31" s="10"/>
      <c r="CZ31" s="8"/>
      <c r="DA31" s="10"/>
      <c r="DB31" s="10"/>
      <c r="DC31" s="10"/>
      <c r="DD31" s="10"/>
      <c r="DE31" s="10"/>
      <c r="DF31" s="10"/>
      <c r="DG31" s="8"/>
      <c r="DH31" s="10"/>
      <c r="DI31" s="10"/>
      <c r="DJ31" s="10"/>
      <c r="DK31" s="10"/>
      <c r="DL31" s="10"/>
      <c r="DM31" s="10"/>
      <c r="DN31" s="10"/>
      <c r="DO31" s="10"/>
      <c r="DP31" s="10"/>
      <c r="DQ31" s="10"/>
      <c r="DR31" s="10"/>
      <c r="DS31" s="10"/>
      <c r="DT31" s="8"/>
      <c r="DU31" s="10"/>
      <c r="DV31" s="10"/>
      <c r="DW31" s="10"/>
      <c r="DX31" s="10"/>
      <c r="DY31" s="10"/>
      <c r="DZ31" s="10"/>
      <c r="EA31" s="10"/>
      <c r="EB31" s="10"/>
      <c r="EC31" s="8"/>
      <c r="ED31" s="10"/>
      <c r="EE31" s="10"/>
      <c r="EF31" s="10"/>
      <c r="EG31" s="10"/>
      <c r="EH31" s="8"/>
      <c r="EI31" s="8"/>
      <c r="EJ31" s="8"/>
      <c r="EK31" s="8"/>
      <c r="EL31" s="8"/>
      <c r="EM31" s="8"/>
      <c r="EN31" s="9"/>
      <c r="EO31" s="9"/>
      <c r="EP31" s="8"/>
      <c r="EQ31" s="8"/>
      <c r="ER31" s="8"/>
      <c r="ES31" s="8"/>
      <c r="ET31" s="9"/>
      <c r="EU31" s="9"/>
      <c r="EV31" s="8"/>
      <c r="EW31" s="8"/>
      <c r="EX31" s="8"/>
      <c r="EY31" s="8"/>
      <c r="EZ31" s="10"/>
      <c r="FA31" s="8"/>
      <c r="FB31" s="8"/>
      <c r="FC31" s="8"/>
      <c r="FD31" s="77"/>
      <c r="FE31" s="8"/>
      <c r="FF31" s="8"/>
      <c r="FG31" s="77"/>
      <c r="FH31" s="8"/>
    </row>
    <row r="32" spans="1:164" x14ac:dyDescent="0.2">
      <c r="A32" s="17" t="s">
        <v>97</v>
      </c>
      <c r="B32" s="79" t="s">
        <v>98</v>
      </c>
      <c r="C32" s="52">
        <v>11967</v>
      </c>
      <c r="D32" s="59">
        <v>14400</v>
      </c>
      <c r="E32" s="52">
        <v>0</v>
      </c>
      <c r="F32" s="52">
        <v>0</v>
      </c>
      <c r="G32" s="52">
        <v>14400</v>
      </c>
      <c r="H32" s="59">
        <v>7711</v>
      </c>
      <c r="I32" s="52">
        <v>0</v>
      </c>
      <c r="J32" s="52">
        <v>6</v>
      </c>
      <c r="K32" s="52">
        <v>7717</v>
      </c>
      <c r="L32" s="114">
        <f t="shared" si="0"/>
        <v>1.8660101075547493</v>
      </c>
      <c r="M32" s="8"/>
      <c r="N32" s="9"/>
      <c r="O32" s="8"/>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8"/>
      <c r="BC32" s="8"/>
      <c r="BD32" s="9"/>
      <c r="BE32" s="9"/>
      <c r="BF32" s="8"/>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8"/>
      <c r="CJ32" s="8"/>
      <c r="CK32" s="8"/>
      <c r="CL32" s="8"/>
      <c r="CM32" s="8"/>
      <c r="CN32" s="8"/>
      <c r="CO32" s="8"/>
      <c r="CP32" s="8"/>
      <c r="CQ32" s="9"/>
      <c r="CR32" s="9"/>
      <c r="CS32" s="9"/>
      <c r="CT32" s="9"/>
      <c r="CU32" s="10"/>
      <c r="CV32" s="10"/>
      <c r="CW32" s="10"/>
      <c r="CX32" s="10"/>
      <c r="CY32" s="10"/>
      <c r="CZ32" s="8"/>
      <c r="DA32" s="10"/>
      <c r="DB32" s="10"/>
      <c r="DC32" s="10"/>
      <c r="DD32" s="10"/>
      <c r="DE32" s="10"/>
      <c r="DF32" s="10"/>
      <c r="DG32" s="8"/>
      <c r="DH32" s="10"/>
      <c r="DI32" s="10"/>
      <c r="DJ32" s="10"/>
      <c r="DK32" s="10"/>
      <c r="DL32" s="10"/>
      <c r="DM32" s="10"/>
      <c r="DN32" s="10"/>
      <c r="DO32" s="10"/>
      <c r="DP32" s="10"/>
      <c r="DQ32" s="10"/>
      <c r="DR32" s="10"/>
      <c r="DS32" s="10"/>
      <c r="DT32" s="8"/>
      <c r="DU32" s="10"/>
      <c r="DV32" s="10"/>
      <c r="DW32" s="10"/>
      <c r="DX32" s="10"/>
      <c r="DY32" s="10"/>
      <c r="DZ32" s="10"/>
      <c r="EA32" s="10"/>
      <c r="EB32" s="10"/>
      <c r="EC32" s="8"/>
      <c r="ED32" s="10"/>
      <c r="EE32" s="10"/>
      <c r="EF32" s="10"/>
      <c r="EG32" s="10"/>
      <c r="EH32" s="8"/>
      <c r="EI32" s="8"/>
      <c r="EJ32" s="8"/>
      <c r="EK32" s="8"/>
      <c r="EL32" s="8"/>
      <c r="EM32" s="8"/>
      <c r="EN32" s="9"/>
      <c r="EO32" s="9"/>
      <c r="EP32" s="8"/>
      <c r="EQ32" s="8"/>
      <c r="ER32" s="8"/>
      <c r="ES32" s="8"/>
      <c r="ET32" s="9"/>
      <c r="EU32" s="9"/>
      <c r="EV32" s="8"/>
      <c r="EW32" s="8"/>
      <c r="EX32" s="8"/>
      <c r="EY32" s="8"/>
      <c r="EZ32" s="8"/>
      <c r="FA32" s="8"/>
      <c r="FB32" s="8"/>
      <c r="FC32" s="8"/>
      <c r="FD32" s="77"/>
      <c r="FE32" s="8"/>
      <c r="FF32" s="8"/>
      <c r="FG32" s="77"/>
      <c r="FH32" s="8"/>
    </row>
    <row r="33" spans="1:164" x14ac:dyDescent="0.2">
      <c r="A33" s="17" t="s">
        <v>99</v>
      </c>
      <c r="B33" s="79" t="s">
        <v>100</v>
      </c>
      <c r="C33" s="52">
        <v>71148</v>
      </c>
      <c r="D33" s="59">
        <v>24718</v>
      </c>
      <c r="E33" s="52">
        <v>4</v>
      </c>
      <c r="F33" s="52">
        <v>1</v>
      </c>
      <c r="G33" s="52">
        <v>24723</v>
      </c>
      <c r="H33" s="59">
        <v>20685</v>
      </c>
      <c r="I33" s="52">
        <v>0</v>
      </c>
      <c r="J33" s="52">
        <v>43</v>
      </c>
      <c r="K33" s="52">
        <v>20728</v>
      </c>
      <c r="L33" s="114">
        <f t="shared" si="0"/>
        <v>1.1927344654573524</v>
      </c>
      <c r="M33" s="8"/>
      <c r="N33" s="9"/>
      <c r="O33" s="8"/>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8"/>
      <c r="BC33" s="8"/>
      <c r="BD33" s="9"/>
      <c r="BE33" s="9"/>
      <c r="BF33" s="8"/>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8"/>
      <c r="CJ33" s="8"/>
      <c r="CK33" s="8"/>
      <c r="CL33" s="8"/>
      <c r="CM33" s="8"/>
      <c r="CN33" s="8"/>
      <c r="CO33" s="8"/>
      <c r="CP33" s="8"/>
      <c r="CQ33" s="9"/>
      <c r="CR33" s="9"/>
      <c r="CS33" s="9"/>
      <c r="CT33" s="9"/>
      <c r="CU33" s="10"/>
      <c r="CV33" s="10"/>
      <c r="CW33" s="10"/>
      <c r="CX33" s="10"/>
      <c r="CY33" s="10"/>
      <c r="CZ33" s="8"/>
      <c r="DA33" s="10"/>
      <c r="DB33" s="10"/>
      <c r="DC33" s="10"/>
      <c r="DD33" s="10"/>
      <c r="DE33" s="10"/>
      <c r="DF33" s="10"/>
      <c r="DG33" s="8"/>
      <c r="DH33" s="10"/>
      <c r="DI33" s="10"/>
      <c r="DJ33" s="10"/>
      <c r="DK33" s="10"/>
      <c r="DL33" s="10"/>
      <c r="DM33" s="10"/>
      <c r="DN33" s="10"/>
      <c r="DO33" s="10"/>
      <c r="DP33" s="10"/>
      <c r="DQ33" s="10"/>
      <c r="DR33" s="10"/>
      <c r="DS33" s="10"/>
      <c r="DT33" s="8"/>
      <c r="DU33" s="10"/>
      <c r="DV33" s="10"/>
      <c r="DW33" s="10"/>
      <c r="DX33" s="10"/>
      <c r="DY33" s="10"/>
      <c r="DZ33" s="10"/>
      <c r="EA33" s="10"/>
      <c r="EB33" s="10"/>
      <c r="EC33" s="8"/>
      <c r="ED33" s="10"/>
      <c r="EE33" s="10"/>
      <c r="EF33" s="10"/>
      <c r="EG33" s="10"/>
      <c r="EH33" s="8"/>
      <c r="EI33" s="8"/>
      <c r="EJ33" s="8"/>
      <c r="EK33" s="8"/>
      <c r="EL33" s="8"/>
      <c r="EM33" s="8"/>
      <c r="EN33" s="9"/>
      <c r="EO33" s="9"/>
      <c r="EP33" s="8"/>
      <c r="EQ33" s="8"/>
      <c r="ER33" s="8"/>
      <c r="ES33" s="8"/>
      <c r="ET33" s="9"/>
      <c r="EU33" s="9"/>
      <c r="EV33" s="8"/>
      <c r="EW33" s="8"/>
      <c r="EX33" s="8"/>
      <c r="EY33" s="8"/>
      <c r="EZ33" s="8"/>
      <c r="FA33" s="8"/>
      <c r="FB33" s="9"/>
      <c r="FC33" s="8"/>
      <c r="FD33" s="77"/>
      <c r="FE33" s="8"/>
      <c r="FF33" s="8"/>
      <c r="FG33" s="77"/>
      <c r="FH33" s="8"/>
    </row>
    <row r="34" spans="1:164" x14ac:dyDescent="0.2">
      <c r="A34" s="17" t="s">
        <v>101</v>
      </c>
      <c r="B34" s="79" t="s">
        <v>102</v>
      </c>
      <c r="C34" s="52">
        <v>17389</v>
      </c>
      <c r="D34" s="59">
        <v>13885</v>
      </c>
      <c r="E34" s="52">
        <v>0</v>
      </c>
      <c r="F34" s="52">
        <v>0</v>
      </c>
      <c r="G34" s="52">
        <v>13885</v>
      </c>
      <c r="H34" s="59">
        <v>17302</v>
      </c>
      <c r="I34" s="52">
        <v>21</v>
      </c>
      <c r="J34" s="52">
        <v>39</v>
      </c>
      <c r="K34" s="52">
        <v>17362</v>
      </c>
      <c r="L34" s="114">
        <f t="shared" si="0"/>
        <v>0.79973505356525743</v>
      </c>
      <c r="M34" s="8"/>
      <c r="N34" s="9"/>
      <c r="O34" s="8"/>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8"/>
      <c r="BC34" s="8"/>
      <c r="BD34" s="9"/>
      <c r="BE34" s="9"/>
      <c r="BF34" s="8"/>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8"/>
      <c r="CJ34" s="8"/>
      <c r="CK34" s="8"/>
      <c r="CL34" s="8"/>
      <c r="CM34" s="8"/>
      <c r="CN34" s="8"/>
      <c r="CO34" s="8"/>
      <c r="CP34" s="8"/>
      <c r="CQ34" s="9"/>
      <c r="CR34" s="9"/>
      <c r="CS34" s="9"/>
      <c r="CT34" s="9"/>
      <c r="CU34" s="10"/>
      <c r="CV34" s="10"/>
      <c r="CW34" s="10"/>
      <c r="CX34" s="10"/>
      <c r="CY34" s="10"/>
      <c r="CZ34" s="8"/>
      <c r="DA34" s="10"/>
      <c r="DB34" s="10"/>
      <c r="DC34" s="10"/>
      <c r="DD34" s="10"/>
      <c r="DE34" s="10"/>
      <c r="DF34" s="10"/>
      <c r="DG34" s="8"/>
      <c r="DH34" s="10"/>
      <c r="DI34" s="10"/>
      <c r="DJ34" s="10"/>
      <c r="DK34" s="10"/>
      <c r="DL34" s="10"/>
      <c r="DM34" s="10"/>
      <c r="DN34" s="10"/>
      <c r="DO34" s="10"/>
      <c r="DP34" s="10"/>
      <c r="DQ34" s="10"/>
      <c r="DR34" s="10"/>
      <c r="DS34" s="10"/>
      <c r="DT34" s="8"/>
      <c r="DU34" s="10"/>
      <c r="DV34" s="10"/>
      <c r="DW34" s="10"/>
      <c r="DX34" s="10"/>
      <c r="DY34" s="10"/>
      <c r="DZ34" s="10"/>
      <c r="EA34" s="10"/>
      <c r="EB34" s="10"/>
      <c r="EC34" s="8"/>
      <c r="ED34" s="10"/>
      <c r="EE34" s="10"/>
      <c r="EF34" s="10"/>
      <c r="EG34" s="10"/>
      <c r="EH34" s="8"/>
      <c r="EI34" s="8"/>
      <c r="EJ34" s="8"/>
      <c r="EK34" s="8"/>
      <c r="EL34" s="8"/>
      <c r="EM34" s="8"/>
      <c r="EN34" s="9"/>
      <c r="EO34" s="9"/>
      <c r="EP34" s="8"/>
      <c r="EQ34" s="8"/>
      <c r="ER34" s="8"/>
      <c r="ES34" s="8"/>
      <c r="ET34" s="9"/>
      <c r="EU34" s="9"/>
      <c r="EV34" s="8"/>
      <c r="EW34" s="8"/>
      <c r="EX34" s="8"/>
      <c r="EY34" s="8"/>
      <c r="EZ34" s="10"/>
      <c r="FA34" s="8"/>
      <c r="FB34" s="9"/>
      <c r="FC34" s="8"/>
      <c r="FD34" s="77"/>
      <c r="FE34" s="8"/>
      <c r="FF34" s="8"/>
      <c r="FG34" s="77"/>
      <c r="FH34" s="8"/>
    </row>
    <row r="35" spans="1:164" x14ac:dyDescent="0.2">
      <c r="A35" s="17" t="s">
        <v>105</v>
      </c>
      <c r="B35" s="79" t="s">
        <v>104</v>
      </c>
      <c r="C35" s="52">
        <v>178042</v>
      </c>
      <c r="D35" s="59">
        <v>44695</v>
      </c>
      <c r="E35" s="52">
        <v>17</v>
      </c>
      <c r="F35" s="52">
        <v>5</v>
      </c>
      <c r="G35" s="52">
        <v>44717</v>
      </c>
      <c r="H35" s="59">
        <v>90729</v>
      </c>
      <c r="I35" s="52">
        <v>80</v>
      </c>
      <c r="J35" s="52">
        <v>215</v>
      </c>
      <c r="K35" s="52">
        <v>91024</v>
      </c>
      <c r="L35" s="114">
        <f t="shared" si="0"/>
        <v>0.49126603972578659</v>
      </c>
      <c r="M35" s="8"/>
      <c r="N35" s="9"/>
      <c r="O35" s="8"/>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10"/>
      <c r="CV35" s="10"/>
      <c r="CW35" s="10"/>
      <c r="CX35" s="10"/>
      <c r="CY35" s="10"/>
      <c r="CZ35" s="8"/>
      <c r="DA35" s="10"/>
      <c r="DB35" s="10"/>
      <c r="DC35" s="10"/>
      <c r="DD35" s="10"/>
      <c r="DE35" s="10"/>
      <c r="DF35" s="10"/>
      <c r="DG35" s="8"/>
      <c r="DH35" s="10"/>
      <c r="DI35" s="10"/>
      <c r="DJ35" s="10"/>
      <c r="DK35" s="10"/>
      <c r="DL35" s="10"/>
      <c r="DM35" s="10"/>
      <c r="DN35" s="10"/>
      <c r="DO35" s="10"/>
      <c r="DP35" s="10"/>
      <c r="DQ35" s="10"/>
      <c r="DR35" s="10"/>
      <c r="DS35" s="10"/>
      <c r="DT35" s="8"/>
      <c r="DU35" s="10"/>
      <c r="DV35" s="10"/>
      <c r="DW35" s="10"/>
      <c r="DX35" s="10"/>
      <c r="DY35" s="10"/>
      <c r="DZ35" s="10"/>
      <c r="EA35" s="10"/>
      <c r="EB35" s="10"/>
      <c r="EC35" s="8"/>
      <c r="ED35" s="10"/>
      <c r="EE35" s="10"/>
      <c r="EF35" s="10"/>
      <c r="EG35" s="10"/>
      <c r="EH35" s="8"/>
      <c r="EI35" s="8"/>
      <c r="EJ35" s="8"/>
      <c r="EK35" s="8"/>
      <c r="EL35" s="8"/>
      <c r="EM35" s="8"/>
      <c r="EN35" s="9"/>
      <c r="EO35" s="9"/>
      <c r="EP35" s="8"/>
      <c r="EQ35" s="8"/>
      <c r="ER35" s="8"/>
      <c r="ES35" s="8"/>
      <c r="ET35" s="9"/>
      <c r="EU35" s="9"/>
      <c r="EV35" s="8"/>
      <c r="EW35" s="8"/>
      <c r="EX35" s="8"/>
      <c r="EY35" s="8"/>
      <c r="EZ35" s="10"/>
      <c r="FA35" s="8"/>
      <c r="FB35" s="9"/>
      <c r="FC35" s="8"/>
      <c r="FD35" s="77"/>
      <c r="FE35" s="8"/>
      <c r="FF35" s="8"/>
      <c r="FG35" s="77"/>
      <c r="FH35" s="8"/>
    </row>
    <row r="36" spans="1:164" x14ac:dyDescent="0.2">
      <c r="A36" s="17" t="s">
        <v>103</v>
      </c>
      <c r="B36" s="79" t="s">
        <v>104</v>
      </c>
      <c r="C36" s="52">
        <v>178042</v>
      </c>
      <c r="D36" s="59">
        <v>19452</v>
      </c>
      <c r="E36" s="52">
        <v>6</v>
      </c>
      <c r="F36" s="52">
        <v>0</v>
      </c>
      <c r="G36" s="52">
        <v>19458</v>
      </c>
      <c r="H36" s="59">
        <v>14453</v>
      </c>
      <c r="I36" s="52">
        <v>110</v>
      </c>
      <c r="J36" s="52">
        <v>228</v>
      </c>
      <c r="K36" s="52">
        <v>14791</v>
      </c>
      <c r="L36" s="114">
        <f t="shared" si="0"/>
        <v>1.3155297140152795</v>
      </c>
      <c r="M36" s="8"/>
      <c r="N36" s="9"/>
      <c r="O36" s="8"/>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8"/>
      <c r="BC36" s="8"/>
      <c r="BD36" s="9"/>
      <c r="BE36" s="9"/>
      <c r="BF36" s="8"/>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10"/>
      <c r="CV36" s="10"/>
      <c r="CW36" s="10"/>
      <c r="CX36" s="10"/>
      <c r="CY36" s="10"/>
      <c r="CZ36" s="8"/>
      <c r="DA36" s="10"/>
      <c r="DB36" s="10"/>
      <c r="DC36" s="10"/>
      <c r="DD36" s="10"/>
      <c r="DE36" s="10"/>
      <c r="DF36" s="10"/>
      <c r="DG36" s="8"/>
      <c r="DH36" s="10"/>
      <c r="DI36" s="10"/>
      <c r="DJ36" s="10"/>
      <c r="DK36" s="10"/>
      <c r="DL36" s="10"/>
      <c r="DM36" s="10"/>
      <c r="DN36" s="10"/>
      <c r="DO36" s="10"/>
      <c r="DP36" s="10"/>
      <c r="DQ36" s="10"/>
      <c r="DR36" s="10"/>
      <c r="DS36" s="10"/>
      <c r="DT36" s="8"/>
      <c r="DU36" s="10"/>
      <c r="DV36" s="10"/>
      <c r="DW36" s="10"/>
      <c r="DX36" s="10"/>
      <c r="DY36" s="10"/>
      <c r="DZ36" s="10"/>
      <c r="EA36" s="10"/>
      <c r="EB36" s="10"/>
      <c r="EC36" s="8"/>
      <c r="ED36" s="10"/>
      <c r="EE36" s="10"/>
      <c r="EF36" s="10"/>
      <c r="EG36" s="10"/>
      <c r="EH36" s="8"/>
      <c r="EI36" s="8"/>
      <c r="EJ36" s="8"/>
      <c r="EK36" s="8"/>
      <c r="EL36" s="8"/>
      <c r="EM36" s="8"/>
      <c r="EN36" s="9"/>
      <c r="EO36" s="9"/>
      <c r="EP36" s="8"/>
      <c r="EQ36" s="8"/>
      <c r="ER36" s="8"/>
      <c r="ES36" s="8"/>
      <c r="ET36" s="9"/>
      <c r="EU36" s="9"/>
      <c r="EV36" s="8"/>
      <c r="EW36" s="8"/>
      <c r="EX36" s="8"/>
      <c r="EY36" s="8"/>
      <c r="EZ36" s="10"/>
      <c r="FA36" s="8"/>
      <c r="FB36" s="9"/>
      <c r="FC36" s="8"/>
      <c r="FD36" s="77"/>
      <c r="FE36" s="8"/>
      <c r="FF36" s="8"/>
      <c r="FG36" s="77"/>
      <c r="FH36" s="8"/>
    </row>
    <row r="37" spans="1:164" x14ac:dyDescent="0.2">
      <c r="A37" s="17" t="s">
        <v>106</v>
      </c>
      <c r="B37" s="79" t="s">
        <v>107</v>
      </c>
      <c r="C37" s="52">
        <v>7708</v>
      </c>
      <c r="D37" s="59">
        <v>6410</v>
      </c>
      <c r="E37" s="52">
        <v>0</v>
      </c>
      <c r="F37" s="52">
        <v>4</v>
      </c>
      <c r="G37" s="52">
        <v>6414</v>
      </c>
      <c r="H37" s="59">
        <v>8522</v>
      </c>
      <c r="I37" s="52">
        <v>0</v>
      </c>
      <c r="J37" s="52">
        <v>10</v>
      </c>
      <c r="K37" s="52">
        <v>8532</v>
      </c>
      <c r="L37" s="114">
        <f t="shared" si="0"/>
        <v>0.75175808720112514</v>
      </c>
      <c r="M37" s="8"/>
      <c r="N37" s="9"/>
      <c r="O37" s="8"/>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8"/>
      <c r="BC37" s="8"/>
      <c r="BD37" s="9"/>
      <c r="BE37" s="9"/>
      <c r="BF37" s="8"/>
      <c r="BG37" s="9"/>
      <c r="BH37" s="9"/>
      <c r="BI37" s="9"/>
      <c r="BJ37" s="9"/>
      <c r="BK37" s="9"/>
      <c r="BL37" s="9"/>
      <c r="BM37" s="9"/>
      <c r="BN37" s="9"/>
      <c r="BO37" s="9"/>
      <c r="BP37" s="9"/>
      <c r="BQ37" s="9"/>
      <c r="BR37" s="9"/>
      <c r="BS37" s="9"/>
      <c r="BT37" s="9"/>
      <c r="BU37" s="9"/>
      <c r="BV37" s="9"/>
      <c r="BW37" s="9"/>
      <c r="BX37" s="9"/>
      <c r="BY37" s="8"/>
      <c r="BZ37" s="8"/>
      <c r="CA37" s="8"/>
      <c r="CB37" s="8"/>
      <c r="CC37" s="8"/>
      <c r="CD37" s="8"/>
      <c r="CE37" s="8"/>
      <c r="CF37" s="8"/>
      <c r="CG37" s="8"/>
      <c r="CH37" s="8"/>
      <c r="CI37" s="8"/>
      <c r="CJ37" s="8"/>
      <c r="CK37" s="8"/>
      <c r="CL37" s="8"/>
      <c r="CM37" s="8"/>
      <c r="CN37" s="8"/>
      <c r="CO37" s="8"/>
      <c r="CP37" s="8"/>
      <c r="CQ37" s="9"/>
      <c r="CR37" s="9"/>
      <c r="CS37" s="9"/>
      <c r="CT37" s="9"/>
      <c r="CU37" s="10"/>
      <c r="CV37" s="10"/>
      <c r="CW37" s="10"/>
      <c r="CX37" s="10"/>
      <c r="CY37" s="10"/>
      <c r="CZ37" s="8"/>
      <c r="DA37" s="10"/>
      <c r="DB37" s="10"/>
      <c r="DC37" s="10"/>
      <c r="DD37" s="10"/>
      <c r="DE37" s="10"/>
      <c r="DF37" s="10"/>
      <c r="DG37" s="8"/>
      <c r="DH37" s="10"/>
      <c r="DI37" s="10"/>
      <c r="DJ37" s="10"/>
      <c r="DK37" s="10"/>
      <c r="DL37" s="10"/>
      <c r="DM37" s="10"/>
      <c r="DN37" s="10"/>
      <c r="DO37" s="10"/>
      <c r="DP37" s="10"/>
      <c r="DQ37" s="10"/>
      <c r="DR37" s="10"/>
      <c r="DS37" s="10"/>
      <c r="DT37" s="8"/>
      <c r="DU37" s="10"/>
      <c r="DV37" s="10"/>
      <c r="DW37" s="10"/>
      <c r="DX37" s="10"/>
      <c r="DY37" s="10"/>
      <c r="DZ37" s="10"/>
      <c r="EA37" s="10"/>
      <c r="EB37" s="10"/>
      <c r="EC37" s="8"/>
      <c r="ED37" s="10"/>
      <c r="EE37" s="10"/>
      <c r="EF37" s="10"/>
      <c r="EG37" s="10"/>
      <c r="EH37" s="8"/>
      <c r="EI37" s="8"/>
      <c r="EJ37" s="8"/>
      <c r="EK37" s="8"/>
      <c r="EL37" s="8"/>
      <c r="EM37" s="8"/>
      <c r="EN37" s="9"/>
      <c r="EO37" s="9"/>
      <c r="EP37" s="8"/>
      <c r="EQ37" s="8"/>
      <c r="ER37" s="8"/>
      <c r="ES37" s="8"/>
      <c r="ET37" s="9"/>
      <c r="EU37" s="9"/>
      <c r="EV37" s="8"/>
      <c r="EW37" s="8"/>
      <c r="EX37" s="8"/>
      <c r="EY37" s="8"/>
      <c r="EZ37" s="8"/>
      <c r="FA37" s="8"/>
      <c r="FB37" s="8"/>
      <c r="FC37" s="8"/>
      <c r="FD37" s="77"/>
      <c r="FE37" s="8"/>
      <c r="FF37" s="8"/>
      <c r="FG37" s="77"/>
      <c r="FH37" s="8"/>
    </row>
    <row r="38" spans="1:164" x14ac:dyDescent="0.2">
      <c r="A38" s="17" t="s">
        <v>108</v>
      </c>
      <c r="B38" s="79" t="s">
        <v>109</v>
      </c>
      <c r="C38" s="52">
        <v>4391</v>
      </c>
      <c r="D38" s="59">
        <v>9764</v>
      </c>
      <c r="E38" s="52">
        <v>2</v>
      </c>
      <c r="F38" s="52">
        <v>1</v>
      </c>
      <c r="G38" s="52">
        <v>9767</v>
      </c>
      <c r="H38" s="59">
        <v>7830</v>
      </c>
      <c r="I38" s="52">
        <v>17</v>
      </c>
      <c r="J38" s="52">
        <v>5</v>
      </c>
      <c r="K38" s="52">
        <v>7852</v>
      </c>
      <c r="L38" s="114">
        <f t="shared" si="0"/>
        <v>1.2438869077941925</v>
      </c>
      <c r="M38" s="8"/>
      <c r="N38" s="9"/>
      <c r="O38" s="8"/>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8"/>
      <c r="BG38" s="9"/>
      <c r="BH38" s="9"/>
      <c r="BI38" s="9"/>
      <c r="BJ38" s="9"/>
      <c r="BK38" s="9"/>
      <c r="BL38" s="9"/>
      <c r="BM38" s="9"/>
      <c r="BN38" s="9"/>
      <c r="BO38" s="9"/>
      <c r="BP38" s="9"/>
      <c r="BQ38" s="9"/>
      <c r="BR38" s="9"/>
      <c r="BS38" s="9"/>
      <c r="BT38" s="9"/>
      <c r="BU38" s="9"/>
      <c r="BV38" s="9"/>
      <c r="BW38" s="9"/>
      <c r="BX38" s="9"/>
      <c r="BY38" s="8"/>
      <c r="BZ38" s="8"/>
      <c r="CA38" s="8"/>
      <c r="CB38" s="8"/>
      <c r="CC38" s="8"/>
      <c r="CD38" s="8"/>
      <c r="CE38" s="8"/>
      <c r="CF38" s="8"/>
      <c r="CG38" s="8"/>
      <c r="CH38" s="8"/>
      <c r="CI38" s="9"/>
      <c r="CJ38" s="9"/>
      <c r="CK38" s="9"/>
      <c r="CL38" s="9"/>
      <c r="CM38" s="9"/>
      <c r="CN38" s="9"/>
      <c r="CO38" s="9"/>
      <c r="CP38" s="9"/>
      <c r="CQ38" s="9"/>
      <c r="CR38" s="9"/>
      <c r="CS38" s="9"/>
      <c r="CT38" s="9"/>
      <c r="CU38" s="10"/>
      <c r="CV38" s="10"/>
      <c r="CW38" s="10"/>
      <c r="CX38" s="10"/>
      <c r="CY38" s="10"/>
      <c r="CZ38" s="8"/>
      <c r="DA38" s="10"/>
      <c r="DB38" s="10"/>
      <c r="DC38" s="10"/>
      <c r="DD38" s="10"/>
      <c r="DE38" s="10"/>
      <c r="DF38" s="10"/>
      <c r="DG38" s="8"/>
      <c r="DH38" s="10"/>
      <c r="DI38" s="10"/>
      <c r="DJ38" s="10"/>
      <c r="DK38" s="10"/>
      <c r="DL38" s="10"/>
      <c r="DM38" s="10"/>
      <c r="DN38" s="10"/>
      <c r="DO38" s="10"/>
      <c r="DP38" s="10"/>
      <c r="DQ38" s="10"/>
      <c r="DR38" s="10"/>
      <c r="DS38" s="10"/>
      <c r="DT38" s="8"/>
      <c r="DU38" s="10"/>
      <c r="DV38" s="10"/>
      <c r="DW38" s="10"/>
      <c r="DX38" s="10"/>
      <c r="DY38" s="10"/>
      <c r="DZ38" s="10"/>
      <c r="EA38" s="10"/>
      <c r="EB38" s="10"/>
      <c r="EC38" s="8"/>
      <c r="ED38" s="10"/>
      <c r="EE38" s="10"/>
      <c r="EF38" s="10"/>
      <c r="EG38" s="10"/>
      <c r="EH38" s="8"/>
      <c r="EI38" s="8"/>
      <c r="EJ38" s="8"/>
      <c r="EK38" s="8"/>
      <c r="EL38" s="8"/>
      <c r="EM38" s="8"/>
      <c r="EN38" s="9"/>
      <c r="EO38" s="9"/>
      <c r="EP38" s="8"/>
      <c r="EQ38" s="8"/>
      <c r="ER38" s="8"/>
      <c r="ES38" s="8"/>
      <c r="ET38" s="9"/>
      <c r="EU38" s="9"/>
      <c r="EV38" s="8"/>
      <c r="EW38" s="8"/>
      <c r="EX38" s="8"/>
      <c r="EY38" s="8"/>
      <c r="EZ38" s="10"/>
      <c r="FA38" s="8"/>
      <c r="FB38" s="8"/>
      <c r="FC38" s="8"/>
      <c r="FD38" s="77"/>
      <c r="FE38" s="8"/>
      <c r="FF38" s="8"/>
      <c r="FG38" s="77"/>
      <c r="FH38" s="8"/>
    </row>
    <row r="39" spans="1:164" x14ac:dyDescent="0.2">
      <c r="A39" s="17" t="s">
        <v>110</v>
      </c>
      <c r="B39" s="79" t="s">
        <v>109</v>
      </c>
      <c r="C39" s="52">
        <v>5938</v>
      </c>
      <c r="D39" s="59">
        <v>11820</v>
      </c>
      <c r="E39" s="52">
        <v>1</v>
      </c>
      <c r="F39" s="52">
        <v>1</v>
      </c>
      <c r="G39" s="52">
        <v>11822</v>
      </c>
      <c r="H39" s="59">
        <v>13701</v>
      </c>
      <c r="I39" s="52">
        <v>6</v>
      </c>
      <c r="J39" s="52">
        <v>24</v>
      </c>
      <c r="K39" s="52">
        <v>13731</v>
      </c>
      <c r="L39" s="114">
        <f t="shared" si="0"/>
        <v>0.86097152428810719</v>
      </c>
      <c r="M39" s="8"/>
      <c r="N39" s="9"/>
      <c r="O39" s="8"/>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8"/>
      <c r="BC39" s="8"/>
      <c r="BD39" s="9"/>
      <c r="BE39" s="9"/>
      <c r="BF39" s="8"/>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10"/>
      <c r="CV39" s="10"/>
      <c r="CW39" s="10"/>
      <c r="CX39" s="10"/>
      <c r="CY39" s="10"/>
      <c r="CZ39" s="8"/>
      <c r="DA39" s="10"/>
      <c r="DB39" s="10"/>
      <c r="DC39" s="10"/>
      <c r="DD39" s="10"/>
      <c r="DE39" s="10"/>
      <c r="DF39" s="10"/>
      <c r="DG39" s="8"/>
      <c r="DH39" s="10"/>
      <c r="DI39" s="10"/>
      <c r="DJ39" s="10"/>
      <c r="DK39" s="10"/>
      <c r="DL39" s="10"/>
      <c r="DM39" s="10"/>
      <c r="DN39" s="10"/>
      <c r="DO39" s="10"/>
      <c r="DP39" s="10"/>
      <c r="DQ39" s="10"/>
      <c r="DR39" s="10"/>
      <c r="DS39" s="10"/>
      <c r="DT39" s="8"/>
      <c r="DU39" s="10"/>
      <c r="DV39" s="10"/>
      <c r="DW39" s="10"/>
      <c r="DX39" s="10"/>
      <c r="DY39" s="10"/>
      <c r="DZ39" s="10"/>
      <c r="EA39" s="10"/>
      <c r="EB39" s="10"/>
      <c r="EC39" s="8"/>
      <c r="ED39" s="10"/>
      <c r="EE39" s="10"/>
      <c r="EF39" s="10"/>
      <c r="EG39" s="10"/>
      <c r="EH39" s="8"/>
      <c r="EI39" s="8"/>
      <c r="EJ39" s="8"/>
      <c r="EK39" s="8"/>
      <c r="EL39" s="8"/>
      <c r="EM39" s="8"/>
      <c r="EN39" s="9"/>
      <c r="EO39" s="9"/>
      <c r="EP39" s="8"/>
      <c r="EQ39" s="8"/>
      <c r="ER39" s="8"/>
      <c r="ES39" s="8"/>
      <c r="ET39" s="9"/>
      <c r="EU39" s="9"/>
      <c r="EV39" s="8"/>
      <c r="EW39" s="8"/>
      <c r="EX39" s="8"/>
      <c r="EY39" s="8"/>
      <c r="EZ39" s="10"/>
      <c r="FA39" s="8"/>
      <c r="FB39" s="9"/>
      <c r="FC39" s="8"/>
      <c r="FD39" s="77"/>
      <c r="FE39" s="8"/>
      <c r="FF39" s="8"/>
      <c r="FG39" s="77"/>
      <c r="FH39" s="8"/>
    </row>
    <row r="40" spans="1:164" x14ac:dyDescent="0.2">
      <c r="A40" s="17" t="s">
        <v>111</v>
      </c>
      <c r="B40" s="79" t="s">
        <v>112</v>
      </c>
      <c r="C40" s="52">
        <v>7263</v>
      </c>
      <c r="D40" s="59">
        <v>17294</v>
      </c>
      <c r="E40" s="52">
        <v>0</v>
      </c>
      <c r="F40" s="52">
        <v>0</v>
      </c>
      <c r="G40" s="52">
        <v>17294</v>
      </c>
      <c r="H40" s="59">
        <v>7631</v>
      </c>
      <c r="I40" s="52">
        <v>0</v>
      </c>
      <c r="J40" s="52">
        <v>15</v>
      </c>
      <c r="K40" s="52">
        <v>7646</v>
      </c>
      <c r="L40" s="114">
        <f t="shared" si="0"/>
        <v>2.2618362542505888</v>
      </c>
      <c r="M40" s="8"/>
      <c r="N40" s="9"/>
      <c r="O40" s="8"/>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8"/>
      <c r="BC40" s="8"/>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10"/>
      <c r="CV40" s="10"/>
      <c r="CW40" s="10"/>
      <c r="CX40" s="10"/>
      <c r="CY40" s="10"/>
      <c r="CZ40" s="8"/>
      <c r="DA40" s="10"/>
      <c r="DB40" s="10"/>
      <c r="DC40" s="10"/>
      <c r="DD40" s="10"/>
      <c r="DE40" s="10"/>
      <c r="DF40" s="10"/>
      <c r="DG40" s="8"/>
      <c r="DH40" s="10"/>
      <c r="DI40" s="10"/>
      <c r="DJ40" s="10"/>
      <c r="DK40" s="10"/>
      <c r="DL40" s="10"/>
      <c r="DM40" s="10"/>
      <c r="DN40" s="10"/>
      <c r="DO40" s="10"/>
      <c r="DP40" s="10"/>
      <c r="DQ40" s="10"/>
      <c r="DR40" s="10"/>
      <c r="DS40" s="10"/>
      <c r="DT40" s="8"/>
      <c r="DU40" s="10"/>
      <c r="DV40" s="10"/>
      <c r="DW40" s="10"/>
      <c r="DX40" s="10"/>
      <c r="DY40" s="10"/>
      <c r="DZ40" s="10"/>
      <c r="EA40" s="10"/>
      <c r="EB40" s="10"/>
      <c r="EC40" s="8"/>
      <c r="ED40" s="10"/>
      <c r="EE40" s="10"/>
      <c r="EF40" s="10"/>
      <c r="EG40" s="10"/>
      <c r="EH40" s="8"/>
      <c r="EI40" s="8"/>
      <c r="EJ40" s="8"/>
      <c r="EK40" s="8"/>
      <c r="EL40" s="8"/>
      <c r="EM40" s="8"/>
      <c r="EN40" s="9"/>
      <c r="EO40" s="9"/>
      <c r="EP40" s="8"/>
      <c r="EQ40" s="8"/>
      <c r="ER40" s="8"/>
      <c r="ES40" s="8"/>
      <c r="ET40" s="9"/>
      <c r="EU40" s="9"/>
      <c r="EV40" s="8"/>
      <c r="EW40" s="8"/>
      <c r="EX40" s="8"/>
      <c r="EY40" s="8"/>
      <c r="EZ40" s="10"/>
      <c r="FA40" s="8"/>
      <c r="FB40" s="9"/>
      <c r="FC40" s="8"/>
      <c r="FD40" s="77"/>
      <c r="FE40" s="8"/>
      <c r="FF40" s="8"/>
      <c r="FG40" s="77"/>
      <c r="FH40" s="8"/>
    </row>
    <row r="41" spans="1:164" x14ac:dyDescent="0.2">
      <c r="A41" s="17" t="s">
        <v>113</v>
      </c>
      <c r="B41" s="79" t="s">
        <v>112</v>
      </c>
      <c r="C41" s="52">
        <v>14167</v>
      </c>
      <c r="D41" s="59">
        <v>23621</v>
      </c>
      <c r="E41" s="52">
        <v>11</v>
      </c>
      <c r="F41" s="52">
        <v>0</v>
      </c>
      <c r="G41" s="52">
        <v>23632</v>
      </c>
      <c r="H41" s="59">
        <v>16354</v>
      </c>
      <c r="I41" s="52">
        <v>17</v>
      </c>
      <c r="J41" s="52">
        <v>16</v>
      </c>
      <c r="K41" s="52">
        <v>16387</v>
      </c>
      <c r="L41" s="114">
        <f t="shared" si="0"/>
        <v>1.4421187526697992</v>
      </c>
      <c r="M41" s="8"/>
      <c r="N41" s="9"/>
      <c r="O41" s="8"/>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8"/>
      <c r="BC41" s="8"/>
      <c r="BD41" s="9"/>
      <c r="BE41" s="9"/>
      <c r="BF41" s="8"/>
      <c r="BG41" s="9"/>
      <c r="BH41" s="9"/>
      <c r="BI41" s="9"/>
      <c r="BJ41" s="9"/>
      <c r="BK41" s="9"/>
      <c r="BL41" s="9"/>
      <c r="BM41" s="9"/>
      <c r="BN41" s="9"/>
      <c r="BO41" s="9"/>
      <c r="BP41" s="9"/>
      <c r="BQ41" s="9"/>
      <c r="BR41" s="9"/>
      <c r="BS41" s="9"/>
      <c r="BT41" s="9"/>
      <c r="BU41" s="9"/>
      <c r="BV41" s="9"/>
      <c r="BW41" s="9"/>
      <c r="BX41" s="9"/>
      <c r="BY41" s="8"/>
      <c r="BZ41" s="8"/>
      <c r="CA41" s="8"/>
      <c r="CB41" s="8"/>
      <c r="CC41" s="8"/>
      <c r="CD41" s="8"/>
      <c r="CE41" s="8"/>
      <c r="CF41" s="8"/>
      <c r="CG41" s="8"/>
      <c r="CH41" s="8"/>
      <c r="CI41" s="8"/>
      <c r="CJ41" s="8"/>
      <c r="CK41" s="8"/>
      <c r="CL41" s="8"/>
      <c r="CM41" s="8"/>
      <c r="CN41" s="8"/>
      <c r="CO41" s="8"/>
      <c r="CP41" s="8"/>
      <c r="CQ41" s="9"/>
      <c r="CR41" s="9"/>
      <c r="CS41" s="9"/>
      <c r="CT41" s="9"/>
      <c r="CU41" s="10"/>
      <c r="CV41" s="10"/>
      <c r="CW41" s="10"/>
      <c r="CX41" s="10"/>
      <c r="CY41" s="10"/>
      <c r="CZ41" s="8"/>
      <c r="DA41" s="10"/>
      <c r="DB41" s="10"/>
      <c r="DC41" s="10"/>
      <c r="DD41" s="10"/>
      <c r="DE41" s="10"/>
      <c r="DF41" s="10"/>
      <c r="DG41" s="8"/>
      <c r="DH41" s="10"/>
      <c r="DI41" s="10"/>
      <c r="DJ41" s="10"/>
      <c r="DK41" s="10"/>
      <c r="DL41" s="10"/>
      <c r="DM41" s="10"/>
      <c r="DN41" s="10"/>
      <c r="DO41" s="10"/>
      <c r="DP41" s="10"/>
      <c r="DQ41" s="10"/>
      <c r="DR41" s="10"/>
      <c r="DS41" s="10"/>
      <c r="DT41" s="8"/>
      <c r="DU41" s="10"/>
      <c r="DV41" s="10"/>
      <c r="DW41" s="10"/>
      <c r="DX41" s="10"/>
      <c r="DY41" s="10"/>
      <c r="DZ41" s="10"/>
      <c r="EA41" s="10"/>
      <c r="EB41" s="10"/>
      <c r="EC41" s="8"/>
      <c r="ED41" s="10"/>
      <c r="EE41" s="10"/>
      <c r="EF41" s="10"/>
      <c r="EG41" s="10"/>
      <c r="EH41" s="8"/>
      <c r="EI41" s="8"/>
      <c r="EJ41" s="8"/>
      <c r="EK41" s="8"/>
      <c r="EL41" s="8"/>
      <c r="EM41" s="8"/>
      <c r="EN41" s="9"/>
      <c r="EO41" s="9"/>
      <c r="EP41" s="8"/>
      <c r="EQ41" s="8"/>
      <c r="ER41" s="8"/>
      <c r="ES41" s="8"/>
      <c r="ET41" s="9"/>
      <c r="EU41" s="9"/>
      <c r="EV41" s="8"/>
      <c r="EW41" s="8"/>
      <c r="EX41" s="8"/>
      <c r="EY41" s="8"/>
      <c r="EZ41" s="10"/>
      <c r="FA41" s="8"/>
      <c r="FB41" s="9"/>
      <c r="FC41" s="8"/>
      <c r="FD41" s="77"/>
      <c r="FE41" s="8"/>
      <c r="FF41" s="8"/>
      <c r="FG41" s="77"/>
      <c r="FH41" s="8"/>
    </row>
    <row r="42" spans="1:164" x14ac:dyDescent="0.2">
      <c r="A42" s="17" t="s">
        <v>114</v>
      </c>
      <c r="B42" s="79" t="s">
        <v>115</v>
      </c>
      <c r="C42" s="52">
        <v>30639</v>
      </c>
      <c r="D42" s="59">
        <v>27857</v>
      </c>
      <c r="E42" s="52">
        <v>1</v>
      </c>
      <c r="F42" s="52">
        <v>1</v>
      </c>
      <c r="G42" s="52">
        <v>27859</v>
      </c>
      <c r="H42" s="59">
        <v>40624</v>
      </c>
      <c r="I42" s="52">
        <v>7</v>
      </c>
      <c r="J42" s="52">
        <v>21</v>
      </c>
      <c r="K42" s="52">
        <v>40652</v>
      </c>
      <c r="L42" s="114">
        <f t="shared" si="0"/>
        <v>0.68530453606218633</v>
      </c>
      <c r="M42" s="8"/>
      <c r="N42" s="9"/>
      <c r="O42" s="8"/>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8"/>
      <c r="BC42" s="8"/>
      <c r="BD42" s="9"/>
      <c r="BE42" s="9"/>
      <c r="BF42" s="8"/>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8"/>
      <c r="CI42" s="8"/>
      <c r="CJ42" s="8"/>
      <c r="CK42" s="8"/>
      <c r="CL42" s="8"/>
      <c r="CM42" s="8"/>
      <c r="CN42" s="8"/>
      <c r="CO42" s="8"/>
      <c r="CP42" s="8"/>
      <c r="CQ42" s="9"/>
      <c r="CR42" s="9"/>
      <c r="CS42" s="9"/>
      <c r="CT42" s="9"/>
      <c r="CU42" s="10"/>
      <c r="CV42" s="10"/>
      <c r="CW42" s="10"/>
      <c r="CX42" s="10"/>
      <c r="CY42" s="10"/>
      <c r="CZ42" s="8"/>
      <c r="DA42" s="10"/>
      <c r="DB42" s="10"/>
      <c r="DC42" s="10"/>
      <c r="DD42" s="10"/>
      <c r="DE42" s="10"/>
      <c r="DF42" s="10"/>
      <c r="DG42" s="8"/>
      <c r="DH42" s="10"/>
      <c r="DI42" s="10"/>
      <c r="DJ42" s="10"/>
      <c r="DK42" s="10"/>
      <c r="DL42" s="10"/>
      <c r="DM42" s="10"/>
      <c r="DN42" s="10"/>
      <c r="DO42" s="10"/>
      <c r="DP42" s="10"/>
      <c r="DQ42" s="10"/>
      <c r="DR42" s="10"/>
      <c r="DS42" s="10"/>
      <c r="DT42" s="8"/>
      <c r="DU42" s="10"/>
      <c r="DV42" s="10"/>
      <c r="DW42" s="10"/>
      <c r="DX42" s="10"/>
      <c r="DY42" s="10"/>
      <c r="DZ42" s="10"/>
      <c r="EA42" s="10"/>
      <c r="EB42" s="10"/>
      <c r="EC42" s="8"/>
      <c r="ED42" s="10"/>
      <c r="EE42" s="10"/>
      <c r="EF42" s="10"/>
      <c r="EG42" s="10"/>
      <c r="EH42" s="8"/>
      <c r="EI42" s="8"/>
      <c r="EJ42" s="8"/>
      <c r="EK42" s="8"/>
      <c r="EL42" s="8"/>
      <c r="EM42" s="8"/>
      <c r="EN42" s="9"/>
      <c r="EO42" s="9"/>
      <c r="EP42" s="8"/>
      <c r="EQ42" s="8"/>
      <c r="ER42" s="8"/>
      <c r="ES42" s="8"/>
      <c r="ET42" s="9"/>
      <c r="EU42" s="9"/>
      <c r="EV42" s="8"/>
      <c r="EW42" s="8"/>
      <c r="EX42" s="8"/>
      <c r="EY42" s="8"/>
      <c r="EZ42" s="10"/>
      <c r="FA42" s="8"/>
      <c r="FB42" s="9"/>
      <c r="FC42" s="8"/>
      <c r="FD42" s="77"/>
      <c r="FE42" s="8"/>
      <c r="FF42" s="8"/>
      <c r="FG42" s="77"/>
      <c r="FH42" s="8"/>
    </row>
    <row r="43" spans="1:164" x14ac:dyDescent="0.2">
      <c r="A43" s="17" t="s">
        <v>116</v>
      </c>
      <c r="B43" s="79" t="s">
        <v>117</v>
      </c>
      <c r="C43" s="52">
        <v>15780</v>
      </c>
      <c r="D43" s="59">
        <v>18506</v>
      </c>
      <c r="E43" s="52">
        <v>7</v>
      </c>
      <c r="F43" s="52">
        <v>0</v>
      </c>
      <c r="G43" s="52">
        <v>18513</v>
      </c>
      <c r="H43" s="59">
        <v>17567</v>
      </c>
      <c r="I43" s="52">
        <v>2</v>
      </c>
      <c r="J43" s="52">
        <v>85</v>
      </c>
      <c r="K43" s="52">
        <v>17654</v>
      </c>
      <c r="L43" s="114">
        <f t="shared" si="0"/>
        <v>1.0486575280389714</v>
      </c>
      <c r="M43" s="8"/>
      <c r="N43" s="9"/>
      <c r="O43" s="8"/>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8"/>
      <c r="BC43" s="8"/>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10"/>
      <c r="CV43" s="10"/>
      <c r="CW43" s="10"/>
      <c r="CX43" s="10"/>
      <c r="CY43" s="10"/>
      <c r="CZ43" s="8"/>
      <c r="DA43" s="10"/>
      <c r="DB43" s="10"/>
      <c r="DC43" s="10"/>
      <c r="DD43" s="10"/>
      <c r="DE43" s="10"/>
      <c r="DF43" s="10"/>
      <c r="DG43" s="8"/>
      <c r="DH43" s="10"/>
      <c r="DI43" s="10"/>
      <c r="DJ43" s="10"/>
      <c r="DK43" s="10"/>
      <c r="DL43" s="10"/>
      <c r="DM43" s="10"/>
      <c r="DN43" s="10"/>
      <c r="DO43" s="10"/>
      <c r="DP43" s="10"/>
      <c r="DQ43" s="10"/>
      <c r="DR43" s="10"/>
      <c r="DS43" s="10"/>
      <c r="DT43" s="8"/>
      <c r="DU43" s="10"/>
      <c r="DV43" s="10"/>
      <c r="DW43" s="10"/>
      <c r="DX43" s="10"/>
      <c r="DY43" s="10"/>
      <c r="DZ43" s="10"/>
      <c r="EA43" s="10"/>
      <c r="EB43" s="10"/>
      <c r="EC43" s="8"/>
      <c r="ED43" s="10"/>
      <c r="EE43" s="10"/>
      <c r="EF43" s="10"/>
      <c r="EG43" s="10"/>
      <c r="EH43" s="8"/>
      <c r="EI43" s="8"/>
      <c r="EJ43" s="8"/>
      <c r="EK43" s="8"/>
      <c r="EL43" s="8"/>
      <c r="EM43" s="8"/>
      <c r="EN43" s="9"/>
      <c r="EO43" s="9"/>
      <c r="EP43" s="8"/>
      <c r="EQ43" s="8"/>
      <c r="ER43" s="8"/>
      <c r="ES43" s="8"/>
      <c r="ET43" s="9"/>
      <c r="EU43" s="9"/>
      <c r="EV43" s="8"/>
      <c r="EW43" s="8"/>
      <c r="EX43" s="8"/>
      <c r="EY43" s="8"/>
      <c r="EZ43" s="8"/>
      <c r="FA43" s="8"/>
      <c r="FB43" s="8"/>
      <c r="FC43" s="8"/>
      <c r="FD43" s="77"/>
      <c r="FE43" s="8"/>
      <c r="FF43" s="8"/>
      <c r="FG43" s="77"/>
      <c r="FH43" s="8"/>
    </row>
    <row r="44" spans="1:164" x14ac:dyDescent="0.2">
      <c r="A44" s="17" t="s">
        <v>118</v>
      </c>
      <c r="B44" s="79" t="s">
        <v>119</v>
      </c>
      <c r="C44" s="52">
        <v>10611</v>
      </c>
      <c r="D44" s="59">
        <v>4708</v>
      </c>
      <c r="E44" s="52">
        <v>1</v>
      </c>
      <c r="F44" s="52">
        <v>0</v>
      </c>
      <c r="G44" s="52">
        <v>4709</v>
      </c>
      <c r="H44" s="59">
        <v>9847</v>
      </c>
      <c r="I44" s="52">
        <v>12</v>
      </c>
      <c r="J44" s="52">
        <v>19</v>
      </c>
      <c r="K44" s="52">
        <v>9878</v>
      </c>
      <c r="L44" s="114">
        <f t="shared" si="0"/>
        <v>0.47671593439967602</v>
      </c>
      <c r="M44" s="8"/>
      <c r="N44" s="9"/>
      <c r="O44" s="8"/>
      <c r="P44" s="9"/>
      <c r="Q44" s="9"/>
      <c r="R44" s="9"/>
      <c r="S44" s="9"/>
      <c r="T44" s="9"/>
      <c r="U44" s="9"/>
      <c r="V44" s="9"/>
      <c r="W44" s="9"/>
      <c r="X44" s="9"/>
      <c r="Y44" s="9"/>
      <c r="Z44" s="9"/>
      <c r="AA44" s="9"/>
      <c r="AB44" s="9"/>
      <c r="AC44" s="9"/>
      <c r="AD44" s="9"/>
      <c r="AE44" s="9"/>
      <c r="AF44" s="9"/>
      <c r="AG44" s="9"/>
      <c r="AH44" s="9"/>
      <c r="AI44" s="9"/>
      <c r="AJ44" s="9"/>
      <c r="AK44" s="9"/>
      <c r="AL44" s="9"/>
      <c r="AM44" s="8"/>
      <c r="AN44" s="8"/>
      <c r="AO44" s="8"/>
      <c r="AP44" s="9"/>
      <c r="AQ44" s="9"/>
      <c r="AR44" s="9"/>
      <c r="AS44" s="9"/>
      <c r="AT44" s="9"/>
      <c r="AU44" s="9"/>
      <c r="AV44" s="8"/>
      <c r="AW44" s="8"/>
      <c r="AX44" s="8"/>
      <c r="AY44" s="9"/>
      <c r="AZ44" s="9"/>
      <c r="BA44" s="9"/>
      <c r="BB44" s="8"/>
      <c r="BC44" s="8"/>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8"/>
      <c r="CJ44" s="8"/>
      <c r="CK44" s="8"/>
      <c r="CL44" s="8"/>
      <c r="CM44" s="8"/>
      <c r="CN44" s="8"/>
      <c r="CO44" s="8"/>
      <c r="CP44" s="8"/>
      <c r="CQ44" s="9"/>
      <c r="CR44" s="9"/>
      <c r="CS44" s="9"/>
      <c r="CT44" s="9"/>
      <c r="CU44" s="10"/>
      <c r="CV44" s="10"/>
      <c r="CW44" s="10"/>
      <c r="CX44" s="10"/>
      <c r="CY44" s="10"/>
      <c r="CZ44" s="8"/>
      <c r="DA44" s="10"/>
      <c r="DB44" s="10"/>
      <c r="DC44" s="10"/>
      <c r="DD44" s="10"/>
      <c r="DE44" s="10"/>
      <c r="DF44" s="10"/>
      <c r="DG44" s="8"/>
      <c r="DH44" s="10"/>
      <c r="DI44" s="10"/>
      <c r="DJ44" s="10"/>
      <c r="DK44" s="10"/>
      <c r="DL44" s="10"/>
      <c r="DM44" s="10"/>
      <c r="DN44" s="10"/>
      <c r="DO44" s="10"/>
      <c r="DP44" s="10"/>
      <c r="DQ44" s="10"/>
      <c r="DR44" s="10"/>
      <c r="DS44" s="10"/>
      <c r="DT44" s="8"/>
      <c r="DU44" s="10"/>
      <c r="DV44" s="10"/>
      <c r="DW44" s="10"/>
      <c r="DX44" s="10"/>
      <c r="DY44" s="10"/>
      <c r="DZ44" s="10"/>
      <c r="EA44" s="10"/>
      <c r="EB44" s="10"/>
      <c r="EC44" s="8"/>
      <c r="ED44" s="10"/>
      <c r="EE44" s="10"/>
      <c r="EF44" s="10"/>
      <c r="EG44" s="10"/>
      <c r="EH44" s="8"/>
      <c r="EI44" s="8"/>
      <c r="EJ44" s="8"/>
      <c r="EK44" s="8"/>
      <c r="EL44" s="8"/>
      <c r="EM44" s="8"/>
      <c r="EN44" s="9"/>
      <c r="EO44" s="9"/>
      <c r="EP44" s="8"/>
      <c r="EQ44" s="8"/>
      <c r="ER44" s="8"/>
      <c r="ES44" s="8"/>
      <c r="ET44" s="9"/>
      <c r="EU44" s="9"/>
      <c r="EV44" s="8"/>
      <c r="EW44" s="8"/>
      <c r="EX44" s="8"/>
      <c r="EY44" s="8"/>
      <c r="EZ44" s="8"/>
      <c r="FA44" s="8"/>
      <c r="FB44" s="8"/>
      <c r="FC44" s="8"/>
      <c r="FD44" s="77"/>
      <c r="FE44" s="8"/>
      <c r="FF44" s="8"/>
      <c r="FG44" s="77"/>
      <c r="FH44" s="8"/>
    </row>
    <row r="45" spans="1:164" x14ac:dyDescent="0.2">
      <c r="A45" s="17" t="s">
        <v>120</v>
      </c>
      <c r="B45" s="79" t="s">
        <v>121</v>
      </c>
      <c r="C45" s="52">
        <v>2544</v>
      </c>
      <c r="D45" s="59">
        <v>2637</v>
      </c>
      <c r="E45" s="52">
        <v>0</v>
      </c>
      <c r="F45" s="52">
        <v>1</v>
      </c>
      <c r="G45" s="52">
        <v>2638</v>
      </c>
      <c r="H45" s="59">
        <v>2998</v>
      </c>
      <c r="I45" s="52">
        <v>0</v>
      </c>
      <c r="J45" s="52">
        <v>18</v>
      </c>
      <c r="K45" s="52">
        <v>3016</v>
      </c>
      <c r="L45" s="114">
        <f t="shared" si="0"/>
        <v>0.87466843501326264</v>
      </c>
      <c r="M45" s="8"/>
      <c r="N45" s="9"/>
      <c r="O45" s="8"/>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8"/>
      <c r="BC45" s="8"/>
      <c r="BD45" s="9"/>
      <c r="BE45" s="9"/>
      <c r="BF45" s="8"/>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10"/>
      <c r="CV45" s="10"/>
      <c r="CW45" s="10"/>
      <c r="CX45" s="10"/>
      <c r="CY45" s="10"/>
      <c r="CZ45" s="8"/>
      <c r="DA45" s="10"/>
      <c r="DB45" s="10"/>
      <c r="DC45" s="10"/>
      <c r="DD45" s="10"/>
      <c r="DE45" s="10"/>
      <c r="DF45" s="10"/>
      <c r="DG45" s="8"/>
      <c r="DH45" s="10"/>
      <c r="DI45" s="10"/>
      <c r="DJ45" s="10"/>
      <c r="DK45" s="10"/>
      <c r="DL45" s="10"/>
      <c r="DM45" s="10"/>
      <c r="DN45" s="10"/>
      <c r="DO45" s="10"/>
      <c r="DP45" s="10"/>
      <c r="DQ45" s="10"/>
      <c r="DR45" s="10"/>
      <c r="DS45" s="10"/>
      <c r="DT45" s="8"/>
      <c r="DU45" s="10"/>
      <c r="DV45" s="10"/>
      <c r="DW45" s="10"/>
      <c r="DX45" s="10"/>
      <c r="DY45" s="10"/>
      <c r="DZ45" s="10"/>
      <c r="EA45" s="10"/>
      <c r="EB45" s="10"/>
      <c r="EC45" s="8"/>
      <c r="ED45" s="10"/>
      <c r="EE45" s="10"/>
      <c r="EF45" s="10"/>
      <c r="EG45" s="10"/>
      <c r="EH45" s="8"/>
      <c r="EI45" s="8"/>
      <c r="EJ45" s="8"/>
      <c r="EK45" s="8"/>
      <c r="EL45" s="8"/>
      <c r="EM45" s="8"/>
      <c r="EN45" s="9"/>
      <c r="EO45" s="9"/>
      <c r="EP45" s="8"/>
      <c r="EQ45" s="8"/>
      <c r="ER45" s="8"/>
      <c r="ES45" s="8"/>
      <c r="ET45" s="9"/>
      <c r="EU45" s="9"/>
      <c r="EV45" s="8"/>
      <c r="EW45" s="8"/>
      <c r="EX45" s="8"/>
      <c r="EY45" s="8"/>
      <c r="EZ45" s="8"/>
      <c r="FA45" s="8"/>
      <c r="FB45" s="9"/>
      <c r="FC45" s="8"/>
      <c r="FD45" s="77"/>
      <c r="FE45" s="8"/>
      <c r="FF45" s="8"/>
      <c r="FG45" s="77"/>
      <c r="FH45" s="8"/>
    </row>
    <row r="46" spans="1:164" x14ac:dyDescent="0.2">
      <c r="A46" s="17" t="s">
        <v>122</v>
      </c>
      <c r="B46" s="79" t="s">
        <v>121</v>
      </c>
      <c r="C46" s="52">
        <v>80128</v>
      </c>
      <c r="D46" s="59">
        <v>41754</v>
      </c>
      <c r="E46" s="52">
        <v>7</v>
      </c>
      <c r="F46" s="52">
        <v>0</v>
      </c>
      <c r="G46" s="52">
        <v>41761</v>
      </c>
      <c r="H46" s="59">
        <v>59377</v>
      </c>
      <c r="I46" s="52">
        <v>59</v>
      </c>
      <c r="J46" s="52">
        <v>59</v>
      </c>
      <c r="K46" s="52">
        <v>59495</v>
      </c>
      <c r="L46" s="114">
        <f t="shared" si="0"/>
        <v>0.70192453147323308</v>
      </c>
      <c r="M46" s="8"/>
      <c r="N46" s="9"/>
      <c r="O46" s="8"/>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8"/>
      <c r="BC46" s="8"/>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8"/>
      <c r="CJ46" s="8"/>
      <c r="CK46" s="8"/>
      <c r="CL46" s="8"/>
      <c r="CM46" s="8"/>
      <c r="CN46" s="8"/>
      <c r="CO46" s="8"/>
      <c r="CP46" s="8"/>
      <c r="CQ46" s="9"/>
      <c r="CR46" s="9"/>
      <c r="CS46" s="9"/>
      <c r="CT46" s="9"/>
      <c r="CU46" s="10"/>
      <c r="CV46" s="10"/>
      <c r="CW46" s="10"/>
      <c r="CX46" s="10"/>
      <c r="CY46" s="10"/>
      <c r="CZ46" s="8"/>
      <c r="DA46" s="10"/>
      <c r="DB46" s="10"/>
      <c r="DC46" s="10"/>
      <c r="DD46" s="10"/>
      <c r="DE46" s="10"/>
      <c r="DF46" s="10"/>
      <c r="DG46" s="8"/>
      <c r="DH46" s="10"/>
      <c r="DI46" s="10"/>
      <c r="DJ46" s="10"/>
      <c r="DK46" s="10"/>
      <c r="DL46" s="10"/>
      <c r="DM46" s="10"/>
      <c r="DN46" s="10"/>
      <c r="DO46" s="10"/>
      <c r="DP46" s="10"/>
      <c r="DQ46" s="10"/>
      <c r="DR46" s="10"/>
      <c r="DS46" s="10"/>
      <c r="DT46" s="8"/>
      <c r="DU46" s="10"/>
      <c r="DV46" s="10"/>
      <c r="DW46" s="10"/>
      <c r="DX46" s="10"/>
      <c r="DY46" s="10"/>
      <c r="DZ46" s="10"/>
      <c r="EA46" s="10"/>
      <c r="EB46" s="10"/>
      <c r="EC46" s="8"/>
      <c r="ED46" s="10"/>
      <c r="EE46" s="10"/>
      <c r="EF46" s="10"/>
      <c r="EG46" s="10"/>
      <c r="EH46" s="8"/>
      <c r="EI46" s="8"/>
      <c r="EJ46" s="8"/>
      <c r="EK46" s="8"/>
      <c r="EL46" s="8"/>
      <c r="EM46" s="8"/>
      <c r="EN46" s="9"/>
      <c r="EO46" s="9"/>
      <c r="EP46" s="8"/>
      <c r="EQ46" s="8"/>
      <c r="ER46" s="8"/>
      <c r="ES46" s="8"/>
      <c r="ET46" s="9"/>
      <c r="EU46" s="9"/>
      <c r="EV46" s="8"/>
      <c r="EW46" s="8"/>
      <c r="EX46" s="8"/>
      <c r="EY46" s="8"/>
      <c r="EZ46" s="10"/>
      <c r="FA46" s="8"/>
      <c r="FB46" s="9"/>
      <c r="FC46" s="8"/>
      <c r="FD46" s="77"/>
      <c r="FE46" s="8"/>
      <c r="FF46" s="8"/>
      <c r="FG46" s="77"/>
      <c r="FH46" s="8"/>
    </row>
    <row r="47" spans="1:164" x14ac:dyDescent="0.2">
      <c r="A47" s="17" t="s">
        <v>123</v>
      </c>
      <c r="B47" s="79" t="s">
        <v>124</v>
      </c>
      <c r="C47" s="52">
        <v>6135</v>
      </c>
      <c r="D47" s="59">
        <v>10585</v>
      </c>
      <c r="E47" s="52">
        <v>1</v>
      </c>
      <c r="F47" s="52">
        <v>0</v>
      </c>
      <c r="G47" s="52">
        <v>10586</v>
      </c>
      <c r="H47" s="59">
        <v>6711</v>
      </c>
      <c r="I47" s="52">
        <v>0</v>
      </c>
      <c r="J47" s="52">
        <v>7</v>
      </c>
      <c r="K47" s="52">
        <v>6718</v>
      </c>
      <c r="L47" s="114">
        <f t="shared" si="0"/>
        <v>1.575766597201548</v>
      </c>
      <c r="M47" s="8"/>
      <c r="N47" s="9"/>
      <c r="O47" s="8"/>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8"/>
      <c r="CJ47" s="8"/>
      <c r="CK47" s="8"/>
      <c r="CL47" s="8"/>
      <c r="CM47" s="8"/>
      <c r="CN47" s="8"/>
      <c r="CO47" s="8"/>
      <c r="CP47" s="8"/>
      <c r="CQ47" s="9"/>
      <c r="CR47" s="9"/>
      <c r="CS47" s="9"/>
      <c r="CT47" s="9"/>
      <c r="CU47" s="10"/>
      <c r="CV47" s="10"/>
      <c r="CW47" s="10"/>
      <c r="CX47" s="10"/>
      <c r="CY47" s="10"/>
      <c r="CZ47" s="8"/>
      <c r="DA47" s="10"/>
      <c r="DB47" s="10"/>
      <c r="DC47" s="10"/>
      <c r="DD47" s="10"/>
      <c r="DE47" s="10"/>
      <c r="DF47" s="10"/>
      <c r="DG47" s="8"/>
      <c r="DH47" s="10"/>
      <c r="DI47" s="10"/>
      <c r="DJ47" s="10"/>
      <c r="DK47" s="10"/>
      <c r="DL47" s="10"/>
      <c r="DM47" s="10"/>
      <c r="DN47" s="10"/>
      <c r="DO47" s="10"/>
      <c r="DP47" s="10"/>
      <c r="DQ47" s="10"/>
      <c r="DR47" s="10"/>
      <c r="DS47" s="10"/>
      <c r="DT47" s="8"/>
      <c r="DU47" s="10"/>
      <c r="DV47" s="10"/>
      <c r="DW47" s="10"/>
      <c r="DX47" s="10"/>
      <c r="DY47" s="10"/>
      <c r="DZ47" s="10"/>
      <c r="EA47" s="10"/>
      <c r="EB47" s="10"/>
      <c r="EC47" s="8"/>
      <c r="ED47" s="10"/>
      <c r="EE47" s="10"/>
      <c r="EF47" s="10"/>
      <c r="EG47" s="10"/>
      <c r="EH47" s="8"/>
      <c r="EI47" s="8"/>
      <c r="EJ47" s="8"/>
      <c r="EK47" s="8"/>
      <c r="EL47" s="8"/>
      <c r="EM47" s="8"/>
      <c r="EN47" s="9"/>
      <c r="EO47" s="9"/>
      <c r="EP47" s="8"/>
      <c r="EQ47" s="8"/>
      <c r="ER47" s="8"/>
      <c r="ES47" s="8"/>
      <c r="ET47" s="9"/>
      <c r="EU47" s="9"/>
      <c r="EV47" s="8"/>
      <c r="EW47" s="8"/>
      <c r="EX47" s="8"/>
      <c r="EY47" s="8"/>
      <c r="EZ47" s="10"/>
      <c r="FA47" s="8"/>
      <c r="FB47" s="9"/>
      <c r="FC47" s="8"/>
      <c r="FD47" s="77"/>
      <c r="FE47" s="8"/>
      <c r="FF47" s="8"/>
      <c r="FG47" s="77"/>
      <c r="FH47" s="8"/>
    </row>
    <row r="48" spans="1:164" x14ac:dyDescent="0.2">
      <c r="A48" s="17" t="s">
        <v>125</v>
      </c>
      <c r="B48" s="79" t="s">
        <v>126</v>
      </c>
      <c r="C48" s="52">
        <v>29191</v>
      </c>
      <c r="D48" s="59">
        <v>17205</v>
      </c>
      <c r="E48" s="52">
        <v>2</v>
      </c>
      <c r="F48" s="52">
        <v>0</v>
      </c>
      <c r="G48" s="52">
        <v>17207</v>
      </c>
      <c r="H48" s="59">
        <v>17984</v>
      </c>
      <c r="I48" s="52">
        <v>0</v>
      </c>
      <c r="J48" s="52">
        <v>0</v>
      </c>
      <c r="K48" s="52">
        <v>17984</v>
      </c>
      <c r="L48" s="114">
        <f t="shared" si="0"/>
        <v>0.95679492882562278</v>
      </c>
      <c r="M48" s="8"/>
      <c r="N48" s="9"/>
      <c r="O48" s="8"/>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8"/>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10"/>
      <c r="CV48" s="10"/>
      <c r="CW48" s="10"/>
      <c r="CX48" s="10"/>
      <c r="CY48" s="10"/>
      <c r="CZ48" s="8"/>
      <c r="DA48" s="10"/>
      <c r="DB48" s="10"/>
      <c r="DC48" s="10"/>
      <c r="DD48" s="10"/>
      <c r="DE48" s="10"/>
      <c r="DF48" s="10"/>
      <c r="DG48" s="8"/>
      <c r="DH48" s="10"/>
      <c r="DI48" s="10"/>
      <c r="DJ48" s="10"/>
      <c r="DK48" s="10"/>
      <c r="DL48" s="10"/>
      <c r="DM48" s="10"/>
      <c r="DN48" s="10"/>
      <c r="DO48" s="10"/>
      <c r="DP48" s="10"/>
      <c r="DQ48" s="10"/>
      <c r="DR48" s="10"/>
      <c r="DS48" s="10"/>
      <c r="DT48" s="8"/>
      <c r="DU48" s="10"/>
      <c r="DV48" s="10"/>
      <c r="DW48" s="10"/>
      <c r="DX48" s="10"/>
      <c r="DY48" s="10"/>
      <c r="DZ48" s="10"/>
      <c r="EA48" s="10"/>
      <c r="EB48" s="10"/>
      <c r="EC48" s="8"/>
      <c r="ED48" s="10"/>
      <c r="EE48" s="10"/>
      <c r="EF48" s="10"/>
      <c r="EG48" s="10"/>
      <c r="EH48" s="8"/>
      <c r="EI48" s="8"/>
      <c r="EJ48" s="8"/>
      <c r="EK48" s="8"/>
      <c r="EL48" s="8"/>
      <c r="EM48" s="8"/>
      <c r="EN48" s="9"/>
      <c r="EO48" s="9"/>
      <c r="EP48" s="8"/>
      <c r="EQ48" s="8"/>
      <c r="ER48" s="8"/>
      <c r="ES48" s="8"/>
      <c r="ET48" s="9"/>
      <c r="EU48" s="9"/>
      <c r="EV48" s="8"/>
      <c r="EW48" s="8"/>
      <c r="EX48" s="8"/>
      <c r="EY48" s="8"/>
      <c r="EZ48" s="10"/>
      <c r="FA48" s="8"/>
      <c r="FB48" s="8"/>
      <c r="FC48" s="8"/>
      <c r="FD48" s="77"/>
      <c r="FE48" s="8"/>
      <c r="FF48" s="8"/>
      <c r="FG48" s="77"/>
      <c r="FH48" s="8"/>
    </row>
    <row r="49" spans="1:164" x14ac:dyDescent="0.2">
      <c r="A49" s="17" t="s">
        <v>127</v>
      </c>
      <c r="B49" s="79" t="s">
        <v>128</v>
      </c>
      <c r="C49" s="52">
        <v>22787</v>
      </c>
      <c r="D49" s="59">
        <v>26940</v>
      </c>
      <c r="E49" s="52">
        <v>0</v>
      </c>
      <c r="F49" s="52">
        <v>0</v>
      </c>
      <c r="G49" s="52">
        <v>26940</v>
      </c>
      <c r="H49" s="59">
        <v>27573</v>
      </c>
      <c r="I49" s="52">
        <v>22</v>
      </c>
      <c r="J49" s="52">
        <v>39</v>
      </c>
      <c r="K49" s="52">
        <v>27634</v>
      </c>
      <c r="L49" s="114">
        <f t="shared" si="0"/>
        <v>0.97488600998769637</v>
      </c>
      <c r="M49" s="8"/>
      <c r="N49" s="9"/>
      <c r="O49" s="8"/>
      <c r="P49" s="9"/>
      <c r="Q49" s="9"/>
      <c r="R49" s="9"/>
      <c r="S49" s="9"/>
      <c r="T49" s="9"/>
      <c r="U49" s="9"/>
      <c r="V49" s="8"/>
      <c r="W49" s="8"/>
      <c r="X49" s="9"/>
      <c r="Y49" s="9"/>
      <c r="Z49" s="9"/>
      <c r="AA49" s="9"/>
      <c r="AB49" s="9"/>
      <c r="AC49" s="9"/>
      <c r="AD49" s="9"/>
      <c r="AE49" s="8"/>
      <c r="AF49" s="8"/>
      <c r="AG49" s="9"/>
      <c r="AH49" s="9"/>
      <c r="AI49" s="9"/>
      <c r="AJ49" s="9"/>
      <c r="AK49" s="9"/>
      <c r="AL49" s="9"/>
      <c r="AM49" s="9"/>
      <c r="AN49" s="9"/>
      <c r="AO49" s="9"/>
      <c r="AP49" s="9"/>
      <c r="AQ49" s="9"/>
      <c r="AR49" s="9"/>
      <c r="AS49" s="9"/>
      <c r="AT49" s="9"/>
      <c r="AU49" s="9"/>
      <c r="AV49" s="9"/>
      <c r="AW49" s="9"/>
      <c r="AX49" s="9"/>
      <c r="AY49" s="9"/>
      <c r="AZ49" s="9"/>
      <c r="BA49" s="9"/>
      <c r="BB49" s="8"/>
      <c r="BC49" s="8"/>
      <c r="BD49" s="9"/>
      <c r="BE49" s="9"/>
      <c r="BF49" s="8"/>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8"/>
      <c r="CJ49" s="8"/>
      <c r="CK49" s="8"/>
      <c r="CL49" s="8"/>
      <c r="CM49" s="8"/>
      <c r="CN49" s="8"/>
      <c r="CO49" s="8"/>
      <c r="CP49" s="8"/>
      <c r="CQ49" s="9"/>
      <c r="CR49" s="9"/>
      <c r="CS49" s="9"/>
      <c r="CT49" s="9"/>
      <c r="CU49" s="10"/>
      <c r="CV49" s="10"/>
      <c r="CW49" s="10"/>
      <c r="CX49" s="10"/>
      <c r="CY49" s="10"/>
      <c r="CZ49" s="8"/>
      <c r="DA49" s="10"/>
      <c r="DB49" s="10"/>
      <c r="DC49" s="10"/>
      <c r="DD49" s="10"/>
      <c r="DE49" s="10"/>
      <c r="DF49" s="10"/>
      <c r="DG49" s="8"/>
      <c r="DH49" s="10"/>
      <c r="DI49" s="10"/>
      <c r="DJ49" s="10"/>
      <c r="DK49" s="10"/>
      <c r="DL49" s="10"/>
      <c r="DM49" s="10"/>
      <c r="DN49" s="10"/>
      <c r="DO49" s="10"/>
      <c r="DP49" s="10"/>
      <c r="DQ49" s="10"/>
      <c r="DR49" s="10"/>
      <c r="DS49" s="10"/>
      <c r="DT49" s="8"/>
      <c r="DU49" s="10"/>
      <c r="DV49" s="10"/>
      <c r="DW49" s="10"/>
      <c r="DX49" s="10"/>
      <c r="DY49" s="10"/>
      <c r="DZ49" s="10"/>
      <c r="EA49" s="10"/>
      <c r="EB49" s="10"/>
      <c r="EC49" s="8"/>
      <c r="ED49" s="10"/>
      <c r="EE49" s="10"/>
      <c r="EF49" s="10"/>
      <c r="EG49" s="10"/>
      <c r="EH49" s="8"/>
      <c r="EI49" s="8"/>
      <c r="EJ49" s="8"/>
      <c r="EK49" s="8"/>
      <c r="EL49" s="8"/>
      <c r="EM49" s="8"/>
      <c r="EN49" s="9"/>
      <c r="EO49" s="9"/>
      <c r="EP49" s="8"/>
      <c r="EQ49" s="8"/>
      <c r="ER49" s="8"/>
      <c r="ES49" s="8"/>
      <c r="ET49" s="9"/>
      <c r="EU49" s="9"/>
      <c r="EV49" s="8"/>
      <c r="EW49" s="8"/>
      <c r="EX49" s="8"/>
      <c r="EY49" s="8"/>
      <c r="EZ49" s="8"/>
      <c r="FA49" s="8"/>
      <c r="FB49" s="8"/>
      <c r="FC49" s="8"/>
      <c r="FD49" s="77"/>
      <c r="FE49" s="8"/>
      <c r="FF49" s="8"/>
      <c r="FG49" s="77"/>
      <c r="FH49" s="8"/>
    </row>
    <row r="50" spans="1:164" x14ac:dyDescent="0.2">
      <c r="A50" s="17" t="s">
        <v>129</v>
      </c>
      <c r="B50" s="79" t="s">
        <v>130</v>
      </c>
      <c r="C50" s="52">
        <v>41186</v>
      </c>
      <c r="D50" s="59">
        <v>13622</v>
      </c>
      <c r="E50" s="52">
        <v>3</v>
      </c>
      <c r="F50" s="52">
        <v>1</v>
      </c>
      <c r="G50" s="52">
        <v>13626</v>
      </c>
      <c r="H50" s="59">
        <v>17093</v>
      </c>
      <c r="I50" s="52">
        <v>0</v>
      </c>
      <c r="J50" s="52">
        <v>14</v>
      </c>
      <c r="K50" s="52">
        <v>17107</v>
      </c>
      <c r="L50" s="114">
        <f t="shared" si="0"/>
        <v>0.79651604606301518</v>
      </c>
      <c r="M50" s="8"/>
      <c r="N50" s="9"/>
      <c r="O50" s="8"/>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8"/>
      <c r="BC50" s="8"/>
      <c r="BD50" s="9"/>
      <c r="BE50" s="9"/>
      <c r="BF50" s="8"/>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8"/>
      <c r="CJ50" s="8"/>
      <c r="CK50" s="8"/>
      <c r="CL50" s="8"/>
      <c r="CM50" s="8"/>
      <c r="CN50" s="8"/>
      <c r="CO50" s="8"/>
      <c r="CP50" s="8"/>
      <c r="CQ50" s="9"/>
      <c r="CR50" s="9"/>
      <c r="CS50" s="9"/>
      <c r="CT50" s="9"/>
      <c r="CU50" s="10"/>
      <c r="CV50" s="10"/>
      <c r="CW50" s="10"/>
      <c r="CX50" s="10"/>
      <c r="CY50" s="10"/>
      <c r="CZ50" s="8"/>
      <c r="DA50" s="10"/>
      <c r="DB50" s="10"/>
      <c r="DC50" s="10"/>
      <c r="DD50" s="10"/>
      <c r="DE50" s="10"/>
      <c r="DF50" s="10"/>
      <c r="DG50" s="8"/>
      <c r="DH50" s="10"/>
      <c r="DI50" s="10"/>
      <c r="DJ50" s="10"/>
      <c r="DK50" s="10"/>
      <c r="DL50" s="10"/>
      <c r="DM50" s="10"/>
      <c r="DN50" s="10"/>
      <c r="DO50" s="10"/>
      <c r="DP50" s="10"/>
      <c r="DQ50" s="10"/>
      <c r="DR50" s="10"/>
      <c r="DS50" s="10"/>
      <c r="DT50" s="8"/>
      <c r="DU50" s="10"/>
      <c r="DV50" s="10"/>
      <c r="DW50" s="10"/>
      <c r="DX50" s="10"/>
      <c r="DY50" s="10"/>
      <c r="DZ50" s="10"/>
      <c r="EA50" s="10"/>
      <c r="EB50" s="10"/>
      <c r="EC50" s="8"/>
      <c r="ED50" s="10"/>
      <c r="EE50" s="10"/>
      <c r="EF50" s="10"/>
      <c r="EG50" s="10"/>
      <c r="EH50" s="8"/>
      <c r="EI50" s="8"/>
      <c r="EJ50" s="8"/>
      <c r="EK50" s="8"/>
      <c r="EL50" s="8"/>
      <c r="EM50" s="8"/>
      <c r="EN50" s="9"/>
      <c r="EO50" s="9"/>
      <c r="EP50" s="8"/>
      <c r="EQ50" s="8"/>
      <c r="ER50" s="8"/>
      <c r="ES50" s="8"/>
      <c r="ET50" s="9"/>
      <c r="EU50" s="9"/>
      <c r="EV50" s="8"/>
      <c r="EW50" s="8"/>
      <c r="EX50" s="8"/>
      <c r="EY50" s="8"/>
      <c r="EZ50" s="8"/>
      <c r="FA50" s="8"/>
      <c r="FB50" s="8"/>
      <c r="FC50" s="8"/>
      <c r="FD50" s="77"/>
      <c r="FE50" s="8"/>
      <c r="FF50" s="8"/>
      <c r="FG50" s="77"/>
      <c r="FH50" s="8"/>
    </row>
    <row r="51" spans="1:164" x14ac:dyDescent="0.2">
      <c r="A51" s="17"/>
      <c r="B51" s="95"/>
      <c r="C51" s="75"/>
      <c r="D51" s="107"/>
      <c r="E51" s="72"/>
      <c r="F51" s="72"/>
      <c r="G51" s="72"/>
      <c r="H51" s="107"/>
      <c r="I51" s="72"/>
      <c r="J51" s="72"/>
      <c r="K51" s="72"/>
      <c r="L51" s="96"/>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row>
    <row r="52" spans="1:164" x14ac:dyDescent="0.2">
      <c r="A52" s="13" t="s">
        <v>147</v>
      </c>
      <c r="B52" s="13"/>
      <c r="C52" s="60"/>
      <c r="D52" s="48">
        <f>SUM(D3:D50)</f>
        <v>922797</v>
      </c>
      <c r="E52" s="48">
        <f t="shared" ref="E52:K52" si="1">SUM(E3:E50)</f>
        <v>168</v>
      </c>
      <c r="F52" s="48">
        <f t="shared" si="1"/>
        <v>30</v>
      </c>
      <c r="G52" s="48">
        <f t="shared" si="1"/>
        <v>922995</v>
      </c>
      <c r="H52" s="48">
        <f t="shared" si="1"/>
        <v>922963</v>
      </c>
      <c r="I52" s="48">
        <f t="shared" si="1"/>
        <v>741</v>
      </c>
      <c r="J52" s="48">
        <f t="shared" si="1"/>
        <v>1889</v>
      </c>
      <c r="K52" s="48">
        <f t="shared" si="1"/>
        <v>925593</v>
      </c>
      <c r="L52" s="61"/>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row>
    <row r="53" spans="1:164" x14ac:dyDescent="0.2">
      <c r="A53" s="13" t="s">
        <v>131</v>
      </c>
      <c r="B53" s="13"/>
      <c r="C53" s="60"/>
      <c r="D53" s="48">
        <f>AVERAGE(D3:D50)</f>
        <v>19224.9375</v>
      </c>
      <c r="E53" s="48">
        <f t="shared" ref="E53:L53" si="2">AVERAGE(E3:E50)</f>
        <v>3.5</v>
      </c>
      <c r="F53" s="48">
        <f t="shared" si="2"/>
        <v>0.625</v>
      </c>
      <c r="G53" s="48">
        <f t="shared" si="2"/>
        <v>19229.0625</v>
      </c>
      <c r="H53" s="48">
        <f t="shared" si="2"/>
        <v>19228.395833333332</v>
      </c>
      <c r="I53" s="48">
        <f t="shared" si="2"/>
        <v>15.4375</v>
      </c>
      <c r="J53" s="48">
        <f t="shared" si="2"/>
        <v>39.354166666666664</v>
      </c>
      <c r="K53" s="48">
        <f t="shared" si="2"/>
        <v>19283.1875</v>
      </c>
      <c r="L53" s="61">
        <f t="shared" si="2"/>
        <v>1.1626460974696675</v>
      </c>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row>
    <row r="54" spans="1:164" x14ac:dyDescent="0.2">
      <c r="A54" s="13" t="s">
        <v>132</v>
      </c>
      <c r="B54" s="13"/>
      <c r="C54" s="60"/>
      <c r="D54" s="48">
        <f>MEDIAN(D3:D50)</f>
        <v>15170.5</v>
      </c>
      <c r="E54" s="48">
        <f t="shared" ref="E54:L54" si="3">MEDIAN(E3:E50)</f>
        <v>1.5</v>
      </c>
      <c r="F54" s="48">
        <f t="shared" si="3"/>
        <v>0</v>
      </c>
      <c r="G54" s="48">
        <f t="shared" si="3"/>
        <v>15179.5</v>
      </c>
      <c r="H54" s="48">
        <f t="shared" si="3"/>
        <v>14077</v>
      </c>
      <c r="I54" s="48">
        <f t="shared" si="3"/>
        <v>3</v>
      </c>
      <c r="J54" s="48">
        <f t="shared" si="3"/>
        <v>18.5</v>
      </c>
      <c r="K54" s="48">
        <f t="shared" si="3"/>
        <v>14261</v>
      </c>
      <c r="L54" s="61">
        <f t="shared" si="3"/>
        <v>0.96584046940665957</v>
      </c>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row>
    <row r="55" spans="1:164" x14ac:dyDescent="0.2">
      <c r="D55" s="107"/>
      <c r="E55" s="43"/>
      <c r="F55" s="43"/>
      <c r="G55" s="43"/>
      <c r="H55" s="107"/>
      <c r="I55" s="43"/>
      <c r="J55" s="43"/>
      <c r="K55" s="43"/>
      <c r="L55" s="43"/>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row>
    <row r="56" spans="1:164" ht="30" customHeight="1" x14ac:dyDescent="0.2">
      <c r="A56" s="150" t="s">
        <v>205</v>
      </c>
      <c r="B56" s="150"/>
      <c r="C56" s="150"/>
      <c r="D56" s="150"/>
      <c r="E56" s="150"/>
      <c r="F56" s="150"/>
      <c r="G56" s="150"/>
      <c r="H56" s="150"/>
      <c r="I56" s="150"/>
      <c r="J56" s="150"/>
      <c r="K56" s="150"/>
      <c r="L56" s="150"/>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row>
    <row r="57" spans="1:164" x14ac:dyDescent="0.2">
      <c r="C57"/>
      <c r="D57"/>
      <c r="E57"/>
      <c r="F57"/>
      <c r="G57"/>
      <c r="H57"/>
      <c r="I57" s="43"/>
      <c r="J57" s="43"/>
      <c r="K57" s="43"/>
      <c r="L57" s="43"/>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row>
    <row r="58" spans="1:164" x14ac:dyDescent="0.2">
      <c r="C58"/>
      <c r="D58"/>
      <c r="E58"/>
      <c r="F58"/>
      <c r="G58"/>
      <c r="H58"/>
      <c r="I58" s="43"/>
      <c r="J58" s="43"/>
      <c r="K58" s="43"/>
      <c r="L58" s="43"/>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row>
    <row r="59" spans="1:164" x14ac:dyDescent="0.2">
      <c r="C59"/>
      <c r="D59"/>
      <c r="E59"/>
      <c r="F59"/>
      <c r="G59"/>
      <c r="H59"/>
      <c r="I59" s="43"/>
      <c r="J59" s="43"/>
      <c r="K59" s="43"/>
      <c r="L59" s="43"/>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row>
    <row r="60" spans="1:164" x14ac:dyDescent="0.2">
      <c r="C60"/>
      <c r="D60"/>
      <c r="E60"/>
      <c r="F60"/>
      <c r="G60"/>
      <c r="H60"/>
      <c r="I60" s="43"/>
      <c r="J60" s="43"/>
      <c r="K60" s="43"/>
      <c r="L60" s="43"/>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row>
    <row r="61" spans="1:164" x14ac:dyDescent="0.2">
      <c r="C61"/>
      <c r="D61"/>
      <c r="E61"/>
      <c r="F61"/>
      <c r="G61"/>
      <c r="H61"/>
      <c r="I61" s="43"/>
      <c r="J61" s="43"/>
      <c r="K61" s="43"/>
      <c r="L61" s="43"/>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row>
    <row r="62" spans="1:164" x14ac:dyDescent="0.2">
      <c r="C62"/>
      <c r="D62"/>
      <c r="E62"/>
      <c r="F62"/>
      <c r="G62"/>
      <c r="H62"/>
      <c r="I62" s="43"/>
      <c r="J62" s="43"/>
      <c r="K62" s="43"/>
      <c r="L62" s="43"/>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row>
    <row r="63" spans="1:164" x14ac:dyDescent="0.2">
      <c r="C63"/>
      <c r="D63"/>
      <c r="E63"/>
      <c r="F63"/>
      <c r="G63"/>
      <c r="H63"/>
      <c r="I63" s="43"/>
      <c r="J63" s="43"/>
      <c r="K63" s="43"/>
      <c r="L63" s="43"/>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row>
    <row r="64" spans="1:164" x14ac:dyDescent="0.2">
      <c r="C64"/>
      <c r="D64"/>
      <c r="E64"/>
      <c r="F64"/>
      <c r="G64"/>
      <c r="H64"/>
      <c r="I64" s="43"/>
      <c r="J64" s="43"/>
      <c r="K64" s="43"/>
      <c r="L64" s="43"/>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row>
    <row r="65" spans="3:164" x14ac:dyDescent="0.2">
      <c r="C65"/>
      <c r="D65"/>
      <c r="E65"/>
      <c r="F65"/>
      <c r="G65"/>
      <c r="H65"/>
      <c r="I65" s="43"/>
      <c r="J65" s="43"/>
      <c r="K65" s="43"/>
      <c r="L65" s="43"/>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row>
    <row r="66" spans="3:164" x14ac:dyDescent="0.2">
      <c r="C66"/>
      <c r="D66"/>
      <c r="E66"/>
      <c r="F66"/>
      <c r="G66"/>
      <c r="H66"/>
      <c r="I66" s="43"/>
      <c r="J66" s="43"/>
      <c r="K66" s="43"/>
      <c r="L66" s="43"/>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row>
    <row r="67" spans="3:164" x14ac:dyDescent="0.2">
      <c r="C67"/>
      <c r="D67"/>
      <c r="E67"/>
      <c r="F67"/>
      <c r="G67"/>
      <c r="H67"/>
      <c r="I67" s="43"/>
      <c r="J67" s="43"/>
      <c r="K67" s="43"/>
      <c r="L67" s="43"/>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row>
    <row r="68" spans="3:164" x14ac:dyDescent="0.2">
      <c r="C68"/>
      <c r="D68"/>
      <c r="E68"/>
      <c r="F68"/>
      <c r="G68"/>
      <c r="H68"/>
      <c r="I68" s="43"/>
      <c r="J68" s="43"/>
      <c r="K68" s="43"/>
      <c r="L68" s="43"/>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row>
    <row r="69" spans="3:164" x14ac:dyDescent="0.2">
      <c r="C69"/>
      <c r="D69"/>
      <c r="E69"/>
      <c r="F69"/>
      <c r="G69"/>
      <c r="H69"/>
      <c r="I69" s="43"/>
      <c r="J69" s="43"/>
      <c r="K69" s="43"/>
      <c r="L69" s="43"/>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row>
    <row r="70" spans="3:164" x14ac:dyDescent="0.2">
      <c r="C70"/>
      <c r="D70"/>
      <c r="E70"/>
      <c r="F70"/>
      <c r="G70"/>
      <c r="H70"/>
      <c r="I70" s="43"/>
      <c r="J70" s="43"/>
      <c r="K70" s="43"/>
      <c r="L70" s="43"/>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row>
    <row r="71" spans="3:164" x14ac:dyDescent="0.2">
      <c r="C71"/>
      <c r="D71"/>
      <c r="E71"/>
      <c r="F71"/>
      <c r="G71"/>
      <c r="H71"/>
      <c r="I71" s="43"/>
      <c r="J71" s="43"/>
      <c r="K71" s="43"/>
      <c r="L71" s="43"/>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row>
    <row r="72" spans="3:164" x14ac:dyDescent="0.2">
      <c r="C72"/>
      <c r="D72"/>
      <c r="E72"/>
      <c r="F72"/>
      <c r="G72"/>
      <c r="H72"/>
    </row>
    <row r="73" spans="3:164" x14ac:dyDescent="0.2">
      <c r="C73"/>
      <c r="D73"/>
      <c r="E73"/>
      <c r="F73"/>
      <c r="G73"/>
      <c r="H73"/>
    </row>
    <row r="74" spans="3:164" x14ac:dyDescent="0.2">
      <c r="C74"/>
      <c r="D74"/>
      <c r="E74"/>
      <c r="F74"/>
      <c r="G74"/>
      <c r="H74"/>
    </row>
    <row r="75" spans="3:164" x14ac:dyDescent="0.2">
      <c r="C75"/>
      <c r="D75"/>
      <c r="E75"/>
      <c r="F75"/>
      <c r="G75"/>
      <c r="H75"/>
    </row>
    <row r="76" spans="3:164" x14ac:dyDescent="0.2">
      <c r="C76"/>
      <c r="D76"/>
      <c r="E76"/>
      <c r="F76"/>
      <c r="G76"/>
      <c r="H76"/>
    </row>
    <row r="77" spans="3:164" x14ac:dyDescent="0.2">
      <c r="C77"/>
      <c r="D77"/>
      <c r="E77"/>
      <c r="F77"/>
      <c r="G77"/>
      <c r="H77"/>
    </row>
    <row r="78" spans="3:164" x14ac:dyDescent="0.2">
      <c r="C78"/>
      <c r="D78"/>
      <c r="E78"/>
      <c r="F78"/>
      <c r="G78"/>
      <c r="H78"/>
    </row>
    <row r="79" spans="3:164" x14ac:dyDescent="0.2">
      <c r="C79"/>
      <c r="D79"/>
      <c r="E79"/>
      <c r="F79"/>
      <c r="G79"/>
      <c r="H79"/>
    </row>
    <row r="80" spans="3:164" x14ac:dyDescent="0.2">
      <c r="C80"/>
      <c r="D80"/>
      <c r="E80"/>
      <c r="F80"/>
      <c r="G80"/>
      <c r="H80"/>
    </row>
    <row r="81" spans="3:8" x14ac:dyDescent="0.2">
      <c r="C81"/>
      <c r="D81"/>
      <c r="E81"/>
      <c r="F81"/>
      <c r="G81"/>
      <c r="H81"/>
    </row>
    <row r="82" spans="3:8" x14ac:dyDescent="0.2">
      <c r="C82"/>
      <c r="D82"/>
      <c r="E82"/>
      <c r="F82"/>
      <c r="G82"/>
      <c r="H82"/>
    </row>
    <row r="83" spans="3:8" x14ac:dyDescent="0.2">
      <c r="C83"/>
      <c r="D83"/>
      <c r="E83"/>
      <c r="F83"/>
      <c r="G83"/>
      <c r="H83"/>
    </row>
    <row r="84" spans="3:8" x14ac:dyDescent="0.2">
      <c r="C84"/>
      <c r="D84"/>
      <c r="E84"/>
      <c r="F84"/>
      <c r="G84"/>
      <c r="H84"/>
    </row>
    <row r="85" spans="3:8" x14ac:dyDescent="0.2">
      <c r="C85"/>
      <c r="D85"/>
      <c r="E85"/>
      <c r="F85"/>
      <c r="G85"/>
      <c r="H85"/>
    </row>
    <row r="86" spans="3:8" x14ac:dyDescent="0.2">
      <c r="C86"/>
      <c r="D86"/>
      <c r="E86"/>
      <c r="F86"/>
      <c r="G86"/>
      <c r="H86"/>
    </row>
    <row r="87" spans="3:8" x14ac:dyDescent="0.2">
      <c r="C87"/>
      <c r="D87"/>
      <c r="E87"/>
      <c r="F87"/>
      <c r="G87"/>
      <c r="H87"/>
    </row>
    <row r="88" spans="3:8" x14ac:dyDescent="0.2">
      <c r="C88"/>
      <c r="D88"/>
      <c r="E88"/>
      <c r="F88"/>
      <c r="G88"/>
      <c r="H88"/>
    </row>
    <row r="89" spans="3:8" x14ac:dyDescent="0.2">
      <c r="C89"/>
      <c r="D89"/>
      <c r="E89"/>
      <c r="F89"/>
      <c r="G89"/>
      <c r="H89"/>
    </row>
    <row r="90" spans="3:8" x14ac:dyDescent="0.2">
      <c r="C90"/>
      <c r="D90"/>
      <c r="E90"/>
      <c r="F90"/>
      <c r="G90"/>
      <c r="H90"/>
    </row>
    <row r="91" spans="3:8" x14ac:dyDescent="0.2">
      <c r="C91"/>
      <c r="D91"/>
      <c r="E91"/>
      <c r="F91"/>
      <c r="G91"/>
      <c r="H91"/>
    </row>
    <row r="92" spans="3:8" x14ac:dyDescent="0.2">
      <c r="C92"/>
      <c r="D92"/>
      <c r="E92"/>
      <c r="F92"/>
      <c r="G92"/>
      <c r="H92"/>
    </row>
    <row r="93" spans="3:8" x14ac:dyDescent="0.2">
      <c r="C93"/>
      <c r="D93"/>
      <c r="E93"/>
      <c r="F93"/>
      <c r="G93"/>
      <c r="H93"/>
    </row>
    <row r="94" spans="3:8" x14ac:dyDescent="0.2">
      <c r="C94"/>
      <c r="D94"/>
      <c r="E94"/>
      <c r="F94"/>
      <c r="G94"/>
      <c r="H94"/>
    </row>
    <row r="95" spans="3:8" x14ac:dyDescent="0.2">
      <c r="C95"/>
      <c r="D95"/>
      <c r="E95"/>
      <c r="F95"/>
      <c r="G95"/>
      <c r="H95"/>
    </row>
    <row r="96" spans="3:8" x14ac:dyDescent="0.2">
      <c r="C96"/>
      <c r="D96"/>
      <c r="E96"/>
      <c r="F96"/>
      <c r="G96"/>
      <c r="H96"/>
    </row>
    <row r="97" spans="3:8" x14ac:dyDescent="0.2">
      <c r="C97"/>
      <c r="D97"/>
      <c r="E97"/>
      <c r="F97"/>
      <c r="G97"/>
      <c r="H97"/>
    </row>
    <row r="98" spans="3:8" x14ac:dyDescent="0.2">
      <c r="C98"/>
      <c r="D98"/>
      <c r="E98"/>
      <c r="F98"/>
      <c r="G98"/>
      <c r="H98"/>
    </row>
    <row r="99" spans="3:8" x14ac:dyDescent="0.2">
      <c r="C99"/>
      <c r="D99"/>
      <c r="E99"/>
      <c r="F99"/>
      <c r="G99"/>
      <c r="H99"/>
    </row>
    <row r="100" spans="3:8" x14ac:dyDescent="0.2">
      <c r="C100"/>
      <c r="D100"/>
      <c r="E100"/>
      <c r="F100"/>
      <c r="G100"/>
      <c r="H100"/>
    </row>
    <row r="101" spans="3:8" x14ac:dyDescent="0.2">
      <c r="C101"/>
      <c r="D101"/>
      <c r="E101"/>
      <c r="F101"/>
      <c r="G101"/>
      <c r="H101"/>
    </row>
    <row r="102" spans="3:8" x14ac:dyDescent="0.2">
      <c r="C102"/>
      <c r="D102"/>
      <c r="E102"/>
      <c r="F102"/>
      <c r="G102"/>
      <c r="H102"/>
    </row>
    <row r="103" spans="3:8" x14ac:dyDescent="0.2">
      <c r="C103"/>
      <c r="D103"/>
      <c r="E103"/>
      <c r="F103"/>
      <c r="G103"/>
      <c r="H103"/>
    </row>
    <row r="104" spans="3:8" x14ac:dyDescent="0.2">
      <c r="C104"/>
      <c r="D104"/>
      <c r="E104"/>
      <c r="F104"/>
      <c r="G104"/>
      <c r="H104"/>
    </row>
    <row r="105" spans="3:8" x14ac:dyDescent="0.2">
      <c r="C105"/>
      <c r="D105"/>
      <c r="E105"/>
      <c r="F105"/>
      <c r="G105"/>
      <c r="H105"/>
    </row>
    <row r="106" spans="3:8" x14ac:dyDescent="0.2">
      <c r="C106"/>
      <c r="D106"/>
      <c r="E106"/>
      <c r="F106"/>
      <c r="G106"/>
      <c r="H106"/>
    </row>
    <row r="107" spans="3:8" x14ac:dyDescent="0.2">
      <c r="C107"/>
      <c r="D107"/>
      <c r="E107"/>
      <c r="F107"/>
      <c r="G107"/>
      <c r="H107"/>
    </row>
    <row r="108" spans="3:8" x14ac:dyDescent="0.2">
      <c r="C108"/>
      <c r="D108"/>
      <c r="E108"/>
      <c r="F108"/>
      <c r="G108"/>
      <c r="H108"/>
    </row>
    <row r="109" spans="3:8" x14ac:dyDescent="0.2">
      <c r="C109"/>
      <c r="D109"/>
      <c r="E109"/>
      <c r="F109"/>
      <c r="G109"/>
      <c r="H109"/>
    </row>
    <row r="110" spans="3:8" x14ac:dyDescent="0.2">
      <c r="C110"/>
      <c r="D110"/>
      <c r="E110"/>
      <c r="F110"/>
      <c r="G110"/>
      <c r="H110"/>
    </row>
    <row r="111" spans="3:8" x14ac:dyDescent="0.2">
      <c r="C111"/>
      <c r="D111"/>
      <c r="E111"/>
      <c r="F111"/>
      <c r="G111"/>
      <c r="H111"/>
    </row>
    <row r="112" spans="3:8" x14ac:dyDescent="0.2">
      <c r="C112"/>
      <c r="D112"/>
      <c r="E112"/>
      <c r="F112"/>
      <c r="G112"/>
      <c r="H112"/>
    </row>
    <row r="113" spans="3:8" x14ac:dyDescent="0.2">
      <c r="C113"/>
      <c r="D113"/>
      <c r="E113"/>
      <c r="F113"/>
      <c r="G113"/>
      <c r="H113"/>
    </row>
    <row r="114" spans="3:8" x14ac:dyDescent="0.2">
      <c r="C114"/>
      <c r="D114"/>
      <c r="E114"/>
      <c r="F114"/>
      <c r="G114"/>
      <c r="H114"/>
    </row>
    <row r="115" spans="3:8" x14ac:dyDescent="0.2">
      <c r="C115"/>
      <c r="D115"/>
      <c r="E115"/>
      <c r="F115"/>
      <c r="G115"/>
      <c r="H115"/>
    </row>
    <row r="116" spans="3:8" x14ac:dyDescent="0.2">
      <c r="C116"/>
      <c r="D116"/>
      <c r="E116"/>
      <c r="F116"/>
      <c r="G116"/>
      <c r="H116"/>
    </row>
    <row r="117" spans="3:8" x14ac:dyDescent="0.2">
      <c r="C117"/>
      <c r="D117"/>
      <c r="E117"/>
      <c r="F117"/>
      <c r="G117"/>
      <c r="H117"/>
    </row>
    <row r="118" spans="3:8" x14ac:dyDescent="0.2">
      <c r="C118"/>
      <c r="D118"/>
      <c r="E118"/>
      <c r="F118"/>
      <c r="G118"/>
      <c r="H118"/>
    </row>
    <row r="119" spans="3:8" x14ac:dyDescent="0.2">
      <c r="C119"/>
      <c r="D119"/>
      <c r="E119"/>
      <c r="F119"/>
      <c r="G119"/>
      <c r="H119"/>
    </row>
    <row r="120" spans="3:8" x14ac:dyDescent="0.2">
      <c r="C120"/>
      <c r="D120"/>
      <c r="E120"/>
      <c r="F120"/>
      <c r="G120"/>
      <c r="H120"/>
    </row>
    <row r="121" spans="3:8" x14ac:dyDescent="0.2">
      <c r="C121"/>
      <c r="D121"/>
      <c r="E121"/>
      <c r="F121"/>
      <c r="G121"/>
      <c r="H121"/>
    </row>
    <row r="122" spans="3:8" x14ac:dyDescent="0.2">
      <c r="C122"/>
      <c r="D122"/>
      <c r="E122"/>
      <c r="F122"/>
      <c r="G122"/>
      <c r="H122"/>
    </row>
    <row r="123" spans="3:8" x14ac:dyDescent="0.2">
      <c r="C123"/>
      <c r="D123"/>
      <c r="E123"/>
      <c r="F123"/>
      <c r="G123"/>
      <c r="H123"/>
    </row>
    <row r="124" spans="3:8" x14ac:dyDescent="0.2">
      <c r="C124"/>
      <c r="D124"/>
      <c r="E124"/>
      <c r="F124"/>
      <c r="G124"/>
      <c r="H124"/>
    </row>
    <row r="125" spans="3:8" x14ac:dyDescent="0.2">
      <c r="C125"/>
      <c r="D125"/>
      <c r="E125"/>
      <c r="F125"/>
      <c r="G125"/>
      <c r="H125"/>
    </row>
    <row r="126" spans="3:8" x14ac:dyDescent="0.2">
      <c r="C126"/>
      <c r="D126"/>
      <c r="E126"/>
      <c r="F126"/>
      <c r="G126"/>
      <c r="H126"/>
    </row>
    <row r="127" spans="3:8" x14ac:dyDescent="0.2">
      <c r="C127"/>
      <c r="D127"/>
      <c r="E127"/>
      <c r="F127"/>
      <c r="G127"/>
      <c r="H127"/>
    </row>
    <row r="128" spans="3:8" x14ac:dyDescent="0.2">
      <c r="C128"/>
      <c r="D128"/>
      <c r="E128"/>
      <c r="F128"/>
      <c r="G128"/>
      <c r="H128"/>
    </row>
    <row r="129" spans="3:8" x14ac:dyDescent="0.2">
      <c r="C129"/>
      <c r="D129"/>
      <c r="E129"/>
      <c r="F129"/>
      <c r="G129"/>
      <c r="H129"/>
    </row>
    <row r="130" spans="3:8" x14ac:dyDescent="0.2">
      <c r="C130"/>
      <c r="D130"/>
      <c r="E130"/>
      <c r="F130"/>
      <c r="G130"/>
      <c r="H130"/>
    </row>
    <row r="131" spans="3:8" x14ac:dyDescent="0.2">
      <c r="C131"/>
      <c r="D131"/>
      <c r="E131"/>
      <c r="F131"/>
      <c r="G131"/>
      <c r="H131"/>
    </row>
    <row r="132" spans="3:8" x14ac:dyDescent="0.2">
      <c r="C132"/>
      <c r="D132"/>
      <c r="E132"/>
      <c r="F132"/>
      <c r="G132"/>
      <c r="H132"/>
    </row>
    <row r="133" spans="3:8" x14ac:dyDescent="0.2">
      <c r="C133"/>
      <c r="D133"/>
      <c r="E133"/>
      <c r="F133"/>
      <c r="G133"/>
      <c r="H133"/>
    </row>
    <row r="134" spans="3:8" x14ac:dyDescent="0.2">
      <c r="C134"/>
      <c r="D134"/>
      <c r="E134"/>
      <c r="F134"/>
      <c r="G134"/>
      <c r="H134"/>
    </row>
    <row r="135" spans="3:8" x14ac:dyDescent="0.2">
      <c r="C135"/>
      <c r="D135"/>
      <c r="E135"/>
      <c r="F135"/>
      <c r="G135"/>
      <c r="H135"/>
    </row>
    <row r="136" spans="3:8" x14ac:dyDescent="0.2">
      <c r="C136"/>
      <c r="D136"/>
      <c r="E136"/>
      <c r="F136"/>
      <c r="G136"/>
      <c r="H136"/>
    </row>
    <row r="137" spans="3:8" x14ac:dyDescent="0.2">
      <c r="C137"/>
      <c r="D137"/>
      <c r="E137"/>
      <c r="F137"/>
      <c r="G137"/>
      <c r="H137"/>
    </row>
    <row r="138" spans="3:8" x14ac:dyDescent="0.2">
      <c r="C138"/>
      <c r="D138"/>
      <c r="E138"/>
      <c r="F138"/>
      <c r="G138"/>
      <c r="H138"/>
    </row>
    <row r="139" spans="3:8" x14ac:dyDescent="0.2">
      <c r="C139"/>
      <c r="D139"/>
      <c r="E139"/>
      <c r="F139"/>
      <c r="G139"/>
      <c r="H139"/>
    </row>
    <row r="140" spans="3:8" x14ac:dyDescent="0.2">
      <c r="C140"/>
      <c r="D140"/>
      <c r="E140"/>
      <c r="F140"/>
      <c r="G140"/>
      <c r="H140"/>
    </row>
    <row r="141" spans="3:8" x14ac:dyDescent="0.2">
      <c r="C141"/>
      <c r="D141"/>
      <c r="E141"/>
      <c r="F141"/>
      <c r="G141"/>
      <c r="H141"/>
    </row>
    <row r="142" spans="3:8" x14ac:dyDescent="0.2">
      <c r="C142"/>
      <c r="D142"/>
      <c r="E142"/>
      <c r="F142"/>
      <c r="G142"/>
      <c r="H142"/>
    </row>
    <row r="143" spans="3:8" x14ac:dyDescent="0.2">
      <c r="C143"/>
      <c r="D143"/>
      <c r="E143"/>
      <c r="F143"/>
      <c r="G143"/>
      <c r="H143"/>
    </row>
    <row r="144" spans="3:8" x14ac:dyDescent="0.2">
      <c r="C144"/>
      <c r="D144"/>
      <c r="E144"/>
      <c r="F144"/>
      <c r="G144"/>
      <c r="H144"/>
    </row>
    <row r="145" spans="3:8" x14ac:dyDescent="0.2">
      <c r="C145"/>
      <c r="D145"/>
      <c r="E145"/>
      <c r="F145"/>
      <c r="G145"/>
      <c r="H145"/>
    </row>
    <row r="146" spans="3:8" x14ac:dyDescent="0.2">
      <c r="C146"/>
      <c r="D146"/>
      <c r="E146"/>
      <c r="F146"/>
      <c r="G146"/>
      <c r="H146"/>
    </row>
    <row r="147" spans="3:8" x14ac:dyDescent="0.2">
      <c r="C147"/>
      <c r="D147"/>
      <c r="E147"/>
      <c r="F147"/>
      <c r="G147"/>
      <c r="H147"/>
    </row>
    <row r="148" spans="3:8" x14ac:dyDescent="0.2">
      <c r="C148"/>
      <c r="D148"/>
      <c r="E148"/>
      <c r="F148"/>
      <c r="G148"/>
      <c r="H148"/>
    </row>
    <row r="149" spans="3:8" x14ac:dyDescent="0.2">
      <c r="C149"/>
      <c r="D149"/>
      <c r="E149"/>
      <c r="F149"/>
      <c r="G149"/>
      <c r="H149"/>
    </row>
    <row r="150" spans="3:8" x14ac:dyDescent="0.2">
      <c r="C150"/>
      <c r="D150"/>
      <c r="E150"/>
      <c r="F150"/>
      <c r="G150"/>
      <c r="H150"/>
    </row>
    <row r="151" spans="3:8" x14ac:dyDescent="0.2">
      <c r="C151"/>
      <c r="D151"/>
      <c r="E151"/>
      <c r="F151"/>
      <c r="G151"/>
      <c r="H151"/>
    </row>
    <row r="152" spans="3:8" x14ac:dyDescent="0.2">
      <c r="C152"/>
      <c r="D152"/>
      <c r="E152"/>
      <c r="F152"/>
      <c r="G152"/>
      <c r="H152"/>
    </row>
    <row r="153" spans="3:8" x14ac:dyDescent="0.2">
      <c r="C153"/>
      <c r="D153"/>
      <c r="E153"/>
      <c r="F153"/>
      <c r="G153"/>
      <c r="H153"/>
    </row>
    <row r="154" spans="3:8" x14ac:dyDescent="0.2">
      <c r="C154"/>
      <c r="D154"/>
      <c r="E154"/>
      <c r="F154"/>
      <c r="G154"/>
      <c r="H154"/>
    </row>
    <row r="155" spans="3:8" x14ac:dyDescent="0.2">
      <c r="C155"/>
      <c r="D155"/>
      <c r="E155"/>
      <c r="F155"/>
      <c r="G155"/>
      <c r="H155"/>
    </row>
    <row r="156" spans="3:8" x14ac:dyDescent="0.2">
      <c r="C156"/>
      <c r="D156"/>
      <c r="E156"/>
      <c r="F156"/>
      <c r="G156"/>
      <c r="H156"/>
    </row>
    <row r="157" spans="3:8" x14ac:dyDescent="0.2">
      <c r="C157"/>
      <c r="D157"/>
      <c r="E157"/>
      <c r="F157"/>
      <c r="G157"/>
      <c r="H157"/>
    </row>
    <row r="158" spans="3:8" x14ac:dyDescent="0.2">
      <c r="C158"/>
      <c r="D158"/>
      <c r="E158"/>
      <c r="F158"/>
      <c r="G158"/>
      <c r="H158"/>
    </row>
    <row r="159" spans="3:8" x14ac:dyDescent="0.2">
      <c r="C159"/>
      <c r="D159"/>
      <c r="E159"/>
      <c r="F159"/>
      <c r="G159"/>
      <c r="H159"/>
    </row>
    <row r="160" spans="3:8" x14ac:dyDescent="0.2">
      <c r="C160"/>
      <c r="D160"/>
      <c r="E160"/>
      <c r="F160"/>
      <c r="G160"/>
      <c r="H160"/>
    </row>
    <row r="161" spans="3:8" x14ac:dyDescent="0.2">
      <c r="C161"/>
      <c r="D161"/>
      <c r="E161"/>
      <c r="F161"/>
      <c r="G161"/>
      <c r="H161"/>
    </row>
    <row r="162" spans="3:8" x14ac:dyDescent="0.2">
      <c r="C162"/>
      <c r="D162"/>
      <c r="E162"/>
      <c r="F162"/>
      <c r="G162"/>
      <c r="H162"/>
    </row>
    <row r="163" spans="3:8" x14ac:dyDescent="0.2">
      <c r="C163"/>
      <c r="D163"/>
      <c r="E163"/>
      <c r="F163"/>
      <c r="G163"/>
      <c r="H163"/>
    </row>
    <row r="164" spans="3:8" x14ac:dyDescent="0.2">
      <c r="C164"/>
      <c r="D164"/>
      <c r="E164"/>
      <c r="F164"/>
      <c r="G164"/>
      <c r="H164"/>
    </row>
    <row r="165" spans="3:8" x14ac:dyDescent="0.2">
      <c r="C165"/>
      <c r="D165"/>
      <c r="E165"/>
      <c r="F165"/>
      <c r="G165"/>
      <c r="H165"/>
    </row>
    <row r="166" spans="3:8" x14ac:dyDescent="0.2">
      <c r="C166"/>
      <c r="D166"/>
      <c r="E166"/>
      <c r="F166"/>
      <c r="G166"/>
      <c r="H166"/>
    </row>
    <row r="167" spans="3:8" x14ac:dyDescent="0.2">
      <c r="C167"/>
      <c r="D167"/>
      <c r="E167"/>
      <c r="F167"/>
      <c r="G167"/>
      <c r="H167"/>
    </row>
    <row r="168" spans="3:8" x14ac:dyDescent="0.2">
      <c r="C168"/>
      <c r="D168"/>
      <c r="E168"/>
      <c r="F168"/>
      <c r="G168"/>
      <c r="H168"/>
    </row>
    <row r="169" spans="3:8" x14ac:dyDescent="0.2">
      <c r="C169"/>
      <c r="D169"/>
      <c r="E169"/>
      <c r="F169"/>
      <c r="G169"/>
      <c r="H169"/>
    </row>
    <row r="170" spans="3:8" x14ac:dyDescent="0.2">
      <c r="C170"/>
      <c r="D170"/>
      <c r="E170"/>
      <c r="F170"/>
      <c r="G170"/>
      <c r="H170"/>
    </row>
    <row r="171" spans="3:8" x14ac:dyDescent="0.2">
      <c r="C171"/>
      <c r="D171"/>
      <c r="E171"/>
      <c r="F171"/>
      <c r="G171"/>
      <c r="H171"/>
    </row>
    <row r="172" spans="3:8" x14ac:dyDescent="0.2">
      <c r="C172"/>
      <c r="D172"/>
      <c r="E172"/>
      <c r="F172"/>
      <c r="G172"/>
      <c r="H172"/>
    </row>
    <row r="173" spans="3:8" x14ac:dyDescent="0.2">
      <c r="C173"/>
      <c r="D173"/>
      <c r="E173"/>
      <c r="F173"/>
      <c r="G173"/>
      <c r="H173"/>
    </row>
    <row r="174" spans="3:8" x14ac:dyDescent="0.2">
      <c r="C174"/>
      <c r="D174"/>
      <c r="E174"/>
      <c r="F174"/>
      <c r="G174"/>
      <c r="H174"/>
    </row>
    <row r="175" spans="3:8" x14ac:dyDescent="0.2">
      <c r="C175"/>
      <c r="D175"/>
      <c r="E175"/>
      <c r="F175"/>
      <c r="G175"/>
      <c r="H175"/>
    </row>
    <row r="176" spans="3:8" x14ac:dyDescent="0.2">
      <c r="C176"/>
      <c r="D176"/>
      <c r="E176"/>
      <c r="F176"/>
      <c r="G176"/>
      <c r="H176"/>
    </row>
    <row r="177" spans="3:9" x14ac:dyDescent="0.2">
      <c r="C177"/>
      <c r="D177"/>
      <c r="E177"/>
      <c r="F177"/>
      <c r="G177"/>
      <c r="H177"/>
    </row>
    <row r="178" spans="3:9" x14ac:dyDescent="0.2">
      <c r="C178"/>
      <c r="D178"/>
      <c r="E178"/>
      <c r="F178"/>
      <c r="G178"/>
      <c r="H178"/>
    </row>
    <row r="179" spans="3:9" x14ac:dyDescent="0.2">
      <c r="C179"/>
      <c r="D179"/>
      <c r="E179"/>
      <c r="F179"/>
      <c r="G179"/>
      <c r="H179"/>
    </row>
    <row r="180" spans="3:9" x14ac:dyDescent="0.2">
      <c r="C180"/>
      <c r="D180"/>
      <c r="E180"/>
      <c r="F180"/>
      <c r="G180"/>
      <c r="H180"/>
    </row>
    <row r="181" spans="3:9" x14ac:dyDescent="0.2">
      <c r="C181"/>
      <c r="D181"/>
      <c r="E181"/>
      <c r="F181"/>
      <c r="G181"/>
      <c r="H181"/>
    </row>
    <row r="182" spans="3:9" x14ac:dyDescent="0.2">
      <c r="C182"/>
      <c r="D182"/>
      <c r="E182"/>
      <c r="F182"/>
      <c r="G182"/>
      <c r="H182"/>
    </row>
    <row r="183" spans="3:9" x14ac:dyDescent="0.2">
      <c r="C183"/>
      <c r="D183"/>
      <c r="E183"/>
      <c r="F183"/>
      <c r="G183"/>
      <c r="H183"/>
    </row>
    <row r="184" spans="3:9" x14ac:dyDescent="0.2">
      <c r="C184"/>
      <c r="D184"/>
      <c r="E184"/>
      <c r="F184"/>
      <c r="G184"/>
      <c r="H184"/>
    </row>
    <row r="185" spans="3:9" x14ac:dyDescent="0.2">
      <c r="C185"/>
      <c r="D185"/>
      <c r="E185"/>
      <c r="F185"/>
      <c r="G185"/>
      <c r="H185"/>
    </row>
    <row r="186" spans="3:9" x14ac:dyDescent="0.2">
      <c r="C186"/>
      <c r="D186"/>
      <c r="E186"/>
      <c r="F186"/>
      <c r="G186"/>
      <c r="H186"/>
    </row>
    <row r="187" spans="3:9" x14ac:dyDescent="0.2">
      <c r="C187"/>
      <c r="D187"/>
      <c r="E187"/>
      <c r="F187"/>
      <c r="G187"/>
      <c r="H187"/>
    </row>
    <row r="188" spans="3:9" x14ac:dyDescent="0.2">
      <c r="C188"/>
      <c r="D188"/>
      <c r="E188"/>
      <c r="F188"/>
      <c r="G188"/>
      <c r="H188"/>
    </row>
    <row r="189" spans="3:9" x14ac:dyDescent="0.2">
      <c r="C189"/>
      <c r="D189"/>
      <c r="E189"/>
      <c r="F189"/>
      <c r="G189"/>
      <c r="H189"/>
      <c r="I189"/>
    </row>
    <row r="190" spans="3:9" x14ac:dyDescent="0.2">
      <c r="C190"/>
      <c r="D190"/>
      <c r="E190"/>
      <c r="F190"/>
      <c r="G190"/>
      <c r="H190"/>
      <c r="I190"/>
    </row>
    <row r="191" spans="3:9" x14ac:dyDescent="0.2">
      <c r="C191"/>
      <c r="D191"/>
      <c r="E191"/>
      <c r="F191"/>
      <c r="G191"/>
      <c r="H191"/>
      <c r="I191"/>
    </row>
    <row r="192" spans="3:9" x14ac:dyDescent="0.2">
      <c r="C192"/>
      <c r="D192"/>
      <c r="E192"/>
      <c r="F192"/>
      <c r="G192"/>
      <c r="H192"/>
      <c r="I192"/>
    </row>
    <row r="193" spans="3:9" x14ac:dyDescent="0.2">
      <c r="C193"/>
      <c r="D193"/>
      <c r="E193"/>
      <c r="F193"/>
      <c r="G193"/>
      <c r="H193"/>
      <c r="I193"/>
    </row>
    <row r="194" spans="3:9" x14ac:dyDescent="0.2">
      <c r="C194"/>
      <c r="D194"/>
      <c r="E194"/>
      <c r="F194"/>
      <c r="G194"/>
      <c r="H194"/>
      <c r="I194"/>
    </row>
    <row r="195" spans="3:9" x14ac:dyDescent="0.2">
      <c r="C195"/>
      <c r="D195"/>
      <c r="E195"/>
      <c r="F195"/>
      <c r="G195"/>
      <c r="H195"/>
      <c r="I195"/>
    </row>
    <row r="196" spans="3:9" x14ac:dyDescent="0.2">
      <c r="C196"/>
      <c r="D196"/>
      <c r="E196"/>
      <c r="F196"/>
      <c r="G196"/>
      <c r="H196"/>
      <c r="I196"/>
    </row>
    <row r="197" spans="3:9" x14ac:dyDescent="0.2">
      <c r="C197"/>
      <c r="D197"/>
      <c r="E197"/>
      <c r="F197"/>
      <c r="G197"/>
      <c r="H197"/>
      <c r="I197"/>
    </row>
    <row r="198" spans="3:9" x14ac:dyDescent="0.2">
      <c r="C198"/>
      <c r="D198"/>
      <c r="E198"/>
      <c r="F198"/>
      <c r="G198"/>
      <c r="H198"/>
      <c r="I198"/>
    </row>
    <row r="199" spans="3:9" x14ac:dyDescent="0.2">
      <c r="C199"/>
      <c r="D199"/>
      <c r="E199"/>
      <c r="F199"/>
      <c r="G199"/>
      <c r="H199"/>
      <c r="I199"/>
    </row>
    <row r="200" spans="3:9" x14ac:dyDescent="0.2">
      <c r="C200"/>
      <c r="D200"/>
      <c r="E200"/>
      <c r="F200"/>
      <c r="G200"/>
      <c r="H200"/>
      <c r="I200"/>
    </row>
    <row r="201" spans="3:9" x14ac:dyDescent="0.2">
      <c r="C201"/>
      <c r="D201"/>
      <c r="E201"/>
      <c r="F201"/>
      <c r="G201"/>
      <c r="H201"/>
      <c r="I201"/>
    </row>
    <row r="202" spans="3:9" x14ac:dyDescent="0.2">
      <c r="C202"/>
      <c r="D202"/>
      <c r="E202"/>
      <c r="F202"/>
      <c r="G202"/>
      <c r="H202"/>
      <c r="I202"/>
    </row>
    <row r="203" spans="3:9" x14ac:dyDescent="0.2">
      <c r="C203"/>
      <c r="D203"/>
      <c r="E203"/>
      <c r="F203"/>
      <c r="G203"/>
      <c r="H203"/>
      <c r="I203"/>
    </row>
    <row r="204" spans="3:9" x14ac:dyDescent="0.2">
      <c r="C204"/>
      <c r="D204"/>
      <c r="E204"/>
      <c r="F204"/>
      <c r="G204"/>
      <c r="H204"/>
      <c r="I204"/>
    </row>
    <row r="205" spans="3:9" x14ac:dyDescent="0.2">
      <c r="C205"/>
      <c r="D205"/>
      <c r="E205"/>
      <c r="F205"/>
      <c r="G205"/>
      <c r="H205"/>
      <c r="I205"/>
    </row>
    <row r="206" spans="3:9" x14ac:dyDescent="0.2">
      <c r="C206"/>
      <c r="D206"/>
      <c r="E206"/>
      <c r="F206"/>
      <c r="G206"/>
      <c r="H206"/>
      <c r="I206"/>
    </row>
    <row r="207" spans="3:9" x14ac:dyDescent="0.2">
      <c r="C207"/>
      <c r="D207"/>
      <c r="E207"/>
      <c r="F207"/>
      <c r="G207"/>
      <c r="H207"/>
      <c r="I207"/>
    </row>
    <row r="208" spans="3:9" x14ac:dyDescent="0.2">
      <c r="C208"/>
      <c r="D208"/>
      <c r="E208"/>
      <c r="F208"/>
      <c r="G208"/>
      <c r="H208"/>
      <c r="I208"/>
    </row>
    <row r="209" spans="3:9" x14ac:dyDescent="0.2">
      <c r="C209"/>
      <c r="D209"/>
      <c r="E209"/>
      <c r="F209"/>
      <c r="G209"/>
      <c r="H209"/>
      <c r="I209"/>
    </row>
    <row r="210" spans="3:9" x14ac:dyDescent="0.2">
      <c r="C210"/>
      <c r="D210"/>
      <c r="E210"/>
      <c r="F210"/>
      <c r="G210"/>
      <c r="H210"/>
      <c r="I210"/>
    </row>
    <row r="211" spans="3:9" x14ac:dyDescent="0.2">
      <c r="C211"/>
      <c r="D211"/>
      <c r="E211"/>
      <c r="F211"/>
      <c r="G211"/>
      <c r="H211"/>
      <c r="I211"/>
    </row>
    <row r="212" spans="3:9" x14ac:dyDescent="0.2">
      <c r="C212"/>
      <c r="D212"/>
      <c r="E212"/>
      <c r="F212"/>
      <c r="G212"/>
      <c r="H212"/>
      <c r="I212"/>
    </row>
    <row r="213" spans="3:9" x14ac:dyDescent="0.2">
      <c r="C213"/>
      <c r="D213"/>
      <c r="E213"/>
      <c r="F213"/>
      <c r="G213"/>
      <c r="H213"/>
      <c r="I213"/>
    </row>
    <row r="214" spans="3:9" x14ac:dyDescent="0.2">
      <c r="C214"/>
      <c r="D214"/>
      <c r="E214"/>
      <c r="F214"/>
      <c r="G214"/>
      <c r="H214"/>
      <c r="I214"/>
    </row>
    <row r="215" spans="3:9" x14ac:dyDescent="0.2">
      <c r="C215"/>
      <c r="D215"/>
      <c r="E215"/>
      <c r="F215"/>
      <c r="G215"/>
      <c r="H215"/>
      <c r="I215"/>
    </row>
    <row r="216" spans="3:9" x14ac:dyDescent="0.2">
      <c r="C216"/>
      <c r="D216"/>
      <c r="E216"/>
      <c r="F216"/>
      <c r="G216"/>
      <c r="H216"/>
      <c r="I216"/>
    </row>
    <row r="217" spans="3:9" x14ac:dyDescent="0.2">
      <c r="C217"/>
      <c r="D217"/>
      <c r="E217"/>
      <c r="F217"/>
      <c r="G217"/>
      <c r="H217"/>
      <c r="I217"/>
    </row>
    <row r="218" spans="3:9" x14ac:dyDescent="0.2">
      <c r="C218"/>
      <c r="D218"/>
      <c r="E218"/>
      <c r="F218"/>
      <c r="G218"/>
      <c r="H218"/>
      <c r="I218"/>
    </row>
    <row r="219" spans="3:9" x14ac:dyDescent="0.2">
      <c r="C219"/>
      <c r="D219"/>
      <c r="E219"/>
      <c r="F219"/>
      <c r="G219"/>
      <c r="H219"/>
      <c r="I219"/>
    </row>
    <row r="220" spans="3:9" x14ac:dyDescent="0.2">
      <c r="C220"/>
      <c r="D220"/>
      <c r="E220"/>
      <c r="F220"/>
      <c r="G220"/>
      <c r="H220"/>
      <c r="I220"/>
    </row>
    <row r="221" spans="3:9" x14ac:dyDescent="0.2">
      <c r="C221"/>
      <c r="D221"/>
      <c r="E221"/>
      <c r="F221"/>
      <c r="G221"/>
      <c r="H221"/>
      <c r="I221"/>
    </row>
    <row r="222" spans="3:9" x14ac:dyDescent="0.2">
      <c r="C222"/>
      <c r="D222"/>
      <c r="E222"/>
      <c r="F222"/>
      <c r="G222"/>
      <c r="H222"/>
      <c r="I222"/>
    </row>
    <row r="223" spans="3:9" x14ac:dyDescent="0.2">
      <c r="C223"/>
      <c r="D223"/>
      <c r="E223"/>
      <c r="F223"/>
      <c r="G223"/>
      <c r="H223"/>
      <c r="I223"/>
    </row>
    <row r="224" spans="3:9" x14ac:dyDescent="0.2">
      <c r="C224"/>
      <c r="D224"/>
      <c r="E224"/>
      <c r="F224"/>
      <c r="G224"/>
      <c r="H224"/>
      <c r="I224"/>
    </row>
    <row r="225" spans="3:9" x14ac:dyDescent="0.2">
      <c r="C225"/>
      <c r="D225"/>
      <c r="E225"/>
      <c r="F225"/>
      <c r="G225"/>
      <c r="H225"/>
      <c r="I225"/>
    </row>
  </sheetData>
  <sortState xmlns:xlrd2="http://schemas.microsoft.com/office/spreadsheetml/2017/richdata2" ref="A4:L50">
    <sortCondition ref="B3:B50"/>
  </sortState>
  <mergeCells count="7">
    <mergeCell ref="A56:L56"/>
    <mergeCell ref="D1:G1"/>
    <mergeCell ref="H1:K1"/>
    <mergeCell ref="L1:L2"/>
    <mergeCell ref="C1:C2"/>
    <mergeCell ref="B1:B2"/>
    <mergeCell ref="A1:A2"/>
  </mergeCells>
  <conditionalFormatting sqref="A3:L50">
    <cfRule type="expression" dxfId="0" priority="1">
      <formula>MOD(ROW(),2)=0</formula>
    </cfRule>
  </conditionalFormatting>
  <printOptions horizontalCentered="1" verticalCentered="1"/>
  <pageMargins left="0.75" right="0.75" top="1" bottom="1" header="0.5" footer="0.5"/>
  <pageSetup orientation="landscape" horizontalDpi="0" verticalDpi="0"/>
  <headerFooter>
    <oddHeader>Data Dump - Sections 1-11</oddHeader>
    <oddFooter>Counting Opinions (SQUIRE) Ltd.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309EC-54D5-4263-BAB0-DB7CF211077C}">
  <sheetPr>
    <tabColor theme="8" tint="-0.249977111117893"/>
  </sheetPr>
  <dimension ref="A1:GE70"/>
  <sheetViews>
    <sheetView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8.140625" customWidth="1"/>
    <col min="2" max="32" width="11.42578125" bestFit="1" customWidth="1"/>
    <col min="33" max="33" width="15.28515625" customWidth="1"/>
    <col min="34" max="34" width="11.42578125" bestFit="1" customWidth="1"/>
    <col min="35" max="35" width="15.28515625" customWidth="1"/>
    <col min="36" max="123" width="11.42578125" bestFit="1" customWidth="1"/>
    <col min="124" max="124" width="15.28515625" customWidth="1"/>
    <col min="125" max="130" width="11.42578125" bestFit="1" customWidth="1"/>
    <col min="131" max="131" width="15.28515625" customWidth="1"/>
    <col min="132" max="143" width="11.42578125" bestFit="1" customWidth="1"/>
    <col min="144" max="144" width="15.28515625" customWidth="1"/>
    <col min="145" max="152" width="11.42578125" bestFit="1" customWidth="1"/>
    <col min="153" max="153" width="15.28515625" customWidth="1"/>
    <col min="154" max="157" width="11.42578125" bestFit="1" customWidth="1"/>
    <col min="158" max="163" width="15.28515625" customWidth="1"/>
    <col min="164" max="165" width="11.42578125" bestFit="1" customWidth="1"/>
    <col min="166" max="169" width="15.28515625" customWidth="1"/>
    <col min="170" max="171" width="11.42578125" bestFit="1" customWidth="1"/>
    <col min="172" max="175" width="15.28515625" customWidth="1"/>
    <col min="176" max="176" width="11.42578125" bestFit="1" customWidth="1"/>
    <col min="177" max="177" width="15.28515625" customWidth="1"/>
    <col min="178" max="178" width="11.42578125" bestFit="1" customWidth="1"/>
    <col min="179" max="179" width="15.28515625" customWidth="1"/>
    <col min="180" max="180" width="11.42578125" bestFit="1" customWidth="1"/>
    <col min="181" max="182" width="15.28515625" customWidth="1"/>
    <col min="183" max="183" width="11.42578125" bestFit="1" customWidth="1"/>
    <col min="184" max="184" width="15.28515625" customWidth="1"/>
  </cols>
  <sheetData>
    <row r="1" spans="1:187" s="1" customFormat="1" ht="63.75" customHeight="1" x14ac:dyDescent="0.2">
      <c r="A1" s="1" t="s">
        <v>32</v>
      </c>
      <c r="B1" s="1" t="s">
        <v>206</v>
      </c>
      <c r="C1" s="1" t="s">
        <v>207</v>
      </c>
      <c r="D1" s="1" t="s">
        <v>208</v>
      </c>
      <c r="E1" s="1" t="s">
        <v>209</v>
      </c>
      <c r="F1" s="1" t="s">
        <v>210</v>
      </c>
      <c r="G1" s="1" t="s">
        <v>211</v>
      </c>
      <c r="H1" s="1" t="s">
        <v>212</v>
      </c>
      <c r="I1" s="1" t="s">
        <v>213</v>
      </c>
      <c r="J1" s="1" t="s">
        <v>214</v>
      </c>
      <c r="K1" s="1" t="s">
        <v>215</v>
      </c>
      <c r="L1" s="1" t="s">
        <v>216</v>
      </c>
      <c r="M1" s="1" t="s">
        <v>217</v>
      </c>
      <c r="N1" s="1" t="s">
        <v>218</v>
      </c>
      <c r="O1" s="1" t="s">
        <v>219</v>
      </c>
      <c r="P1" s="1" t="s">
        <v>220</v>
      </c>
      <c r="Q1" s="1" t="s">
        <v>221</v>
      </c>
      <c r="R1" s="1" t="s">
        <v>222</v>
      </c>
      <c r="S1" s="1" t="s">
        <v>223</v>
      </c>
      <c r="T1" s="1" t="s">
        <v>224</v>
      </c>
      <c r="U1" s="1" t="s">
        <v>225</v>
      </c>
      <c r="V1" s="1" t="s">
        <v>226</v>
      </c>
      <c r="W1" s="1" t="s">
        <v>227</v>
      </c>
      <c r="X1" s="1" t="s">
        <v>228</v>
      </c>
      <c r="Y1" s="1" t="s">
        <v>229</v>
      </c>
      <c r="Z1" s="1" t="s">
        <v>230</v>
      </c>
      <c r="AA1" s="1" t="s">
        <v>231</v>
      </c>
      <c r="AB1" s="1" t="s">
        <v>232</v>
      </c>
      <c r="AC1" s="1" t="s">
        <v>233</v>
      </c>
      <c r="AD1" s="1" t="s">
        <v>234</v>
      </c>
      <c r="AE1" s="1" t="s">
        <v>235</v>
      </c>
      <c r="AF1" s="1" t="s">
        <v>236</v>
      </c>
      <c r="AG1" s="1" t="s">
        <v>237</v>
      </c>
      <c r="AH1" s="1" t="s">
        <v>238</v>
      </c>
    </row>
    <row r="2" spans="1:187" x14ac:dyDescent="0.2">
      <c r="A2" t="s">
        <v>51</v>
      </c>
      <c r="B2" s="2">
        <v>5189</v>
      </c>
      <c r="C2" s="2">
        <v>6930</v>
      </c>
      <c r="D2" s="2">
        <v>0</v>
      </c>
      <c r="E2" s="2">
        <v>12119</v>
      </c>
      <c r="F2" s="2">
        <v>389</v>
      </c>
      <c r="G2" s="2">
        <v>5</v>
      </c>
      <c r="H2" s="2">
        <v>1032</v>
      </c>
      <c r="I2" s="2">
        <v>0</v>
      </c>
      <c r="J2" s="2">
        <v>1426</v>
      </c>
      <c r="K2" s="2">
        <v>0</v>
      </c>
      <c r="L2" s="2">
        <v>7978842</v>
      </c>
      <c r="M2" s="2">
        <v>0</v>
      </c>
      <c r="N2" s="2">
        <v>7978842</v>
      </c>
      <c r="O2" s="2">
        <v>7980268</v>
      </c>
      <c r="P2" s="2">
        <v>13545</v>
      </c>
      <c r="Q2" s="2">
        <v>7992387</v>
      </c>
      <c r="R2" s="2">
        <v>7030</v>
      </c>
      <c r="S2" s="2">
        <v>999</v>
      </c>
      <c r="T2" s="2">
        <v>8029</v>
      </c>
      <c r="U2" s="2">
        <v>4291</v>
      </c>
      <c r="V2" s="2">
        <v>216</v>
      </c>
      <c r="W2" s="2">
        <v>4507</v>
      </c>
      <c r="X2" s="2">
        <v>798</v>
      </c>
      <c r="Y2" s="2">
        <v>206</v>
      </c>
      <c r="Z2" s="2">
        <v>1004</v>
      </c>
      <c r="AA2" s="2">
        <v>6411</v>
      </c>
      <c r="AB2" s="2">
        <v>0</v>
      </c>
      <c r="AC2" s="2">
        <v>0</v>
      </c>
      <c r="AD2" s="2">
        <v>6411</v>
      </c>
      <c r="AE2" s="2">
        <v>2961</v>
      </c>
      <c r="AF2" s="2">
        <v>0</v>
      </c>
      <c r="AG2" s="2">
        <v>0</v>
      </c>
      <c r="AH2" s="2">
        <v>2961</v>
      </c>
      <c r="AI2" s="2"/>
      <c r="AJ2" s="3"/>
      <c r="AK2" s="2"/>
      <c r="AL2" s="3"/>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2"/>
      <c r="DO2" s="2"/>
      <c r="DP2" s="2"/>
      <c r="DQ2" s="3"/>
      <c r="DR2" s="4"/>
      <c r="DS2" s="4"/>
      <c r="DT2" s="4"/>
      <c r="DU2" s="4"/>
      <c r="DV2" s="4"/>
      <c r="DW2" s="3"/>
      <c r="DX2" s="4"/>
      <c r="DY2" s="4"/>
      <c r="DZ2" s="4"/>
      <c r="EA2" s="4"/>
      <c r="EB2" s="4"/>
      <c r="EC2" s="4"/>
      <c r="ED2" s="3"/>
      <c r="EE2" s="4"/>
      <c r="EF2" s="4"/>
      <c r="EG2" s="4"/>
      <c r="EH2" s="4"/>
      <c r="EI2" s="4"/>
      <c r="EJ2" s="4"/>
      <c r="EK2" s="4"/>
      <c r="EL2" s="4"/>
      <c r="EM2" s="4"/>
      <c r="EN2" s="4"/>
      <c r="EO2" s="4"/>
      <c r="EP2" s="4"/>
      <c r="EQ2" s="3"/>
      <c r="ER2" s="4"/>
      <c r="ES2" s="4"/>
      <c r="ET2" s="4"/>
      <c r="EU2" s="4"/>
      <c r="EV2" s="4"/>
      <c r="EW2" s="4"/>
      <c r="EX2" s="4"/>
      <c r="EY2" s="4"/>
      <c r="EZ2" s="3"/>
      <c r="FA2" s="4"/>
      <c r="FB2" s="4"/>
      <c r="FC2" s="4"/>
      <c r="FD2" s="4"/>
      <c r="FE2" s="3"/>
      <c r="FF2" s="3"/>
      <c r="FG2" s="3"/>
      <c r="FH2" s="3"/>
      <c r="FI2" s="3"/>
      <c r="FJ2" s="3"/>
      <c r="FK2" s="2"/>
      <c r="FL2" s="2"/>
      <c r="FM2" s="3"/>
      <c r="FN2" s="3"/>
      <c r="FO2" s="3"/>
      <c r="FP2" s="3"/>
      <c r="FQ2" s="2"/>
      <c r="FR2" s="2"/>
      <c r="FS2" s="3"/>
      <c r="FT2" s="3"/>
      <c r="FU2" s="3"/>
      <c r="FV2" s="3"/>
      <c r="FW2" s="3"/>
      <c r="FX2" s="3"/>
      <c r="FY2" s="3"/>
      <c r="FZ2" s="3"/>
      <c r="GA2" s="5"/>
      <c r="GB2" s="3"/>
      <c r="GC2" s="3"/>
      <c r="GD2" s="5"/>
      <c r="GE2" s="3"/>
    </row>
    <row r="3" spans="1:187" x14ac:dyDescent="0.2">
      <c r="A3" t="s">
        <v>74</v>
      </c>
      <c r="B3" s="2">
        <v>13828</v>
      </c>
      <c r="C3" s="2">
        <v>3564</v>
      </c>
      <c r="D3" s="2">
        <v>14</v>
      </c>
      <c r="E3" s="2">
        <v>17406</v>
      </c>
      <c r="F3" s="2">
        <v>952</v>
      </c>
      <c r="G3" s="2">
        <v>64</v>
      </c>
      <c r="H3" s="2">
        <v>1695</v>
      </c>
      <c r="I3" s="2">
        <v>0</v>
      </c>
      <c r="J3" s="2">
        <v>2711</v>
      </c>
      <c r="K3" s="2">
        <v>0</v>
      </c>
      <c r="L3" s="2">
        <v>7978842</v>
      </c>
      <c r="M3" s="2">
        <v>0</v>
      </c>
      <c r="N3" s="2">
        <v>7978842</v>
      </c>
      <c r="O3" s="2">
        <v>7981553</v>
      </c>
      <c r="P3" s="2">
        <v>20117</v>
      </c>
      <c r="Q3" s="2">
        <v>7998959</v>
      </c>
      <c r="R3" s="2">
        <v>11636</v>
      </c>
      <c r="S3" s="2">
        <v>2014</v>
      </c>
      <c r="T3" s="2">
        <v>13650</v>
      </c>
      <c r="U3" s="2">
        <v>5045</v>
      </c>
      <c r="V3" s="2">
        <v>471</v>
      </c>
      <c r="W3" s="2">
        <v>5516</v>
      </c>
      <c r="X3" s="2">
        <v>725</v>
      </c>
      <c r="Y3" s="2">
        <v>160</v>
      </c>
      <c r="Z3" s="2">
        <v>885</v>
      </c>
      <c r="AA3" s="2">
        <v>4887</v>
      </c>
      <c r="AB3" s="2">
        <v>1</v>
      </c>
      <c r="AC3" s="2">
        <v>2</v>
      </c>
      <c r="AD3" s="2">
        <v>4890</v>
      </c>
      <c r="AE3" s="2">
        <v>6757</v>
      </c>
      <c r="AF3" s="2">
        <v>3</v>
      </c>
      <c r="AG3" s="2">
        <v>27</v>
      </c>
      <c r="AH3" s="2">
        <v>6787</v>
      </c>
      <c r="AI3" s="2"/>
      <c r="AJ3" s="3"/>
      <c r="AK3" s="2"/>
      <c r="AL3" s="3"/>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c r="BZ3" s="3"/>
      <c r="CA3" s="2"/>
      <c r="CB3" s="2"/>
      <c r="CC3" s="3"/>
      <c r="CD3" s="2"/>
      <c r="CE3" s="2"/>
      <c r="CF3" s="2"/>
      <c r="CG3" s="2"/>
      <c r="CH3" s="2"/>
      <c r="CI3" s="2"/>
      <c r="CJ3" s="2"/>
      <c r="CK3" s="2"/>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2"/>
      <c r="DO3" s="2"/>
      <c r="DP3" s="2"/>
      <c r="DQ3" s="2"/>
      <c r="DR3" s="4"/>
      <c r="DS3" s="4"/>
      <c r="DT3" s="4"/>
      <c r="DU3" s="4"/>
      <c r="DV3" s="4"/>
      <c r="DW3" s="3"/>
      <c r="DX3" s="4"/>
      <c r="DY3" s="4"/>
      <c r="DZ3" s="4"/>
      <c r="EA3" s="4"/>
      <c r="EB3" s="4"/>
      <c r="EC3" s="4"/>
      <c r="ED3" s="3"/>
      <c r="EE3" s="4"/>
      <c r="EF3" s="4"/>
      <c r="EG3" s="4"/>
      <c r="EH3" s="4"/>
      <c r="EI3" s="4"/>
      <c r="EJ3" s="4"/>
      <c r="EK3" s="4"/>
      <c r="EL3" s="4"/>
      <c r="EM3" s="4"/>
      <c r="EN3" s="4"/>
      <c r="EO3" s="4"/>
      <c r="EP3" s="4"/>
      <c r="EQ3" s="3"/>
      <c r="ER3" s="4"/>
      <c r="ES3" s="4"/>
      <c r="ET3" s="4"/>
      <c r="EU3" s="4"/>
      <c r="EV3" s="4"/>
      <c r="EW3" s="4"/>
      <c r="EX3" s="4"/>
      <c r="EY3" s="4"/>
      <c r="EZ3" s="3"/>
      <c r="FA3" s="4"/>
      <c r="FB3" s="4"/>
      <c r="FC3" s="4"/>
      <c r="FD3" s="4"/>
      <c r="FE3" s="3"/>
      <c r="FF3" s="3"/>
      <c r="FG3" s="3"/>
      <c r="FH3" s="3"/>
      <c r="FI3" s="3"/>
      <c r="FJ3" s="3"/>
      <c r="FK3" s="2"/>
      <c r="FL3" s="2"/>
      <c r="FM3" s="3"/>
      <c r="FN3" s="3"/>
      <c r="FO3" s="3"/>
      <c r="FP3" s="3"/>
      <c r="FQ3" s="2"/>
      <c r="FR3" s="2"/>
      <c r="FS3" s="3"/>
      <c r="FT3" s="3"/>
      <c r="FU3" s="3"/>
      <c r="FV3" s="3"/>
      <c r="FW3" s="3"/>
      <c r="FX3" s="3"/>
      <c r="FY3" s="3"/>
      <c r="FZ3" s="3"/>
      <c r="GA3" s="5"/>
      <c r="GB3" s="3"/>
      <c r="GC3" s="3"/>
      <c r="GD3" s="5"/>
      <c r="GE3" s="3"/>
    </row>
    <row r="4" spans="1:187" x14ac:dyDescent="0.2">
      <c r="A4" t="s">
        <v>44</v>
      </c>
      <c r="B4" s="2">
        <v>182628</v>
      </c>
      <c r="C4" s="2">
        <v>49592</v>
      </c>
      <c r="D4" s="2">
        <v>113</v>
      </c>
      <c r="E4" s="2">
        <v>232333</v>
      </c>
      <c r="F4" s="2">
        <v>16606</v>
      </c>
      <c r="G4" s="2">
        <v>187</v>
      </c>
      <c r="H4" s="2">
        <v>34850</v>
      </c>
      <c r="I4" s="2">
        <v>4931</v>
      </c>
      <c r="J4" s="2">
        <v>56574</v>
      </c>
      <c r="K4" s="2">
        <v>7427</v>
      </c>
      <c r="L4" s="2">
        <v>7978842</v>
      </c>
      <c r="M4" s="2">
        <v>0</v>
      </c>
      <c r="N4" s="2">
        <v>7986269</v>
      </c>
      <c r="O4" s="2">
        <v>8042843</v>
      </c>
      <c r="P4" s="2">
        <v>288907</v>
      </c>
      <c r="Q4" s="2">
        <v>8275176</v>
      </c>
      <c r="R4" s="2">
        <v>113510</v>
      </c>
      <c r="S4" s="2">
        <v>36966</v>
      </c>
      <c r="T4" s="2">
        <v>150476</v>
      </c>
      <c r="U4" s="2">
        <v>103858</v>
      </c>
      <c r="V4" s="2">
        <v>9549</v>
      </c>
      <c r="W4" s="2">
        <v>113407</v>
      </c>
      <c r="X4" s="2">
        <v>14965</v>
      </c>
      <c r="Y4" s="2">
        <v>4896</v>
      </c>
      <c r="Z4" s="2">
        <v>19861</v>
      </c>
      <c r="AA4" s="2">
        <v>38201</v>
      </c>
      <c r="AB4" s="2">
        <v>15</v>
      </c>
      <c r="AC4" s="2">
        <v>0</v>
      </c>
      <c r="AD4" s="2">
        <v>38216</v>
      </c>
      <c r="AE4" s="2">
        <v>36203</v>
      </c>
      <c r="AF4" s="2">
        <v>105</v>
      </c>
      <c r="AG4" s="2">
        <v>107</v>
      </c>
      <c r="AH4" s="2">
        <v>36415</v>
      </c>
      <c r="AI4" s="2"/>
      <c r="AJ4" s="3"/>
      <c r="AK4" s="2"/>
      <c r="AL4" s="3"/>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c r="BZ4" s="3"/>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3"/>
      <c r="DG4" s="3"/>
      <c r="DH4" s="3"/>
      <c r="DI4" s="3"/>
      <c r="DJ4" s="3"/>
      <c r="DK4" s="3"/>
      <c r="DL4" s="3"/>
      <c r="DM4" s="3"/>
      <c r="DN4" s="2"/>
      <c r="DO4" s="2"/>
      <c r="DP4" s="2"/>
      <c r="DQ4" s="2"/>
      <c r="DR4" s="4"/>
      <c r="DS4" s="4"/>
      <c r="DT4" s="4"/>
      <c r="DU4" s="4"/>
      <c r="DV4" s="4"/>
      <c r="DW4" s="3"/>
      <c r="DX4" s="4"/>
      <c r="DY4" s="4"/>
      <c r="DZ4" s="4"/>
      <c r="EA4" s="4"/>
      <c r="EB4" s="4"/>
      <c r="EC4" s="4"/>
      <c r="ED4" s="3"/>
      <c r="EE4" s="4"/>
      <c r="EF4" s="4"/>
      <c r="EG4" s="4"/>
      <c r="EH4" s="4"/>
      <c r="EI4" s="4"/>
      <c r="EJ4" s="4"/>
      <c r="EK4" s="4"/>
      <c r="EL4" s="4"/>
      <c r="EM4" s="4"/>
      <c r="EN4" s="4"/>
      <c r="EO4" s="4"/>
      <c r="EP4" s="4"/>
      <c r="EQ4" s="3"/>
      <c r="ER4" s="4"/>
      <c r="ES4" s="4"/>
      <c r="ET4" s="4"/>
      <c r="EU4" s="4"/>
      <c r="EV4" s="4"/>
      <c r="EW4" s="4"/>
      <c r="EX4" s="4"/>
      <c r="EY4" s="4"/>
      <c r="EZ4" s="3"/>
      <c r="FA4" s="4"/>
      <c r="FB4" s="4"/>
      <c r="FC4" s="4"/>
      <c r="FD4" s="4"/>
      <c r="FE4" s="3"/>
      <c r="FF4" s="3"/>
      <c r="FG4" s="3"/>
      <c r="FH4" s="3"/>
      <c r="FI4" s="3"/>
      <c r="FJ4" s="3"/>
      <c r="FK4" s="2"/>
      <c r="FL4" s="2"/>
      <c r="FM4" s="3"/>
      <c r="FN4" s="3"/>
      <c r="FO4" s="3"/>
      <c r="FP4" s="3"/>
      <c r="FQ4" s="2"/>
      <c r="FR4" s="2"/>
      <c r="FS4" s="3"/>
      <c r="FT4" s="3"/>
      <c r="FU4" s="3"/>
      <c r="FV4" s="3"/>
      <c r="FW4" s="4"/>
      <c r="FX4" s="3"/>
      <c r="FY4" s="2"/>
      <c r="FZ4" s="3"/>
      <c r="GA4" s="5"/>
      <c r="GB4" s="3"/>
      <c r="GC4" s="3"/>
      <c r="GD4" s="5"/>
      <c r="GE4" s="3"/>
    </row>
    <row r="5" spans="1:187" x14ac:dyDescent="0.2">
      <c r="A5" t="s">
        <v>81</v>
      </c>
      <c r="B5" s="2">
        <v>18082</v>
      </c>
      <c r="C5" s="2">
        <v>4749</v>
      </c>
      <c r="D5" s="2">
        <v>240</v>
      </c>
      <c r="E5" s="2">
        <v>23071</v>
      </c>
      <c r="F5" s="2">
        <v>3791</v>
      </c>
      <c r="G5" s="2">
        <v>37</v>
      </c>
      <c r="H5" s="2">
        <v>2751</v>
      </c>
      <c r="I5" s="2">
        <v>0</v>
      </c>
      <c r="J5" s="2">
        <v>6579</v>
      </c>
      <c r="K5" s="2">
        <v>0</v>
      </c>
      <c r="L5" s="2">
        <v>7978842</v>
      </c>
      <c r="M5" s="2">
        <v>0</v>
      </c>
      <c r="N5" s="2">
        <v>7978842</v>
      </c>
      <c r="O5" s="2">
        <v>7985421</v>
      </c>
      <c r="P5" s="2">
        <v>29650</v>
      </c>
      <c r="Q5" s="2">
        <v>8008492</v>
      </c>
      <c r="R5" s="2">
        <v>15764</v>
      </c>
      <c r="S5" s="2">
        <v>5354</v>
      </c>
      <c r="T5" s="2">
        <v>21118</v>
      </c>
      <c r="U5" s="2">
        <v>6025</v>
      </c>
      <c r="V5" s="2">
        <v>743</v>
      </c>
      <c r="W5" s="2">
        <v>6768</v>
      </c>
      <c r="X5" s="2">
        <v>1265</v>
      </c>
      <c r="Y5" s="2">
        <v>439</v>
      </c>
      <c r="Z5" s="2">
        <v>1704</v>
      </c>
      <c r="AA5" s="2">
        <v>5758</v>
      </c>
      <c r="AB5" s="2">
        <v>4</v>
      </c>
      <c r="AC5" s="2">
        <v>0</v>
      </c>
      <c r="AD5" s="2">
        <v>5762</v>
      </c>
      <c r="AE5" s="2">
        <v>8440</v>
      </c>
      <c r="AF5" s="2">
        <v>0</v>
      </c>
      <c r="AG5" s="2">
        <v>55</v>
      </c>
      <c r="AH5" s="2">
        <v>8495</v>
      </c>
      <c r="AI5" s="2"/>
      <c r="AJ5" s="3"/>
      <c r="AK5" s="2"/>
      <c r="AL5" s="3"/>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
      <c r="BZ5" s="3"/>
      <c r="CA5" s="2"/>
      <c r="CB5" s="2"/>
      <c r="CC5" s="3"/>
      <c r="CD5" s="2"/>
      <c r="CE5" s="2"/>
      <c r="CF5" s="2"/>
      <c r="CG5" s="2"/>
      <c r="CH5" s="2"/>
      <c r="CI5" s="2"/>
      <c r="CJ5" s="2"/>
      <c r="CK5" s="2"/>
      <c r="CL5" s="2"/>
      <c r="CM5" s="2"/>
      <c r="CN5" s="2"/>
      <c r="CO5" s="2"/>
      <c r="CP5" s="2"/>
      <c r="CQ5" s="2"/>
      <c r="CR5" s="2"/>
      <c r="CS5" s="2"/>
      <c r="CT5" s="2"/>
      <c r="CU5" s="2"/>
      <c r="CV5" s="3"/>
      <c r="CW5" s="3"/>
      <c r="CX5" s="3"/>
      <c r="CY5" s="3"/>
      <c r="CZ5" s="3"/>
      <c r="DA5" s="3"/>
      <c r="DB5" s="3"/>
      <c r="DC5" s="3"/>
      <c r="DD5" s="3"/>
      <c r="DE5" s="3"/>
      <c r="DF5" s="3"/>
      <c r="DG5" s="3"/>
      <c r="DH5" s="3"/>
      <c r="DI5" s="3"/>
      <c r="DJ5" s="3"/>
      <c r="DK5" s="3"/>
      <c r="DL5" s="3"/>
      <c r="DM5" s="3"/>
      <c r="DN5" s="2"/>
      <c r="DO5" s="2"/>
      <c r="DP5" s="2"/>
      <c r="DQ5" s="3"/>
      <c r="DR5" s="4"/>
      <c r="DS5" s="4"/>
      <c r="DT5" s="4"/>
      <c r="DU5" s="4"/>
      <c r="DV5" s="4"/>
      <c r="DW5" s="3"/>
      <c r="DX5" s="4"/>
      <c r="DY5" s="4"/>
      <c r="DZ5" s="4"/>
      <c r="EA5" s="4"/>
      <c r="EB5" s="4"/>
      <c r="EC5" s="4"/>
      <c r="ED5" s="3"/>
      <c r="EE5" s="4"/>
      <c r="EF5" s="4"/>
      <c r="EG5" s="4"/>
      <c r="EH5" s="4"/>
      <c r="EI5" s="4"/>
      <c r="EJ5" s="4"/>
      <c r="EK5" s="4"/>
      <c r="EL5" s="4"/>
      <c r="EM5" s="4"/>
      <c r="EN5" s="4"/>
      <c r="EO5" s="4"/>
      <c r="EP5" s="4"/>
      <c r="EQ5" s="3"/>
      <c r="ER5" s="4"/>
      <c r="ES5" s="4"/>
      <c r="ET5" s="4"/>
      <c r="EU5" s="4"/>
      <c r="EV5" s="4"/>
      <c r="EW5" s="4"/>
      <c r="EX5" s="4"/>
      <c r="EY5" s="4"/>
      <c r="EZ5" s="3"/>
      <c r="FA5" s="4"/>
      <c r="FB5" s="4"/>
      <c r="FC5" s="4"/>
      <c r="FD5" s="4"/>
      <c r="FE5" s="3"/>
      <c r="FF5" s="3"/>
      <c r="FG5" s="3"/>
      <c r="FH5" s="3"/>
      <c r="FI5" s="3"/>
      <c r="FJ5" s="3"/>
      <c r="FK5" s="2"/>
      <c r="FL5" s="2"/>
      <c r="FM5" s="3"/>
      <c r="FN5" s="3"/>
      <c r="FO5" s="3"/>
      <c r="FP5" s="3"/>
      <c r="FQ5" s="2"/>
      <c r="FR5" s="2"/>
      <c r="FS5" s="3"/>
      <c r="FT5" s="3"/>
      <c r="FU5" s="3"/>
      <c r="FV5" s="3"/>
      <c r="FW5" s="4"/>
      <c r="FX5" s="3"/>
      <c r="FY5" s="3"/>
      <c r="FZ5" s="3"/>
      <c r="GA5" s="5"/>
      <c r="GB5" s="3"/>
      <c r="GC5" s="3"/>
      <c r="GD5" s="5"/>
      <c r="GE5" s="3"/>
    </row>
    <row r="6" spans="1:187" x14ac:dyDescent="0.2">
      <c r="A6" t="s">
        <v>106</v>
      </c>
      <c r="B6" s="2">
        <v>23578</v>
      </c>
      <c r="C6" s="2">
        <v>6772</v>
      </c>
      <c r="D6" s="2">
        <v>13</v>
      </c>
      <c r="E6" s="2">
        <v>30363</v>
      </c>
      <c r="F6" s="2">
        <v>2899</v>
      </c>
      <c r="G6" s="2">
        <v>29</v>
      </c>
      <c r="H6" s="2">
        <v>5263</v>
      </c>
      <c r="I6" s="2">
        <v>0</v>
      </c>
      <c r="J6" s="2">
        <v>8191</v>
      </c>
      <c r="K6" s="2">
        <v>0</v>
      </c>
      <c r="L6" s="2">
        <v>7978842</v>
      </c>
      <c r="M6" s="2">
        <v>0</v>
      </c>
      <c r="N6" s="2">
        <v>7978842</v>
      </c>
      <c r="O6" s="2">
        <v>7987033</v>
      </c>
      <c r="P6" s="2">
        <v>38554</v>
      </c>
      <c r="Q6" s="2">
        <v>8017396</v>
      </c>
      <c r="R6" s="2">
        <v>16106</v>
      </c>
      <c r="S6" s="2">
        <v>6510</v>
      </c>
      <c r="T6" s="2">
        <v>22616</v>
      </c>
      <c r="U6" s="2">
        <v>12865</v>
      </c>
      <c r="V6" s="2">
        <v>898</v>
      </c>
      <c r="W6" s="2">
        <v>13763</v>
      </c>
      <c r="X6" s="2">
        <v>1381</v>
      </c>
      <c r="Y6" s="2">
        <v>747</v>
      </c>
      <c r="Z6" s="2">
        <v>2128</v>
      </c>
      <c r="AA6" s="2">
        <v>6410</v>
      </c>
      <c r="AB6" s="2">
        <v>0</v>
      </c>
      <c r="AC6" s="2">
        <v>4</v>
      </c>
      <c r="AD6" s="2">
        <v>6414</v>
      </c>
      <c r="AE6" s="2">
        <v>8522</v>
      </c>
      <c r="AF6" s="2">
        <v>0</v>
      </c>
      <c r="AG6" s="2">
        <v>10</v>
      </c>
      <c r="AH6" s="2">
        <v>8532</v>
      </c>
      <c r="AI6" s="2"/>
      <c r="AJ6" s="3"/>
      <c r="AK6" s="2"/>
      <c r="AL6" s="3"/>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3"/>
      <c r="BZ6" s="3"/>
      <c r="CA6" s="2"/>
      <c r="CB6" s="2"/>
      <c r="CC6" s="3"/>
      <c r="CD6" s="2"/>
      <c r="CE6" s="2"/>
      <c r="CF6" s="2"/>
      <c r="CG6" s="2"/>
      <c r="CH6" s="2"/>
      <c r="CI6" s="2"/>
      <c r="CJ6" s="2"/>
      <c r="CK6" s="2"/>
      <c r="CL6" s="2"/>
      <c r="CM6" s="2"/>
      <c r="CN6" s="2"/>
      <c r="CO6" s="2"/>
      <c r="CP6" s="2"/>
      <c r="CQ6" s="2"/>
      <c r="CR6" s="2"/>
      <c r="CS6" s="2"/>
      <c r="CT6" s="2"/>
      <c r="CU6" s="2"/>
      <c r="CV6" s="3"/>
      <c r="CW6" s="3"/>
      <c r="CX6" s="3"/>
      <c r="CY6" s="3"/>
      <c r="CZ6" s="3"/>
      <c r="DA6" s="3"/>
      <c r="DB6" s="3"/>
      <c r="DC6" s="3"/>
      <c r="DD6" s="3"/>
      <c r="DE6" s="3"/>
      <c r="DF6" s="3"/>
      <c r="DG6" s="3"/>
      <c r="DH6" s="3"/>
      <c r="DI6" s="3"/>
      <c r="DJ6" s="3"/>
      <c r="DK6" s="3"/>
      <c r="DL6" s="3"/>
      <c r="DM6" s="3"/>
      <c r="DN6" s="2"/>
      <c r="DO6" s="2"/>
      <c r="DP6" s="2"/>
      <c r="DQ6" s="3"/>
      <c r="DR6" s="4"/>
      <c r="DS6" s="4"/>
      <c r="DT6" s="4"/>
      <c r="DU6" s="4"/>
      <c r="DV6" s="4"/>
      <c r="DW6" s="3"/>
      <c r="DX6" s="4"/>
      <c r="DY6" s="4"/>
      <c r="DZ6" s="4"/>
      <c r="EA6" s="4"/>
      <c r="EB6" s="4"/>
      <c r="EC6" s="4"/>
      <c r="ED6" s="3"/>
      <c r="EE6" s="4"/>
      <c r="EF6" s="4"/>
      <c r="EG6" s="4"/>
      <c r="EH6" s="4"/>
      <c r="EI6" s="4"/>
      <c r="EJ6" s="4"/>
      <c r="EK6" s="4"/>
      <c r="EL6" s="4"/>
      <c r="EM6" s="4"/>
      <c r="EN6" s="4"/>
      <c r="EO6" s="4"/>
      <c r="EP6" s="4"/>
      <c r="EQ6" s="3"/>
      <c r="ER6" s="4"/>
      <c r="ES6" s="4"/>
      <c r="ET6" s="4"/>
      <c r="EU6" s="4"/>
      <c r="EV6" s="4"/>
      <c r="EW6" s="4"/>
      <c r="EX6" s="4"/>
      <c r="EY6" s="4"/>
      <c r="EZ6" s="3"/>
      <c r="FA6" s="4"/>
      <c r="FB6" s="4"/>
      <c r="FC6" s="4"/>
      <c r="FD6" s="4"/>
      <c r="FE6" s="3"/>
      <c r="FF6" s="3"/>
      <c r="FG6" s="3"/>
      <c r="FH6" s="3"/>
      <c r="FI6" s="3"/>
      <c r="FJ6" s="3"/>
      <c r="FK6" s="2"/>
      <c r="FL6" s="2"/>
      <c r="FM6" s="3"/>
      <c r="FN6" s="3"/>
      <c r="FO6" s="3"/>
      <c r="FP6" s="3"/>
      <c r="FQ6" s="2"/>
      <c r="FR6" s="2"/>
      <c r="FS6" s="3"/>
      <c r="FT6" s="3"/>
      <c r="FU6" s="3"/>
      <c r="FV6" s="3"/>
      <c r="FW6" s="3"/>
      <c r="FX6" s="3"/>
      <c r="FY6" s="3"/>
      <c r="FZ6" s="3"/>
      <c r="GA6" s="5"/>
      <c r="GB6" s="3"/>
      <c r="GC6" s="3"/>
      <c r="GD6" s="5"/>
      <c r="GE6" s="3"/>
    </row>
    <row r="7" spans="1:187" x14ac:dyDescent="0.2">
      <c r="A7" t="s">
        <v>55</v>
      </c>
      <c r="B7" s="2">
        <v>92986</v>
      </c>
      <c r="C7" s="2">
        <v>23377</v>
      </c>
      <c r="D7" s="2">
        <v>529</v>
      </c>
      <c r="E7" s="2">
        <v>116892</v>
      </c>
      <c r="F7" s="2">
        <v>9923</v>
      </c>
      <c r="G7" s="2">
        <v>146</v>
      </c>
      <c r="H7" s="2">
        <v>19865</v>
      </c>
      <c r="I7" s="2">
        <v>0</v>
      </c>
      <c r="J7" s="2">
        <v>29934</v>
      </c>
      <c r="K7" s="2">
        <v>25649</v>
      </c>
      <c r="L7" s="2">
        <v>7978842</v>
      </c>
      <c r="M7" s="2">
        <v>0</v>
      </c>
      <c r="N7" s="2">
        <v>8004491</v>
      </c>
      <c r="O7" s="2">
        <v>8034425</v>
      </c>
      <c r="P7" s="2">
        <v>146826</v>
      </c>
      <c r="Q7" s="2">
        <v>8151317</v>
      </c>
      <c r="R7" s="2">
        <v>63024</v>
      </c>
      <c r="S7" s="2">
        <v>25935</v>
      </c>
      <c r="T7" s="2">
        <v>88959</v>
      </c>
      <c r="U7" s="2">
        <v>48393</v>
      </c>
      <c r="V7" s="2">
        <v>1716</v>
      </c>
      <c r="W7" s="2">
        <v>50109</v>
      </c>
      <c r="X7" s="2">
        <v>5390</v>
      </c>
      <c r="Y7" s="2">
        <v>2121</v>
      </c>
      <c r="Z7" s="2">
        <v>7511</v>
      </c>
      <c r="AA7" s="2">
        <v>37750</v>
      </c>
      <c r="AB7" s="2">
        <v>6</v>
      </c>
      <c r="AC7" s="2">
        <v>1</v>
      </c>
      <c r="AD7" s="2">
        <v>37757</v>
      </c>
      <c r="AE7" s="2">
        <v>19847</v>
      </c>
      <c r="AF7" s="2">
        <v>0</v>
      </c>
      <c r="AG7" s="2">
        <v>114</v>
      </c>
      <c r="AH7" s="2">
        <v>19961</v>
      </c>
      <c r="AI7" s="2"/>
      <c r="AJ7" s="3"/>
      <c r="AK7" s="2"/>
      <c r="AL7" s="3"/>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3"/>
      <c r="BT7" s="2"/>
      <c r="BU7" s="3"/>
      <c r="BV7" s="2"/>
      <c r="BW7" s="2"/>
      <c r="BX7" s="2"/>
      <c r="BY7" s="3"/>
      <c r="BZ7" s="3"/>
      <c r="CA7" s="3"/>
      <c r="CB7" s="2"/>
      <c r="CC7" s="2"/>
      <c r="CD7" s="2"/>
      <c r="CE7" s="2"/>
      <c r="CF7" s="2"/>
      <c r="CG7" s="2"/>
      <c r="CH7" s="2"/>
      <c r="CI7" s="2"/>
      <c r="CJ7" s="2"/>
      <c r="CK7" s="2"/>
      <c r="CL7" s="3"/>
      <c r="CM7" s="2"/>
      <c r="CN7" s="2"/>
      <c r="CO7" s="2"/>
      <c r="CP7" s="2"/>
      <c r="CQ7" s="2"/>
      <c r="CR7" s="2"/>
      <c r="CS7" s="2"/>
      <c r="CT7" s="2"/>
      <c r="CU7" s="2"/>
      <c r="CV7" s="3"/>
      <c r="CW7" s="2"/>
      <c r="CX7" s="2"/>
      <c r="CY7" s="2"/>
      <c r="CZ7" s="2"/>
      <c r="DA7" s="2"/>
      <c r="DB7" s="2"/>
      <c r="DC7" s="2"/>
      <c r="DD7" s="2"/>
      <c r="DE7" s="2"/>
      <c r="DF7" s="3"/>
      <c r="DG7" s="3"/>
      <c r="DH7" s="3"/>
      <c r="DI7" s="3"/>
      <c r="DJ7" s="3"/>
      <c r="DK7" s="3"/>
      <c r="DL7" s="3"/>
      <c r="DM7" s="3"/>
      <c r="DN7" s="2"/>
      <c r="DO7" s="2"/>
      <c r="DP7" s="2"/>
      <c r="DQ7" s="2"/>
      <c r="DR7" s="4"/>
      <c r="DS7" s="4"/>
      <c r="DT7" s="4"/>
      <c r="DU7" s="4"/>
      <c r="DV7" s="4"/>
      <c r="DW7" s="3"/>
      <c r="DX7" s="4"/>
      <c r="DY7" s="4"/>
      <c r="DZ7" s="4"/>
      <c r="EA7" s="4"/>
      <c r="EB7" s="4"/>
      <c r="EC7" s="4"/>
      <c r="ED7" s="3"/>
      <c r="EE7" s="4"/>
      <c r="EF7" s="4"/>
      <c r="EG7" s="4"/>
      <c r="EH7" s="4"/>
      <c r="EI7" s="4"/>
      <c r="EJ7" s="4"/>
      <c r="EK7" s="4"/>
      <c r="EL7" s="4"/>
      <c r="EM7" s="4"/>
      <c r="EN7" s="4"/>
      <c r="EO7" s="4"/>
      <c r="EP7" s="4"/>
      <c r="EQ7" s="3"/>
      <c r="ER7" s="4"/>
      <c r="ES7" s="4"/>
      <c r="ET7" s="4"/>
      <c r="EU7" s="4"/>
      <c r="EV7" s="4"/>
      <c r="EW7" s="4"/>
      <c r="EX7" s="4"/>
      <c r="EY7" s="4"/>
      <c r="EZ7" s="3"/>
      <c r="FA7" s="4"/>
      <c r="FB7" s="4"/>
      <c r="FC7" s="4"/>
      <c r="FD7" s="4"/>
      <c r="FE7" s="3"/>
      <c r="FF7" s="3"/>
      <c r="FG7" s="3"/>
      <c r="FH7" s="3"/>
      <c r="FI7" s="3"/>
      <c r="FJ7" s="3"/>
      <c r="FK7" s="2"/>
      <c r="FL7" s="2"/>
      <c r="FM7" s="3"/>
      <c r="FN7" s="3"/>
      <c r="FO7" s="3"/>
      <c r="FP7" s="3"/>
      <c r="FQ7" s="2"/>
      <c r="FR7" s="2"/>
      <c r="FS7" s="3"/>
      <c r="FT7" s="3"/>
      <c r="FU7" s="3"/>
      <c r="FV7" s="3"/>
      <c r="FW7" s="4"/>
      <c r="FX7" s="3"/>
      <c r="FY7" s="3"/>
      <c r="FZ7" s="3"/>
      <c r="GA7" s="5"/>
      <c r="GB7" s="3"/>
      <c r="GC7" s="3"/>
      <c r="GD7" s="5"/>
      <c r="GE7" s="3"/>
    </row>
    <row r="8" spans="1:187" x14ac:dyDescent="0.2">
      <c r="A8" t="s">
        <v>57</v>
      </c>
      <c r="B8" s="2">
        <v>308172</v>
      </c>
      <c r="C8" s="2">
        <v>140351</v>
      </c>
      <c r="D8" s="2">
        <v>386</v>
      </c>
      <c r="E8" s="2">
        <v>448909</v>
      </c>
      <c r="F8" s="2">
        <v>29657</v>
      </c>
      <c r="G8" s="2">
        <v>420</v>
      </c>
      <c r="H8" s="2">
        <v>54629</v>
      </c>
      <c r="I8" s="2">
        <v>0</v>
      </c>
      <c r="J8" s="2">
        <v>84706</v>
      </c>
      <c r="K8" s="2">
        <v>11475</v>
      </c>
      <c r="L8" s="2">
        <v>7978842</v>
      </c>
      <c r="M8" s="2">
        <v>0</v>
      </c>
      <c r="N8" s="2">
        <v>7990317</v>
      </c>
      <c r="O8" s="2">
        <v>8075023</v>
      </c>
      <c r="P8" s="2">
        <v>533615</v>
      </c>
      <c r="Q8" s="2">
        <v>8523932</v>
      </c>
      <c r="R8" s="2">
        <v>275780</v>
      </c>
      <c r="S8" s="2">
        <v>68639</v>
      </c>
      <c r="T8" s="2">
        <v>344419</v>
      </c>
      <c r="U8" s="2">
        <v>153696</v>
      </c>
      <c r="V8" s="2">
        <v>8959</v>
      </c>
      <c r="W8" s="2">
        <v>162655</v>
      </c>
      <c r="X8" s="2">
        <v>19205</v>
      </c>
      <c r="Y8" s="2">
        <v>6635</v>
      </c>
      <c r="Z8" s="2">
        <v>25840</v>
      </c>
      <c r="AA8" s="2">
        <v>67047</v>
      </c>
      <c r="AB8" s="2">
        <v>19</v>
      </c>
      <c r="AC8" s="2">
        <v>1</v>
      </c>
      <c r="AD8" s="2">
        <v>67067</v>
      </c>
      <c r="AE8" s="2">
        <v>87994</v>
      </c>
      <c r="AF8" s="2">
        <v>76</v>
      </c>
      <c r="AG8" s="2">
        <v>76</v>
      </c>
      <c r="AH8" s="2">
        <v>88146</v>
      </c>
      <c r="AI8" s="2"/>
      <c r="AJ8" s="3"/>
      <c r="AK8" s="2"/>
      <c r="AL8" s="3"/>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3"/>
      <c r="DG8" s="3"/>
      <c r="DH8" s="3"/>
      <c r="DI8" s="3"/>
      <c r="DJ8" s="3"/>
      <c r="DK8" s="3"/>
      <c r="DL8" s="3"/>
      <c r="DM8" s="3"/>
      <c r="DN8" s="2"/>
      <c r="DO8" s="2"/>
      <c r="DP8" s="2"/>
      <c r="DQ8" s="2"/>
      <c r="DR8" s="4"/>
      <c r="DS8" s="4"/>
      <c r="DT8" s="4"/>
      <c r="DU8" s="4"/>
      <c r="DV8" s="4"/>
      <c r="DW8" s="3"/>
      <c r="DX8" s="4"/>
      <c r="DY8" s="4"/>
      <c r="DZ8" s="4"/>
      <c r="EA8" s="4"/>
      <c r="EB8" s="4"/>
      <c r="EC8" s="4"/>
      <c r="ED8" s="3"/>
      <c r="EE8" s="4"/>
      <c r="EF8" s="4"/>
      <c r="EG8" s="4"/>
      <c r="EH8" s="4"/>
      <c r="EI8" s="4"/>
      <c r="EJ8" s="4"/>
      <c r="EK8" s="4"/>
      <c r="EL8" s="4"/>
      <c r="EM8" s="4"/>
      <c r="EN8" s="4"/>
      <c r="EO8" s="4"/>
      <c r="EP8" s="4"/>
      <c r="EQ8" s="3"/>
      <c r="ER8" s="4"/>
      <c r="ES8" s="4"/>
      <c r="ET8" s="4"/>
      <c r="EU8" s="4"/>
      <c r="EV8" s="4"/>
      <c r="EW8" s="4"/>
      <c r="EX8" s="4"/>
      <c r="EY8" s="4"/>
      <c r="EZ8" s="3"/>
      <c r="FA8" s="4"/>
      <c r="FB8" s="4"/>
      <c r="FC8" s="4"/>
      <c r="FD8" s="4"/>
      <c r="FE8" s="3"/>
      <c r="FF8" s="3"/>
      <c r="FG8" s="3"/>
      <c r="FH8" s="3"/>
      <c r="FI8" s="3"/>
      <c r="FJ8" s="3"/>
      <c r="FK8" s="2"/>
      <c r="FL8" s="2"/>
      <c r="FM8" s="3"/>
      <c r="FN8" s="3"/>
      <c r="FO8" s="3"/>
      <c r="FP8" s="3"/>
      <c r="FQ8" s="2"/>
      <c r="FR8" s="2"/>
      <c r="FS8" s="3"/>
      <c r="FT8" s="3"/>
      <c r="FU8" s="3"/>
      <c r="FV8" s="3"/>
      <c r="FW8" s="3"/>
      <c r="FX8" s="3"/>
      <c r="FY8" s="3"/>
      <c r="FZ8" s="3"/>
      <c r="GA8" s="5"/>
      <c r="GB8" s="3"/>
      <c r="GC8" s="3"/>
      <c r="GD8" s="5"/>
      <c r="GE8" s="3"/>
    </row>
    <row r="9" spans="1:187" x14ac:dyDescent="0.2">
      <c r="A9" t="s">
        <v>53</v>
      </c>
      <c r="B9" s="2">
        <v>40954</v>
      </c>
      <c r="C9" s="2">
        <v>18655</v>
      </c>
      <c r="D9" s="2">
        <v>18</v>
      </c>
      <c r="E9" s="2">
        <v>59627</v>
      </c>
      <c r="F9" s="2">
        <v>4667</v>
      </c>
      <c r="G9" s="2">
        <v>163</v>
      </c>
      <c r="H9" s="2">
        <v>9529</v>
      </c>
      <c r="I9" s="2">
        <v>0</v>
      </c>
      <c r="J9" s="2">
        <v>14359</v>
      </c>
      <c r="K9" s="2">
        <v>4438</v>
      </c>
      <c r="L9" s="2">
        <v>7978842</v>
      </c>
      <c r="M9" s="2">
        <v>0</v>
      </c>
      <c r="N9" s="2">
        <v>7983280</v>
      </c>
      <c r="O9" s="2">
        <v>7997639</v>
      </c>
      <c r="P9" s="2">
        <v>73986</v>
      </c>
      <c r="Q9" s="2">
        <v>8057266</v>
      </c>
      <c r="R9" s="2">
        <v>41801</v>
      </c>
      <c r="S9" s="2">
        <v>12000</v>
      </c>
      <c r="T9" s="2">
        <v>53801</v>
      </c>
      <c r="U9" s="2">
        <v>16252</v>
      </c>
      <c r="V9" s="2">
        <v>1305</v>
      </c>
      <c r="W9" s="2">
        <v>17557</v>
      </c>
      <c r="X9" s="2">
        <v>1561</v>
      </c>
      <c r="Y9" s="2">
        <v>878</v>
      </c>
      <c r="Z9" s="2">
        <v>2439</v>
      </c>
      <c r="AA9" s="2">
        <v>11022</v>
      </c>
      <c r="AB9" s="2">
        <v>0</v>
      </c>
      <c r="AC9" s="2">
        <v>0</v>
      </c>
      <c r="AD9" s="2">
        <v>11022</v>
      </c>
      <c r="AE9" s="2">
        <v>11905</v>
      </c>
      <c r="AF9" s="2">
        <v>0</v>
      </c>
      <c r="AG9" s="2">
        <v>48</v>
      </c>
      <c r="AH9" s="2">
        <v>11953</v>
      </c>
      <c r="AI9" s="2"/>
      <c r="AJ9" s="3"/>
      <c r="AK9" s="2"/>
      <c r="AL9" s="3"/>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3"/>
      <c r="BZ9" s="3"/>
      <c r="CA9" s="2"/>
      <c r="CB9" s="2"/>
      <c r="CC9" s="3"/>
      <c r="CD9" s="2"/>
      <c r="CE9" s="2"/>
      <c r="CF9" s="2"/>
      <c r="CG9" s="2"/>
      <c r="CH9" s="2"/>
      <c r="CI9" s="2"/>
      <c r="CJ9" s="2"/>
      <c r="CK9" s="2"/>
      <c r="CL9" s="2"/>
      <c r="CM9" s="2"/>
      <c r="CN9" s="2"/>
      <c r="CO9" s="2"/>
      <c r="CP9" s="2"/>
      <c r="CQ9" s="2"/>
      <c r="CR9" s="2"/>
      <c r="CS9" s="2"/>
      <c r="CT9" s="2"/>
      <c r="CU9" s="2"/>
      <c r="CV9" s="3"/>
      <c r="CW9" s="3"/>
      <c r="CX9" s="3"/>
      <c r="CY9" s="3"/>
      <c r="CZ9" s="3"/>
      <c r="DA9" s="3"/>
      <c r="DB9" s="3"/>
      <c r="DC9" s="3"/>
      <c r="DD9" s="3"/>
      <c r="DE9" s="3"/>
      <c r="DF9" s="2"/>
      <c r="DG9" s="2"/>
      <c r="DH9" s="2"/>
      <c r="DI9" s="2"/>
      <c r="DJ9" s="2"/>
      <c r="DK9" s="2"/>
      <c r="DL9" s="2"/>
      <c r="DM9" s="2"/>
      <c r="DN9" s="2"/>
      <c r="DO9" s="2"/>
      <c r="DP9" s="2"/>
      <c r="DQ9" s="2"/>
      <c r="DR9" s="4"/>
      <c r="DS9" s="4"/>
      <c r="DT9" s="4"/>
      <c r="DU9" s="4"/>
      <c r="DV9" s="4"/>
      <c r="DW9" s="3"/>
      <c r="DX9" s="4"/>
      <c r="DY9" s="4"/>
      <c r="DZ9" s="4"/>
      <c r="EA9" s="4"/>
      <c r="EB9" s="4"/>
      <c r="EC9" s="4"/>
      <c r="ED9" s="3"/>
      <c r="EE9" s="4"/>
      <c r="EF9" s="4"/>
      <c r="EG9" s="4"/>
      <c r="EH9" s="4"/>
      <c r="EI9" s="4"/>
      <c r="EJ9" s="4"/>
      <c r="EK9" s="4"/>
      <c r="EL9" s="4"/>
      <c r="EM9" s="4"/>
      <c r="EN9" s="4"/>
      <c r="EO9" s="4"/>
      <c r="EP9" s="4"/>
      <c r="EQ9" s="3"/>
      <c r="ER9" s="4"/>
      <c r="ES9" s="4"/>
      <c r="ET9" s="4"/>
      <c r="EU9" s="4"/>
      <c r="EV9" s="4"/>
      <c r="EW9" s="4"/>
      <c r="EX9" s="4"/>
      <c r="EY9" s="4"/>
      <c r="EZ9" s="3"/>
      <c r="FA9" s="4"/>
      <c r="FB9" s="4"/>
      <c r="FC9" s="4"/>
      <c r="FD9" s="4"/>
      <c r="FE9" s="3"/>
      <c r="FF9" s="3"/>
      <c r="FG9" s="3"/>
      <c r="FH9" s="3"/>
      <c r="FI9" s="3"/>
      <c r="FJ9" s="3"/>
      <c r="FK9" s="2"/>
      <c r="FL9" s="2"/>
      <c r="FM9" s="3"/>
      <c r="FN9" s="3"/>
      <c r="FO9" s="3"/>
      <c r="FP9" s="3"/>
      <c r="FQ9" s="2"/>
      <c r="FR9" s="2"/>
      <c r="FS9" s="3"/>
      <c r="FT9" s="3"/>
      <c r="FU9" s="3"/>
      <c r="FV9" s="3"/>
      <c r="FW9" s="4"/>
      <c r="FX9" s="3"/>
      <c r="FY9" s="2"/>
      <c r="FZ9" s="3"/>
      <c r="GA9" s="5"/>
      <c r="GB9" s="3"/>
      <c r="GC9" s="3"/>
      <c r="GD9" s="5"/>
      <c r="GE9" s="3"/>
    </row>
    <row r="10" spans="1:187" x14ac:dyDescent="0.2">
      <c r="A10" t="s">
        <v>59</v>
      </c>
      <c r="B10" s="2">
        <v>135260</v>
      </c>
      <c r="C10" s="2">
        <v>62838</v>
      </c>
      <c r="D10" s="2">
        <v>424</v>
      </c>
      <c r="E10" s="2">
        <v>198522</v>
      </c>
      <c r="F10" s="2">
        <v>14747</v>
      </c>
      <c r="G10" s="2">
        <v>105</v>
      </c>
      <c r="H10" s="2">
        <v>28544</v>
      </c>
      <c r="I10" s="2">
        <v>0</v>
      </c>
      <c r="J10" s="2">
        <v>43396</v>
      </c>
      <c r="K10" s="2">
        <v>18444</v>
      </c>
      <c r="L10" s="2">
        <v>7978842</v>
      </c>
      <c r="M10" s="2">
        <v>0</v>
      </c>
      <c r="N10" s="2">
        <v>7997286</v>
      </c>
      <c r="O10" s="2">
        <v>8040682</v>
      </c>
      <c r="P10" s="2">
        <v>241918</v>
      </c>
      <c r="Q10" s="2">
        <v>8239204</v>
      </c>
      <c r="R10" s="2">
        <v>102524</v>
      </c>
      <c r="S10" s="2">
        <v>35097</v>
      </c>
      <c r="T10" s="2">
        <v>137621</v>
      </c>
      <c r="U10" s="2">
        <v>86530</v>
      </c>
      <c r="V10" s="2">
        <v>5284</v>
      </c>
      <c r="W10" s="2">
        <v>91814</v>
      </c>
      <c r="X10" s="2">
        <v>9468</v>
      </c>
      <c r="Y10" s="2">
        <v>2873</v>
      </c>
      <c r="Z10" s="2">
        <v>12341</v>
      </c>
      <c r="AA10" s="2">
        <v>36581</v>
      </c>
      <c r="AB10" s="2">
        <v>8</v>
      </c>
      <c r="AC10" s="2">
        <v>0</v>
      </c>
      <c r="AD10" s="2">
        <v>36589</v>
      </c>
      <c r="AE10" s="2">
        <v>32350</v>
      </c>
      <c r="AF10" s="2">
        <v>22</v>
      </c>
      <c r="AG10" s="2">
        <v>74</v>
      </c>
      <c r="AH10" s="2">
        <v>32446</v>
      </c>
      <c r="AI10" s="2"/>
      <c r="AJ10" s="3"/>
      <c r="AK10" s="2"/>
      <c r="AL10" s="3"/>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3"/>
      <c r="CA10" s="2"/>
      <c r="CB10" s="2"/>
      <c r="CC10" s="3"/>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4"/>
      <c r="DS10" s="4"/>
      <c r="DT10" s="4"/>
      <c r="DU10" s="4"/>
      <c r="DV10" s="4"/>
      <c r="DW10" s="3"/>
      <c r="DX10" s="4"/>
      <c r="DY10" s="4"/>
      <c r="DZ10" s="4"/>
      <c r="EA10" s="4"/>
      <c r="EB10" s="4"/>
      <c r="EC10" s="4"/>
      <c r="ED10" s="3"/>
      <c r="EE10" s="4"/>
      <c r="EF10" s="4"/>
      <c r="EG10" s="4"/>
      <c r="EH10" s="4"/>
      <c r="EI10" s="4"/>
      <c r="EJ10" s="4"/>
      <c r="EK10" s="4"/>
      <c r="EL10" s="4"/>
      <c r="EM10" s="4"/>
      <c r="EN10" s="4"/>
      <c r="EO10" s="4"/>
      <c r="EP10" s="4"/>
      <c r="EQ10" s="3"/>
      <c r="ER10" s="4"/>
      <c r="ES10" s="4"/>
      <c r="ET10" s="4"/>
      <c r="EU10" s="4"/>
      <c r="EV10" s="4"/>
      <c r="EW10" s="4"/>
      <c r="EX10" s="4"/>
      <c r="EY10" s="4"/>
      <c r="EZ10" s="3"/>
      <c r="FA10" s="4"/>
      <c r="FB10" s="4"/>
      <c r="FC10" s="4"/>
      <c r="FD10" s="4"/>
      <c r="FE10" s="3"/>
      <c r="FF10" s="3"/>
      <c r="FG10" s="3"/>
      <c r="FH10" s="3"/>
      <c r="FI10" s="3"/>
      <c r="FJ10" s="3"/>
      <c r="FK10" s="2"/>
      <c r="FL10" s="2"/>
      <c r="FM10" s="3"/>
      <c r="FN10" s="3"/>
      <c r="FO10" s="3"/>
      <c r="FP10" s="3"/>
      <c r="FQ10" s="2"/>
      <c r="FR10" s="2"/>
      <c r="FS10" s="3"/>
      <c r="FT10" s="3"/>
      <c r="FU10" s="3"/>
      <c r="FV10" s="3"/>
      <c r="FW10" s="3"/>
      <c r="FX10" s="3"/>
      <c r="FY10" s="2"/>
      <c r="FZ10" s="3"/>
      <c r="GA10" s="5"/>
      <c r="GB10" s="3"/>
      <c r="GC10" s="3"/>
      <c r="GD10" s="5"/>
      <c r="GE10" s="3"/>
    </row>
    <row r="11" spans="1:187" x14ac:dyDescent="0.2">
      <c r="A11" t="s">
        <v>94</v>
      </c>
      <c r="B11" s="2">
        <v>11111</v>
      </c>
      <c r="C11" s="2">
        <v>2615</v>
      </c>
      <c r="D11" s="2">
        <v>6</v>
      </c>
      <c r="E11" s="2">
        <v>13732</v>
      </c>
      <c r="F11" s="2">
        <v>469</v>
      </c>
      <c r="G11" s="2">
        <v>3</v>
      </c>
      <c r="H11" s="2">
        <v>869</v>
      </c>
      <c r="I11" s="2">
        <v>0</v>
      </c>
      <c r="J11" s="2">
        <v>1341</v>
      </c>
      <c r="K11" s="2">
        <v>0</v>
      </c>
      <c r="L11" s="2">
        <v>7978842</v>
      </c>
      <c r="M11" s="2">
        <v>0</v>
      </c>
      <c r="N11" s="2">
        <v>7978842</v>
      </c>
      <c r="O11" s="2">
        <v>7980183</v>
      </c>
      <c r="P11" s="2">
        <v>15073</v>
      </c>
      <c r="Q11" s="2">
        <v>7993915</v>
      </c>
      <c r="R11" s="2">
        <v>6703</v>
      </c>
      <c r="S11" s="2">
        <v>1092</v>
      </c>
      <c r="T11" s="2">
        <v>7795</v>
      </c>
      <c r="U11" s="2">
        <v>6299</v>
      </c>
      <c r="V11" s="2">
        <v>137</v>
      </c>
      <c r="W11" s="2">
        <v>6436</v>
      </c>
      <c r="X11" s="2">
        <v>730</v>
      </c>
      <c r="Y11" s="2">
        <v>109</v>
      </c>
      <c r="Z11" s="2">
        <v>839</v>
      </c>
      <c r="AA11" s="2">
        <v>2583</v>
      </c>
      <c r="AB11" s="2">
        <v>0</v>
      </c>
      <c r="AC11" s="2">
        <v>0</v>
      </c>
      <c r="AD11" s="2">
        <v>2583</v>
      </c>
      <c r="AE11" s="2">
        <v>4661</v>
      </c>
      <c r="AF11" s="2">
        <v>0</v>
      </c>
      <c r="AG11" s="2">
        <v>0</v>
      </c>
      <c r="AH11" s="2">
        <v>4661</v>
      </c>
      <c r="AI11" s="2"/>
      <c r="AJ11" s="3"/>
      <c r="AK11" s="2"/>
      <c r="AL11" s="3"/>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3"/>
      <c r="BZ11" s="3"/>
      <c r="CA11" s="2"/>
      <c r="CB11" s="2"/>
      <c r="CC11" s="3"/>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3"/>
      <c r="DG11" s="3"/>
      <c r="DH11" s="3"/>
      <c r="DI11" s="3"/>
      <c r="DJ11" s="3"/>
      <c r="DK11" s="3"/>
      <c r="DL11" s="3"/>
      <c r="DM11" s="3"/>
      <c r="DN11" s="2"/>
      <c r="DO11" s="2"/>
      <c r="DP11" s="2"/>
      <c r="DQ11" s="2"/>
      <c r="DR11" s="4"/>
      <c r="DS11" s="4"/>
      <c r="DT11" s="4"/>
      <c r="DU11" s="4"/>
      <c r="DV11" s="4"/>
      <c r="DW11" s="3"/>
      <c r="DX11" s="4"/>
      <c r="DY11" s="4"/>
      <c r="DZ11" s="4"/>
      <c r="EA11" s="4"/>
      <c r="EB11" s="4"/>
      <c r="EC11" s="4"/>
      <c r="ED11" s="3"/>
      <c r="EE11" s="4"/>
      <c r="EF11" s="4"/>
      <c r="EG11" s="4"/>
      <c r="EH11" s="4"/>
      <c r="EI11" s="4"/>
      <c r="EJ11" s="4"/>
      <c r="EK11" s="4"/>
      <c r="EL11" s="4"/>
      <c r="EM11" s="4"/>
      <c r="EN11" s="4"/>
      <c r="EO11" s="4"/>
      <c r="EP11" s="4"/>
      <c r="EQ11" s="3"/>
      <c r="ER11" s="4"/>
      <c r="ES11" s="4"/>
      <c r="ET11" s="4"/>
      <c r="EU11" s="4"/>
      <c r="EV11" s="4"/>
      <c r="EW11" s="4"/>
      <c r="EX11" s="4"/>
      <c r="EY11" s="4"/>
      <c r="EZ11" s="3"/>
      <c r="FA11" s="4"/>
      <c r="FB11" s="4"/>
      <c r="FC11" s="4"/>
      <c r="FD11" s="4"/>
      <c r="FE11" s="3"/>
      <c r="FF11" s="3"/>
      <c r="FG11" s="3"/>
      <c r="FH11" s="3"/>
      <c r="FI11" s="3"/>
      <c r="FJ11" s="3"/>
      <c r="FK11" s="2"/>
      <c r="FL11" s="2"/>
      <c r="FM11" s="3"/>
      <c r="FN11" s="3"/>
      <c r="FO11" s="3"/>
      <c r="FP11" s="3"/>
      <c r="FQ11" s="2"/>
      <c r="FR11" s="2"/>
      <c r="FS11" s="3"/>
      <c r="FT11" s="3"/>
      <c r="FU11" s="3"/>
      <c r="FV11" s="3"/>
      <c r="FW11" s="3"/>
      <c r="FX11" s="3"/>
      <c r="FY11" s="3"/>
      <c r="FZ11" s="3"/>
      <c r="GA11" s="5"/>
      <c r="GB11" s="3"/>
      <c r="GC11" s="3"/>
      <c r="GD11" s="5"/>
      <c r="GE11" s="3"/>
    </row>
    <row r="12" spans="1:187" x14ac:dyDescent="0.2">
      <c r="A12" t="s">
        <v>61</v>
      </c>
      <c r="B12" s="2">
        <v>103580</v>
      </c>
      <c r="C12" s="2">
        <v>21646</v>
      </c>
      <c r="D12" s="2">
        <v>279</v>
      </c>
      <c r="E12" s="2">
        <v>125505</v>
      </c>
      <c r="F12" s="2">
        <v>9825</v>
      </c>
      <c r="G12" s="2">
        <v>136</v>
      </c>
      <c r="H12" s="2">
        <v>21248</v>
      </c>
      <c r="I12" s="2">
        <v>0</v>
      </c>
      <c r="J12" s="2">
        <v>31209</v>
      </c>
      <c r="K12" s="2">
        <v>5733</v>
      </c>
      <c r="L12" s="2">
        <v>7978842</v>
      </c>
      <c r="M12" s="2">
        <v>0</v>
      </c>
      <c r="N12" s="2">
        <v>7984575</v>
      </c>
      <c r="O12" s="2">
        <v>8015784</v>
      </c>
      <c r="P12" s="2">
        <v>156714</v>
      </c>
      <c r="Q12" s="2">
        <v>8141289</v>
      </c>
      <c r="R12" s="2">
        <v>59378</v>
      </c>
      <c r="S12" s="2">
        <v>24220</v>
      </c>
      <c r="T12" s="2">
        <v>83598</v>
      </c>
      <c r="U12" s="2">
        <v>62413</v>
      </c>
      <c r="V12" s="2">
        <v>4493</v>
      </c>
      <c r="W12" s="2">
        <v>66906</v>
      </c>
      <c r="X12" s="2">
        <v>3469</v>
      </c>
      <c r="Y12" s="2">
        <v>2346</v>
      </c>
      <c r="Z12" s="2">
        <v>5815</v>
      </c>
      <c r="AA12" s="2">
        <v>18531</v>
      </c>
      <c r="AB12" s="2">
        <v>2</v>
      </c>
      <c r="AC12" s="2">
        <v>0</v>
      </c>
      <c r="AD12" s="2">
        <v>18533</v>
      </c>
      <c r="AE12" s="2">
        <v>23711</v>
      </c>
      <c r="AF12" s="2">
        <v>2</v>
      </c>
      <c r="AG12" s="2">
        <v>28</v>
      </c>
      <c r="AH12" s="2">
        <v>23741</v>
      </c>
      <c r="AI12" s="2"/>
      <c r="AJ12" s="3"/>
      <c r="AK12" s="2"/>
      <c r="AL12" s="3"/>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3"/>
      <c r="BZ12" s="3"/>
      <c r="CA12" s="2"/>
      <c r="CB12" s="2"/>
      <c r="CC12" s="3"/>
      <c r="CD12" s="2"/>
      <c r="CE12" s="2"/>
      <c r="CF12" s="2"/>
      <c r="CG12" s="2"/>
      <c r="CH12" s="2"/>
      <c r="CI12" s="2"/>
      <c r="CJ12" s="2"/>
      <c r="CK12" s="2"/>
      <c r="CL12" s="3"/>
      <c r="CM12" s="3"/>
      <c r="CN12" s="3"/>
      <c r="CO12" s="3"/>
      <c r="CP12" s="3"/>
      <c r="CQ12" s="3"/>
      <c r="CR12" s="3"/>
      <c r="CS12" s="3"/>
      <c r="CT12" s="3"/>
      <c r="CU12" s="3"/>
      <c r="CV12" s="3"/>
      <c r="CW12" s="3"/>
      <c r="CX12" s="3"/>
      <c r="CY12" s="3"/>
      <c r="CZ12" s="3"/>
      <c r="DA12" s="3"/>
      <c r="DB12" s="3"/>
      <c r="DC12" s="3"/>
      <c r="DD12" s="3"/>
      <c r="DE12" s="3"/>
      <c r="DF12" s="2"/>
      <c r="DG12" s="2"/>
      <c r="DH12" s="2"/>
      <c r="DI12" s="2"/>
      <c r="DJ12" s="2"/>
      <c r="DK12" s="2"/>
      <c r="DL12" s="2"/>
      <c r="DM12" s="2"/>
      <c r="DN12" s="2"/>
      <c r="DO12" s="2"/>
      <c r="DP12" s="2"/>
      <c r="DQ12" s="2"/>
      <c r="DR12" s="4"/>
      <c r="DS12" s="4"/>
      <c r="DT12" s="4"/>
      <c r="DU12" s="4"/>
      <c r="DV12" s="4"/>
      <c r="DW12" s="3"/>
      <c r="DX12" s="4"/>
      <c r="DY12" s="4"/>
      <c r="DZ12" s="4"/>
      <c r="EA12" s="4"/>
      <c r="EB12" s="4"/>
      <c r="EC12" s="4"/>
      <c r="ED12" s="3"/>
      <c r="EE12" s="4"/>
      <c r="EF12" s="4"/>
      <c r="EG12" s="4"/>
      <c r="EH12" s="4"/>
      <c r="EI12" s="4"/>
      <c r="EJ12" s="4"/>
      <c r="EK12" s="4"/>
      <c r="EL12" s="4"/>
      <c r="EM12" s="4"/>
      <c r="EN12" s="4"/>
      <c r="EO12" s="4"/>
      <c r="EP12" s="4"/>
      <c r="EQ12" s="3"/>
      <c r="ER12" s="4"/>
      <c r="ES12" s="4"/>
      <c r="ET12" s="4"/>
      <c r="EU12" s="4"/>
      <c r="EV12" s="4"/>
      <c r="EW12" s="4"/>
      <c r="EX12" s="4"/>
      <c r="EY12" s="4"/>
      <c r="EZ12" s="3"/>
      <c r="FA12" s="4"/>
      <c r="FB12" s="4"/>
      <c r="FC12" s="4"/>
      <c r="FD12" s="4"/>
      <c r="FE12" s="3"/>
      <c r="FF12" s="3"/>
      <c r="FG12" s="3"/>
      <c r="FH12" s="3"/>
      <c r="FI12" s="3"/>
      <c r="FJ12" s="3"/>
      <c r="FK12" s="2"/>
      <c r="FL12" s="2"/>
      <c r="FM12" s="3"/>
      <c r="FN12" s="3"/>
      <c r="FO12" s="3"/>
      <c r="FP12" s="3"/>
      <c r="FQ12" s="2"/>
      <c r="FR12" s="2"/>
      <c r="FS12" s="3"/>
      <c r="FT12" s="3"/>
      <c r="FU12" s="3"/>
      <c r="FV12" s="3"/>
      <c r="FW12" s="3"/>
      <c r="FX12" s="3"/>
      <c r="FY12" s="3"/>
      <c r="FZ12" s="3"/>
      <c r="GA12" s="5"/>
      <c r="GB12" s="3"/>
      <c r="GC12" s="3"/>
      <c r="GD12" s="5"/>
      <c r="GE12" s="3"/>
    </row>
    <row r="13" spans="1:187" x14ac:dyDescent="0.2">
      <c r="A13" t="s">
        <v>63</v>
      </c>
      <c r="B13" s="2">
        <v>160731</v>
      </c>
      <c r="C13" s="2">
        <v>66251</v>
      </c>
      <c r="D13" s="2">
        <v>94</v>
      </c>
      <c r="E13" s="2">
        <v>227076</v>
      </c>
      <c r="F13" s="2">
        <v>14768</v>
      </c>
      <c r="G13" s="2">
        <v>288</v>
      </c>
      <c r="H13" s="2">
        <v>29173</v>
      </c>
      <c r="I13" s="2">
        <v>0</v>
      </c>
      <c r="J13" s="2">
        <v>44229</v>
      </c>
      <c r="K13" s="2">
        <v>18829</v>
      </c>
      <c r="L13" s="2">
        <v>7978842</v>
      </c>
      <c r="M13" s="2">
        <v>0</v>
      </c>
      <c r="N13" s="2">
        <v>7997671</v>
      </c>
      <c r="O13" s="2">
        <v>8041900</v>
      </c>
      <c r="P13" s="2">
        <v>271305</v>
      </c>
      <c r="Q13" s="2">
        <v>8268976</v>
      </c>
      <c r="R13" s="2">
        <v>142749</v>
      </c>
      <c r="S13" s="2">
        <v>35494</v>
      </c>
      <c r="T13" s="2">
        <v>178243</v>
      </c>
      <c r="U13" s="2">
        <v>77455</v>
      </c>
      <c r="V13" s="2">
        <v>5490</v>
      </c>
      <c r="W13" s="2">
        <v>82945</v>
      </c>
      <c r="X13" s="2">
        <v>6870</v>
      </c>
      <c r="Y13" s="2">
        <v>2928</v>
      </c>
      <c r="Z13" s="2">
        <v>9798</v>
      </c>
      <c r="AA13" s="2">
        <v>34111</v>
      </c>
      <c r="AB13" s="2">
        <v>8</v>
      </c>
      <c r="AC13" s="2">
        <v>0</v>
      </c>
      <c r="AD13" s="2">
        <v>34119</v>
      </c>
      <c r="AE13" s="2">
        <v>46404</v>
      </c>
      <c r="AF13" s="2">
        <v>25</v>
      </c>
      <c r="AG13" s="2">
        <v>124</v>
      </c>
      <c r="AH13" s="2">
        <v>46553</v>
      </c>
      <c r="AI13" s="2"/>
      <c r="AJ13" s="3"/>
      <c r="AK13" s="2"/>
      <c r="AL13" s="3"/>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3"/>
      <c r="BZ13" s="3"/>
      <c r="CA13" s="2"/>
      <c r="CB13" s="2"/>
      <c r="CC13" s="3"/>
      <c r="CD13" s="2"/>
      <c r="CE13" s="2"/>
      <c r="CF13" s="2"/>
      <c r="CG13" s="2"/>
      <c r="CH13" s="2"/>
      <c r="CI13" s="2"/>
      <c r="CJ13" s="2"/>
      <c r="CK13" s="2"/>
      <c r="CL13" s="2"/>
      <c r="CM13" s="2"/>
      <c r="CN13" s="2"/>
      <c r="CO13" s="2"/>
      <c r="CP13" s="2"/>
      <c r="CQ13" s="2"/>
      <c r="CR13" s="2"/>
      <c r="CS13" s="2"/>
      <c r="CT13" s="2"/>
      <c r="CU13" s="2"/>
      <c r="CV13" s="3"/>
      <c r="CW13" s="3"/>
      <c r="CX13" s="3"/>
      <c r="CY13" s="3"/>
      <c r="CZ13" s="3"/>
      <c r="DA13" s="3"/>
      <c r="DB13" s="3"/>
      <c r="DC13" s="3"/>
      <c r="DD13" s="3"/>
      <c r="DE13" s="3"/>
      <c r="DF13" s="2"/>
      <c r="DG13" s="2"/>
      <c r="DH13" s="2"/>
      <c r="DI13" s="2"/>
      <c r="DJ13" s="2"/>
      <c r="DK13" s="2"/>
      <c r="DL13" s="2"/>
      <c r="DM13" s="2"/>
      <c r="DN13" s="2"/>
      <c r="DO13" s="2"/>
      <c r="DP13" s="2"/>
      <c r="DQ13" s="3"/>
      <c r="DR13" s="4"/>
      <c r="DS13" s="4"/>
      <c r="DT13" s="4"/>
      <c r="DU13" s="4"/>
      <c r="DV13" s="4"/>
      <c r="DW13" s="3"/>
      <c r="DX13" s="4"/>
      <c r="DY13" s="4"/>
      <c r="DZ13" s="4"/>
      <c r="EA13" s="4"/>
      <c r="EB13" s="4"/>
      <c r="EC13" s="4"/>
      <c r="ED13" s="3"/>
      <c r="EE13" s="4"/>
      <c r="EF13" s="4"/>
      <c r="EG13" s="4"/>
      <c r="EH13" s="4"/>
      <c r="EI13" s="4"/>
      <c r="EJ13" s="4"/>
      <c r="EK13" s="4"/>
      <c r="EL13" s="4"/>
      <c r="EM13" s="4"/>
      <c r="EN13" s="4"/>
      <c r="EO13" s="4"/>
      <c r="EP13" s="4"/>
      <c r="EQ13" s="3"/>
      <c r="ER13" s="4"/>
      <c r="ES13" s="4"/>
      <c r="ET13" s="4"/>
      <c r="EU13" s="4"/>
      <c r="EV13" s="4"/>
      <c r="EW13" s="4"/>
      <c r="EX13" s="4"/>
      <c r="EY13" s="4"/>
      <c r="EZ13" s="3"/>
      <c r="FA13" s="4"/>
      <c r="FB13" s="4"/>
      <c r="FC13" s="4"/>
      <c r="FD13" s="4"/>
      <c r="FE13" s="3"/>
      <c r="FF13" s="3"/>
      <c r="FG13" s="3"/>
      <c r="FH13" s="3"/>
      <c r="FI13" s="3"/>
      <c r="FJ13" s="3"/>
      <c r="FK13" s="2"/>
      <c r="FL13" s="2"/>
      <c r="FM13" s="3"/>
      <c r="FN13" s="3"/>
      <c r="FO13" s="3"/>
      <c r="FP13" s="3"/>
      <c r="FQ13" s="2"/>
      <c r="FR13" s="2"/>
      <c r="FS13" s="3"/>
      <c r="FT13" s="3"/>
      <c r="FU13" s="3"/>
      <c r="FV13" s="3"/>
      <c r="FW13" s="4"/>
      <c r="FX13" s="3"/>
      <c r="FY13" s="2"/>
      <c r="FZ13" s="3"/>
      <c r="GA13" s="5"/>
      <c r="GB13" s="3"/>
      <c r="GC13" s="3"/>
      <c r="GD13" s="5"/>
      <c r="GE13" s="3"/>
    </row>
    <row r="14" spans="1:187" x14ac:dyDescent="0.2">
      <c r="A14" t="s">
        <v>111</v>
      </c>
      <c r="B14" s="2">
        <v>26359</v>
      </c>
      <c r="C14" s="2">
        <v>8968</v>
      </c>
      <c r="D14" s="2">
        <v>123</v>
      </c>
      <c r="E14" s="2">
        <v>35450</v>
      </c>
      <c r="F14" s="2">
        <v>1461</v>
      </c>
      <c r="G14" s="2">
        <v>10</v>
      </c>
      <c r="H14" s="2">
        <v>4737</v>
      </c>
      <c r="I14" s="2">
        <v>0</v>
      </c>
      <c r="J14" s="2">
        <v>6208</v>
      </c>
      <c r="K14" s="2">
        <v>936</v>
      </c>
      <c r="L14" s="2">
        <v>7978842</v>
      </c>
      <c r="M14" s="2">
        <v>0</v>
      </c>
      <c r="N14" s="2">
        <v>7979778</v>
      </c>
      <c r="O14" s="2">
        <v>7985986</v>
      </c>
      <c r="P14" s="2">
        <v>41658</v>
      </c>
      <c r="Q14" s="2">
        <v>8021436</v>
      </c>
      <c r="R14" s="2">
        <v>22644</v>
      </c>
      <c r="S14" s="2">
        <v>4675</v>
      </c>
      <c r="T14" s="2">
        <v>27319</v>
      </c>
      <c r="U14" s="2">
        <v>11722</v>
      </c>
      <c r="V14" s="2">
        <v>1173</v>
      </c>
      <c r="W14" s="2">
        <v>12895</v>
      </c>
      <c r="X14" s="2">
        <v>1072</v>
      </c>
      <c r="Y14" s="2">
        <v>343</v>
      </c>
      <c r="Z14" s="2">
        <v>1415</v>
      </c>
      <c r="AA14" s="2">
        <v>17294</v>
      </c>
      <c r="AB14" s="2">
        <v>0</v>
      </c>
      <c r="AC14" s="2">
        <v>0</v>
      </c>
      <c r="AD14" s="2">
        <v>17294</v>
      </c>
      <c r="AE14" s="2">
        <v>7631</v>
      </c>
      <c r="AF14" s="2">
        <v>0</v>
      </c>
      <c r="AG14" s="2">
        <v>15</v>
      </c>
      <c r="AH14" s="2">
        <v>7646</v>
      </c>
      <c r="AI14" s="2"/>
      <c r="AJ14" s="3"/>
      <c r="AK14" s="2"/>
      <c r="AL14" s="3"/>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3"/>
      <c r="BZ14" s="3"/>
      <c r="CA14" s="2"/>
      <c r="CB14" s="2"/>
      <c r="CC14" s="2"/>
      <c r="CD14" s="2"/>
      <c r="CE14" s="2"/>
      <c r="CF14" s="2"/>
      <c r="CG14" s="2"/>
      <c r="CH14" s="2"/>
      <c r="CI14" s="2"/>
      <c r="CJ14" s="2"/>
      <c r="CK14" s="2"/>
      <c r="CL14" s="2"/>
      <c r="CM14" s="2"/>
      <c r="CN14" s="2"/>
      <c r="CO14" s="2"/>
      <c r="CP14" s="2"/>
      <c r="CQ14" s="2"/>
      <c r="CR14" s="2"/>
      <c r="CS14" s="2"/>
      <c r="CT14" s="2"/>
      <c r="CU14" s="2"/>
      <c r="CV14" s="3"/>
      <c r="CW14" s="3"/>
      <c r="CX14" s="3"/>
      <c r="CY14" s="3"/>
      <c r="CZ14" s="3"/>
      <c r="DA14" s="3"/>
      <c r="DB14" s="3"/>
      <c r="DC14" s="3"/>
      <c r="DD14" s="3"/>
      <c r="DE14" s="3"/>
      <c r="DF14" s="3"/>
      <c r="DG14" s="3"/>
      <c r="DH14" s="3"/>
      <c r="DI14" s="3"/>
      <c r="DJ14" s="3"/>
      <c r="DK14" s="3"/>
      <c r="DL14" s="3"/>
      <c r="DM14" s="3"/>
      <c r="DN14" s="2"/>
      <c r="DO14" s="2"/>
      <c r="DP14" s="2"/>
      <c r="DQ14" s="3"/>
      <c r="DR14" s="4"/>
      <c r="DS14" s="4"/>
      <c r="DT14" s="4"/>
      <c r="DU14" s="4"/>
      <c r="DV14" s="4"/>
      <c r="DW14" s="3"/>
      <c r="DX14" s="4"/>
      <c r="DY14" s="4"/>
      <c r="DZ14" s="4"/>
      <c r="EA14" s="4"/>
      <c r="EB14" s="4"/>
      <c r="EC14" s="4"/>
      <c r="ED14" s="3"/>
      <c r="EE14" s="4"/>
      <c r="EF14" s="4"/>
      <c r="EG14" s="4"/>
      <c r="EH14" s="4"/>
      <c r="EI14" s="4"/>
      <c r="EJ14" s="4"/>
      <c r="EK14" s="4"/>
      <c r="EL14" s="4"/>
      <c r="EM14" s="4"/>
      <c r="EN14" s="4"/>
      <c r="EO14" s="4"/>
      <c r="EP14" s="4"/>
      <c r="EQ14" s="3"/>
      <c r="ER14" s="4"/>
      <c r="ES14" s="4"/>
      <c r="ET14" s="4"/>
      <c r="EU14" s="4"/>
      <c r="EV14" s="4"/>
      <c r="EW14" s="4"/>
      <c r="EX14" s="4"/>
      <c r="EY14" s="4"/>
      <c r="EZ14" s="3"/>
      <c r="FA14" s="4"/>
      <c r="FB14" s="4"/>
      <c r="FC14" s="4"/>
      <c r="FD14" s="4"/>
      <c r="FE14" s="3"/>
      <c r="FF14" s="3"/>
      <c r="FG14" s="3"/>
      <c r="FH14" s="3"/>
      <c r="FI14" s="3"/>
      <c r="FJ14" s="3"/>
      <c r="FK14" s="2"/>
      <c r="FL14" s="2"/>
      <c r="FM14" s="3"/>
      <c r="FN14" s="3"/>
      <c r="FO14" s="3"/>
      <c r="FP14" s="3"/>
      <c r="FQ14" s="2"/>
      <c r="FR14" s="2"/>
      <c r="FS14" s="3"/>
      <c r="FT14" s="3"/>
      <c r="FU14" s="3"/>
      <c r="FV14" s="3"/>
      <c r="FW14" s="4"/>
      <c r="FX14" s="3"/>
      <c r="FY14" s="2"/>
      <c r="FZ14" s="3"/>
      <c r="GA14" s="5"/>
      <c r="GB14" s="3"/>
      <c r="GC14" s="3"/>
      <c r="GD14" s="5"/>
      <c r="GE14" s="3"/>
    </row>
    <row r="15" spans="1:187" x14ac:dyDescent="0.2">
      <c r="A15" t="s">
        <v>65</v>
      </c>
      <c r="B15" s="2">
        <v>34326</v>
      </c>
      <c r="C15" s="2">
        <v>10755</v>
      </c>
      <c r="D15" s="2">
        <v>123</v>
      </c>
      <c r="E15" s="2">
        <v>45204</v>
      </c>
      <c r="F15" s="2">
        <v>2301</v>
      </c>
      <c r="G15" s="2">
        <v>63</v>
      </c>
      <c r="H15" s="2">
        <v>4515</v>
      </c>
      <c r="I15" s="2">
        <v>0</v>
      </c>
      <c r="J15" s="2">
        <v>6879</v>
      </c>
      <c r="K15" s="2">
        <v>0</v>
      </c>
      <c r="L15" s="2">
        <v>7978842</v>
      </c>
      <c r="M15" s="2">
        <v>0</v>
      </c>
      <c r="N15" s="2">
        <v>7978842</v>
      </c>
      <c r="O15" s="2">
        <v>7985721</v>
      </c>
      <c r="P15" s="2">
        <v>52083</v>
      </c>
      <c r="Q15" s="2">
        <v>8030925</v>
      </c>
      <c r="R15" s="2">
        <v>19612</v>
      </c>
      <c r="S15" s="2">
        <v>4626</v>
      </c>
      <c r="T15" s="2">
        <v>24238</v>
      </c>
      <c r="U15" s="2">
        <v>23850</v>
      </c>
      <c r="V15" s="2">
        <v>1508</v>
      </c>
      <c r="W15" s="2">
        <v>25358</v>
      </c>
      <c r="X15" s="2">
        <v>1731</v>
      </c>
      <c r="Y15" s="2">
        <v>679</v>
      </c>
      <c r="Z15" s="2">
        <v>2410</v>
      </c>
      <c r="AA15" s="2">
        <v>5056</v>
      </c>
      <c r="AB15" s="2">
        <v>0</v>
      </c>
      <c r="AC15" s="2">
        <v>0</v>
      </c>
      <c r="AD15" s="2">
        <v>5056</v>
      </c>
      <c r="AE15" s="2">
        <v>9661</v>
      </c>
      <c r="AF15" s="2">
        <v>0</v>
      </c>
      <c r="AG15" s="2">
        <v>0</v>
      </c>
      <c r="AH15" s="2">
        <v>9661</v>
      </c>
      <c r="AI15" s="2"/>
      <c r="AJ15" s="3"/>
      <c r="AK15" s="2"/>
      <c r="AL15" s="3"/>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4"/>
      <c r="DS15" s="4"/>
      <c r="DT15" s="4"/>
      <c r="DU15" s="4"/>
      <c r="DV15" s="4"/>
      <c r="DW15" s="3"/>
      <c r="DX15" s="4"/>
      <c r="DY15" s="4"/>
      <c r="DZ15" s="4"/>
      <c r="EA15" s="4"/>
      <c r="EB15" s="4"/>
      <c r="EC15" s="4"/>
      <c r="ED15" s="3"/>
      <c r="EE15" s="4"/>
      <c r="EF15" s="4"/>
      <c r="EG15" s="4"/>
      <c r="EH15" s="4"/>
      <c r="EI15" s="4"/>
      <c r="EJ15" s="4"/>
      <c r="EK15" s="4"/>
      <c r="EL15" s="4"/>
      <c r="EM15" s="4"/>
      <c r="EN15" s="4"/>
      <c r="EO15" s="4"/>
      <c r="EP15" s="4"/>
      <c r="EQ15" s="3"/>
      <c r="ER15" s="4"/>
      <c r="ES15" s="4"/>
      <c r="ET15" s="4"/>
      <c r="EU15" s="4"/>
      <c r="EV15" s="4"/>
      <c r="EW15" s="4"/>
      <c r="EX15" s="4"/>
      <c r="EY15" s="4"/>
      <c r="EZ15" s="3"/>
      <c r="FA15" s="4"/>
      <c r="FB15" s="4"/>
      <c r="FC15" s="4"/>
      <c r="FD15" s="4"/>
      <c r="FE15" s="3"/>
      <c r="FF15" s="3"/>
      <c r="FG15" s="3"/>
      <c r="FH15" s="3"/>
      <c r="FI15" s="3"/>
      <c r="FJ15" s="3"/>
      <c r="FK15" s="2"/>
      <c r="FL15" s="2"/>
      <c r="FM15" s="3"/>
      <c r="FN15" s="3"/>
      <c r="FO15" s="3"/>
      <c r="FP15" s="3"/>
      <c r="FQ15" s="2"/>
      <c r="FR15" s="2"/>
      <c r="FS15" s="3"/>
      <c r="FT15" s="3"/>
      <c r="FU15" s="3"/>
      <c r="FV15" s="3"/>
      <c r="FW15" s="4"/>
      <c r="FX15" s="3"/>
      <c r="FY15" s="3"/>
      <c r="FZ15" s="3"/>
      <c r="GA15" s="5"/>
      <c r="GB15" s="3"/>
      <c r="GC15" s="3"/>
      <c r="GD15" s="5"/>
      <c r="GE15" s="3"/>
    </row>
    <row r="16" spans="1:187" x14ac:dyDescent="0.2">
      <c r="A16" t="s">
        <v>118</v>
      </c>
      <c r="B16" s="2">
        <v>18059</v>
      </c>
      <c r="C16" s="2">
        <v>11897</v>
      </c>
      <c r="D16" s="2">
        <v>38</v>
      </c>
      <c r="E16" s="2">
        <v>29994</v>
      </c>
      <c r="F16" s="2">
        <v>2921</v>
      </c>
      <c r="G16" s="2">
        <v>41</v>
      </c>
      <c r="H16" s="2">
        <v>4760</v>
      </c>
      <c r="I16" s="2">
        <v>0</v>
      </c>
      <c r="J16" s="2">
        <v>7722</v>
      </c>
      <c r="K16" s="2">
        <v>219</v>
      </c>
      <c r="L16" s="2">
        <v>7978842</v>
      </c>
      <c r="M16" s="2">
        <v>0</v>
      </c>
      <c r="N16" s="2">
        <v>7979061</v>
      </c>
      <c r="O16" s="2">
        <v>7986783</v>
      </c>
      <c r="P16" s="2">
        <v>37716</v>
      </c>
      <c r="Q16" s="2">
        <v>8016777</v>
      </c>
      <c r="R16" s="2">
        <v>20600</v>
      </c>
      <c r="S16" s="2">
        <v>6629</v>
      </c>
      <c r="T16" s="2">
        <v>27229</v>
      </c>
      <c r="U16" s="2">
        <v>8443</v>
      </c>
      <c r="V16" s="2">
        <v>499</v>
      </c>
      <c r="W16" s="2">
        <v>8942</v>
      </c>
      <c r="X16" s="2">
        <v>929</v>
      </c>
      <c r="Y16" s="2">
        <v>547</v>
      </c>
      <c r="Z16" s="2">
        <v>1476</v>
      </c>
      <c r="AA16" s="2">
        <v>4708</v>
      </c>
      <c r="AB16" s="2">
        <v>1</v>
      </c>
      <c r="AC16" s="2">
        <v>0</v>
      </c>
      <c r="AD16" s="2">
        <v>4709</v>
      </c>
      <c r="AE16" s="2">
        <v>9847</v>
      </c>
      <c r="AF16" s="2">
        <v>12</v>
      </c>
      <c r="AG16" s="2">
        <v>19</v>
      </c>
      <c r="AH16" s="2">
        <v>9878</v>
      </c>
      <c r="AI16" s="2"/>
      <c r="AJ16" s="3"/>
      <c r="AK16" s="2"/>
      <c r="AL16" s="3"/>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c r="BZ16" s="3"/>
      <c r="CA16" s="2"/>
      <c r="CB16" s="2"/>
      <c r="CC16" s="3"/>
      <c r="CD16" s="2"/>
      <c r="CE16" s="2"/>
      <c r="CF16" s="2"/>
      <c r="CG16" s="2"/>
      <c r="CH16" s="2"/>
      <c r="CI16" s="2"/>
      <c r="CJ16" s="2"/>
      <c r="CK16" s="2"/>
      <c r="CL16" s="2"/>
      <c r="CM16" s="2"/>
      <c r="CN16" s="2"/>
      <c r="CO16" s="2"/>
      <c r="CP16" s="2"/>
      <c r="CQ16" s="2"/>
      <c r="CR16" s="2"/>
      <c r="CS16" s="2"/>
      <c r="CT16" s="2"/>
      <c r="CU16" s="2"/>
      <c r="CV16" s="3"/>
      <c r="CW16" s="3"/>
      <c r="CX16" s="3"/>
      <c r="CY16" s="3"/>
      <c r="CZ16" s="3"/>
      <c r="DA16" s="3"/>
      <c r="DB16" s="3"/>
      <c r="DC16" s="3"/>
      <c r="DD16" s="3"/>
      <c r="DE16" s="3"/>
      <c r="DF16" s="2"/>
      <c r="DG16" s="2"/>
      <c r="DH16" s="2"/>
      <c r="DI16" s="2"/>
      <c r="DJ16" s="2"/>
      <c r="DK16" s="2"/>
      <c r="DL16" s="2"/>
      <c r="DM16" s="2"/>
      <c r="DN16" s="2"/>
      <c r="DO16" s="2"/>
      <c r="DP16" s="2"/>
      <c r="DQ16" s="2"/>
      <c r="DR16" s="4"/>
      <c r="DS16" s="4"/>
      <c r="DT16" s="4"/>
      <c r="DU16" s="4"/>
      <c r="DV16" s="4"/>
      <c r="DW16" s="3"/>
      <c r="DX16" s="4"/>
      <c r="DY16" s="4"/>
      <c r="DZ16" s="4"/>
      <c r="EA16" s="4"/>
      <c r="EB16" s="4"/>
      <c r="EC16" s="4"/>
      <c r="ED16" s="3"/>
      <c r="EE16" s="4"/>
      <c r="EF16" s="4"/>
      <c r="EG16" s="4"/>
      <c r="EH16" s="4"/>
      <c r="EI16" s="4"/>
      <c r="EJ16" s="4"/>
      <c r="EK16" s="4"/>
      <c r="EL16" s="4"/>
      <c r="EM16" s="4"/>
      <c r="EN16" s="4"/>
      <c r="EO16" s="4"/>
      <c r="EP16" s="4"/>
      <c r="EQ16" s="3"/>
      <c r="ER16" s="4"/>
      <c r="ES16" s="4"/>
      <c r="ET16" s="4"/>
      <c r="EU16" s="4"/>
      <c r="EV16" s="4"/>
      <c r="EW16" s="4"/>
      <c r="EX16" s="4"/>
      <c r="EY16" s="4"/>
      <c r="EZ16" s="3"/>
      <c r="FA16" s="4"/>
      <c r="FB16" s="4"/>
      <c r="FC16" s="4"/>
      <c r="FD16" s="4"/>
      <c r="FE16" s="3"/>
      <c r="FF16" s="3"/>
      <c r="FG16" s="3"/>
      <c r="FH16" s="3"/>
      <c r="FI16" s="3"/>
      <c r="FJ16" s="3"/>
      <c r="FK16" s="2"/>
      <c r="FL16" s="2"/>
      <c r="FM16" s="3"/>
      <c r="FN16" s="3"/>
      <c r="FO16" s="3"/>
      <c r="FP16" s="3"/>
      <c r="FQ16" s="2"/>
      <c r="FR16" s="2"/>
      <c r="FS16" s="3"/>
      <c r="FT16" s="3"/>
      <c r="FU16" s="3"/>
      <c r="FV16" s="3"/>
      <c r="FW16" s="3"/>
      <c r="FX16" s="3"/>
      <c r="FY16" s="3"/>
      <c r="FZ16" s="3"/>
      <c r="GA16" s="5"/>
      <c r="GB16" s="3"/>
      <c r="GC16" s="3"/>
      <c r="GD16" s="5"/>
      <c r="GE16" s="3"/>
    </row>
    <row r="17" spans="1:187" x14ac:dyDescent="0.2">
      <c r="A17" t="s">
        <v>71</v>
      </c>
      <c r="B17" s="2">
        <v>13766</v>
      </c>
      <c r="C17" s="2">
        <v>5516</v>
      </c>
      <c r="D17" s="2">
        <v>44</v>
      </c>
      <c r="E17" s="2">
        <v>19326</v>
      </c>
      <c r="F17" s="2">
        <v>2064</v>
      </c>
      <c r="G17" s="2">
        <v>34</v>
      </c>
      <c r="H17" s="2">
        <v>2385</v>
      </c>
      <c r="I17" s="2">
        <v>0</v>
      </c>
      <c r="J17" s="2">
        <v>4483</v>
      </c>
      <c r="K17" s="2">
        <v>0</v>
      </c>
      <c r="L17" s="2">
        <v>7978842</v>
      </c>
      <c r="M17" s="2">
        <v>0</v>
      </c>
      <c r="N17" s="2">
        <v>7978842</v>
      </c>
      <c r="O17" s="2">
        <v>7983325</v>
      </c>
      <c r="P17" s="2">
        <v>23809</v>
      </c>
      <c r="Q17" s="2">
        <v>8002651</v>
      </c>
      <c r="R17" s="2">
        <v>11869</v>
      </c>
      <c r="S17" s="2">
        <v>3601</v>
      </c>
      <c r="T17" s="2">
        <v>15470</v>
      </c>
      <c r="U17" s="2">
        <v>6729</v>
      </c>
      <c r="V17" s="2">
        <v>508</v>
      </c>
      <c r="W17" s="2">
        <v>7237</v>
      </c>
      <c r="X17" s="2">
        <v>724</v>
      </c>
      <c r="Y17" s="2">
        <v>339</v>
      </c>
      <c r="Z17" s="2">
        <v>1063</v>
      </c>
      <c r="AA17" s="2">
        <v>5708</v>
      </c>
      <c r="AB17" s="2">
        <v>0</v>
      </c>
      <c r="AC17" s="2">
        <v>0</v>
      </c>
      <c r="AD17" s="2">
        <v>5708</v>
      </c>
      <c r="AE17" s="2">
        <v>6415</v>
      </c>
      <c r="AF17" s="2">
        <v>0</v>
      </c>
      <c r="AG17" s="2">
        <v>2</v>
      </c>
      <c r="AH17" s="2">
        <v>6417</v>
      </c>
      <c r="AI17" s="2"/>
      <c r="AJ17" s="3"/>
      <c r="AK17" s="2"/>
      <c r="AL17" s="3"/>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BZ17" s="3"/>
      <c r="CA17" s="2"/>
      <c r="CB17" s="2"/>
      <c r="CC17" s="3"/>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4"/>
      <c r="DS17" s="4"/>
      <c r="DT17" s="4"/>
      <c r="DU17" s="4"/>
      <c r="DV17" s="4"/>
      <c r="DW17" s="3"/>
      <c r="DX17" s="4"/>
      <c r="DY17" s="4"/>
      <c r="DZ17" s="4"/>
      <c r="EA17" s="4"/>
      <c r="EB17" s="4"/>
      <c r="EC17" s="4"/>
      <c r="ED17" s="3"/>
      <c r="EE17" s="4"/>
      <c r="EF17" s="4"/>
      <c r="EG17" s="4"/>
      <c r="EH17" s="4"/>
      <c r="EI17" s="4"/>
      <c r="EJ17" s="4"/>
      <c r="EK17" s="4"/>
      <c r="EL17" s="4"/>
      <c r="EM17" s="4"/>
      <c r="EN17" s="4"/>
      <c r="EO17" s="4"/>
      <c r="EP17" s="4"/>
      <c r="EQ17" s="3"/>
      <c r="ER17" s="4"/>
      <c r="ES17" s="4"/>
      <c r="ET17" s="4"/>
      <c r="EU17" s="4"/>
      <c r="EV17" s="4"/>
      <c r="EW17" s="4"/>
      <c r="EX17" s="4"/>
      <c r="EY17" s="4"/>
      <c r="EZ17" s="3"/>
      <c r="FA17" s="4"/>
      <c r="FB17" s="4"/>
      <c r="FC17" s="4"/>
      <c r="FD17" s="4"/>
      <c r="FE17" s="3"/>
      <c r="FF17" s="3"/>
      <c r="FG17" s="3"/>
      <c r="FH17" s="3"/>
      <c r="FI17" s="3"/>
      <c r="FJ17" s="3"/>
      <c r="FK17" s="2"/>
      <c r="FL17" s="2"/>
      <c r="FM17" s="3"/>
      <c r="FN17" s="3"/>
      <c r="FO17" s="3"/>
      <c r="FP17" s="3"/>
      <c r="FQ17" s="2"/>
      <c r="FR17" s="2"/>
      <c r="FS17" s="3"/>
      <c r="FT17" s="3"/>
      <c r="FU17" s="3"/>
      <c r="FV17" s="3"/>
      <c r="FW17" s="4"/>
      <c r="FX17" s="3"/>
      <c r="FY17" s="2"/>
      <c r="FZ17" s="3"/>
      <c r="GA17" s="5"/>
      <c r="GB17" s="3"/>
      <c r="GC17" s="3"/>
      <c r="GD17" s="5"/>
      <c r="GE17" s="3"/>
    </row>
    <row r="18" spans="1:187" x14ac:dyDescent="0.2">
      <c r="A18" t="s">
        <v>113</v>
      </c>
      <c r="B18" s="2">
        <v>70139</v>
      </c>
      <c r="C18" s="2">
        <v>28344</v>
      </c>
      <c r="D18" s="2">
        <v>856</v>
      </c>
      <c r="E18" s="2">
        <v>99339</v>
      </c>
      <c r="F18" s="2">
        <v>8295</v>
      </c>
      <c r="G18" s="2">
        <v>81</v>
      </c>
      <c r="H18" s="2">
        <v>15233</v>
      </c>
      <c r="I18" s="2">
        <v>4219</v>
      </c>
      <c r="J18" s="2">
        <v>27828</v>
      </c>
      <c r="K18" s="2">
        <v>62237</v>
      </c>
      <c r="L18" s="2">
        <v>7978842</v>
      </c>
      <c r="M18" s="2">
        <v>0</v>
      </c>
      <c r="N18" s="2">
        <v>8041079</v>
      </c>
      <c r="O18" s="2">
        <v>8068907</v>
      </c>
      <c r="P18" s="2">
        <v>127167</v>
      </c>
      <c r="Q18" s="2">
        <v>8168246</v>
      </c>
      <c r="R18" s="2">
        <v>58545</v>
      </c>
      <c r="S18" s="2">
        <v>18940</v>
      </c>
      <c r="T18" s="2">
        <v>77485</v>
      </c>
      <c r="U18" s="2">
        <v>33801</v>
      </c>
      <c r="V18" s="2">
        <v>2880</v>
      </c>
      <c r="W18" s="2">
        <v>36681</v>
      </c>
      <c r="X18" s="2">
        <v>6993</v>
      </c>
      <c r="Y18" s="2">
        <v>1692</v>
      </c>
      <c r="Z18" s="2">
        <v>8685</v>
      </c>
      <c r="AA18" s="2">
        <v>23621</v>
      </c>
      <c r="AB18" s="2">
        <v>11</v>
      </c>
      <c r="AC18" s="2">
        <v>0</v>
      </c>
      <c r="AD18" s="2">
        <v>23632</v>
      </c>
      <c r="AE18" s="2">
        <v>16354</v>
      </c>
      <c r="AF18" s="2">
        <v>17</v>
      </c>
      <c r="AG18" s="2">
        <v>16</v>
      </c>
      <c r="AH18" s="2">
        <v>16387</v>
      </c>
      <c r="AI18" s="2"/>
      <c r="AJ18" s="3"/>
      <c r="AK18" s="2"/>
      <c r="AL18" s="3"/>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BZ18" s="3"/>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4"/>
      <c r="DS18" s="4"/>
      <c r="DT18" s="4"/>
      <c r="DU18" s="4"/>
      <c r="DV18" s="4"/>
      <c r="DW18" s="3"/>
      <c r="DX18" s="4"/>
      <c r="DY18" s="4"/>
      <c r="DZ18" s="4"/>
      <c r="EA18" s="4"/>
      <c r="EB18" s="4"/>
      <c r="EC18" s="4"/>
      <c r="ED18" s="3"/>
      <c r="EE18" s="4"/>
      <c r="EF18" s="4"/>
      <c r="EG18" s="4"/>
      <c r="EH18" s="4"/>
      <c r="EI18" s="4"/>
      <c r="EJ18" s="4"/>
      <c r="EK18" s="4"/>
      <c r="EL18" s="4"/>
      <c r="EM18" s="4"/>
      <c r="EN18" s="4"/>
      <c r="EO18" s="4"/>
      <c r="EP18" s="4"/>
      <c r="EQ18" s="3"/>
      <c r="ER18" s="4"/>
      <c r="ES18" s="4"/>
      <c r="ET18" s="4"/>
      <c r="EU18" s="4"/>
      <c r="EV18" s="4"/>
      <c r="EW18" s="4"/>
      <c r="EX18" s="4"/>
      <c r="EY18" s="4"/>
      <c r="EZ18" s="3"/>
      <c r="FA18" s="4"/>
      <c r="FB18" s="4"/>
      <c r="FC18" s="4"/>
      <c r="FD18" s="4"/>
      <c r="FE18" s="3"/>
      <c r="FF18" s="3"/>
      <c r="FG18" s="3"/>
      <c r="FH18" s="3"/>
      <c r="FI18" s="3"/>
      <c r="FJ18" s="3"/>
      <c r="FK18" s="2"/>
      <c r="FL18" s="2"/>
      <c r="FM18" s="3"/>
      <c r="FN18" s="3"/>
      <c r="FO18" s="3"/>
      <c r="FP18" s="3"/>
      <c r="FQ18" s="2"/>
      <c r="FR18" s="2"/>
      <c r="FS18" s="3"/>
      <c r="FT18" s="3"/>
      <c r="FU18" s="3"/>
      <c r="FV18" s="3"/>
      <c r="FW18" s="3"/>
      <c r="FX18" s="3"/>
      <c r="FY18" s="3"/>
      <c r="FZ18" s="3"/>
      <c r="GA18" s="5"/>
      <c r="GB18" s="3"/>
      <c r="GC18" s="3"/>
      <c r="GD18" s="5"/>
      <c r="GE18" s="3"/>
    </row>
    <row r="19" spans="1:187" x14ac:dyDescent="0.2">
      <c r="A19" t="s">
        <v>69</v>
      </c>
      <c r="B19" s="2">
        <v>19439</v>
      </c>
      <c r="C19" s="2">
        <v>5962</v>
      </c>
      <c r="D19" s="2">
        <v>32</v>
      </c>
      <c r="E19" s="2">
        <v>25433</v>
      </c>
      <c r="F19" s="2">
        <v>1014</v>
      </c>
      <c r="G19" s="2">
        <v>17</v>
      </c>
      <c r="H19" s="2">
        <v>2645</v>
      </c>
      <c r="I19" s="2">
        <v>1442</v>
      </c>
      <c r="J19" s="2">
        <v>5118</v>
      </c>
      <c r="K19" s="2">
        <v>0</v>
      </c>
      <c r="L19" s="2">
        <v>7978842</v>
      </c>
      <c r="M19" s="2">
        <v>0</v>
      </c>
      <c r="N19" s="2">
        <v>7978842</v>
      </c>
      <c r="O19" s="2">
        <v>7983960</v>
      </c>
      <c r="P19" s="2">
        <v>30551</v>
      </c>
      <c r="Q19" s="2">
        <v>8009393</v>
      </c>
      <c r="R19" s="2">
        <v>12648</v>
      </c>
      <c r="S19" s="2">
        <v>3066</v>
      </c>
      <c r="T19" s="2">
        <v>15714</v>
      </c>
      <c r="U19" s="2">
        <v>11827</v>
      </c>
      <c r="V19" s="2">
        <v>352</v>
      </c>
      <c r="W19" s="2">
        <v>12179</v>
      </c>
      <c r="X19" s="2">
        <v>950</v>
      </c>
      <c r="Y19" s="2">
        <v>240</v>
      </c>
      <c r="Z19" s="2">
        <v>1190</v>
      </c>
      <c r="AA19" s="2">
        <v>10118</v>
      </c>
      <c r="AB19" s="2">
        <v>6</v>
      </c>
      <c r="AC19" s="2">
        <v>0</v>
      </c>
      <c r="AD19" s="2">
        <v>10124</v>
      </c>
      <c r="AE19" s="2">
        <v>5060</v>
      </c>
      <c r="AF19" s="2">
        <v>0</v>
      </c>
      <c r="AG19" s="2">
        <v>11</v>
      </c>
      <c r="AH19" s="2">
        <v>5071</v>
      </c>
      <c r="AI19" s="2"/>
      <c r="AJ19" s="3"/>
      <c r="AK19" s="2"/>
      <c r="AL19" s="3"/>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4"/>
      <c r="DS19" s="4"/>
      <c r="DT19" s="4"/>
      <c r="DU19" s="4"/>
      <c r="DV19" s="4"/>
      <c r="DW19" s="3"/>
      <c r="DX19" s="4"/>
      <c r="DY19" s="4"/>
      <c r="DZ19" s="4"/>
      <c r="EA19" s="4"/>
      <c r="EB19" s="4"/>
      <c r="EC19" s="4"/>
      <c r="ED19" s="3"/>
      <c r="EE19" s="4"/>
      <c r="EF19" s="4"/>
      <c r="EG19" s="4"/>
      <c r="EH19" s="4"/>
      <c r="EI19" s="4"/>
      <c r="EJ19" s="4"/>
      <c r="EK19" s="4"/>
      <c r="EL19" s="4"/>
      <c r="EM19" s="4"/>
      <c r="EN19" s="4"/>
      <c r="EO19" s="4"/>
      <c r="EP19" s="4"/>
      <c r="EQ19" s="3"/>
      <c r="ER19" s="4"/>
      <c r="ES19" s="4"/>
      <c r="ET19" s="4"/>
      <c r="EU19" s="4"/>
      <c r="EV19" s="4"/>
      <c r="EW19" s="4"/>
      <c r="EX19" s="4"/>
      <c r="EY19" s="4"/>
      <c r="EZ19" s="3"/>
      <c r="FA19" s="4"/>
      <c r="FB19" s="4"/>
      <c r="FC19" s="4"/>
      <c r="FD19" s="4"/>
      <c r="FE19" s="3"/>
      <c r="FF19" s="3"/>
      <c r="FG19" s="3"/>
      <c r="FH19" s="3"/>
      <c r="FI19" s="3"/>
      <c r="FJ19" s="3"/>
      <c r="FK19" s="2"/>
      <c r="FL19" s="2"/>
      <c r="FM19" s="3"/>
      <c r="FN19" s="3"/>
      <c r="FO19" s="3"/>
      <c r="FP19" s="3"/>
      <c r="FQ19" s="2"/>
      <c r="FR19" s="2"/>
      <c r="FS19" s="3"/>
      <c r="FT19" s="3"/>
      <c r="FU19" s="3"/>
      <c r="FV19" s="3"/>
      <c r="FW19" s="4"/>
      <c r="FX19" s="3"/>
      <c r="FY19" s="3"/>
      <c r="FZ19" s="3"/>
      <c r="GA19" s="5"/>
      <c r="GB19" s="3"/>
      <c r="GC19" s="3"/>
      <c r="GD19" s="5"/>
      <c r="GE19" s="3"/>
    </row>
    <row r="20" spans="1:187" x14ac:dyDescent="0.2">
      <c r="A20" t="s">
        <v>108</v>
      </c>
      <c r="B20" s="2">
        <v>18883</v>
      </c>
      <c r="C20" s="2">
        <v>5293</v>
      </c>
      <c r="D20" s="2">
        <v>8</v>
      </c>
      <c r="E20" s="2">
        <v>24184</v>
      </c>
      <c r="F20" s="2">
        <v>1958</v>
      </c>
      <c r="G20" s="2">
        <v>29</v>
      </c>
      <c r="H20" s="2">
        <v>2993</v>
      </c>
      <c r="I20" s="2">
        <v>0</v>
      </c>
      <c r="J20" s="2">
        <v>4980</v>
      </c>
      <c r="K20" s="2">
        <v>22615</v>
      </c>
      <c r="L20" s="2">
        <v>7978842</v>
      </c>
      <c r="M20" s="2">
        <v>0</v>
      </c>
      <c r="N20" s="2">
        <v>8001457</v>
      </c>
      <c r="O20" s="2">
        <v>8006437</v>
      </c>
      <c r="P20" s="2">
        <v>29164</v>
      </c>
      <c r="Q20" s="2">
        <v>8030621</v>
      </c>
      <c r="R20" s="2">
        <v>14749</v>
      </c>
      <c r="S20" s="2">
        <v>3821</v>
      </c>
      <c r="T20" s="2">
        <v>18570</v>
      </c>
      <c r="U20" s="2">
        <v>7832</v>
      </c>
      <c r="V20" s="2">
        <v>437</v>
      </c>
      <c r="W20" s="2">
        <v>8269</v>
      </c>
      <c r="X20" s="2">
        <v>1595</v>
      </c>
      <c r="Y20" s="2">
        <v>688</v>
      </c>
      <c r="Z20" s="2">
        <v>2283</v>
      </c>
      <c r="AA20" s="2">
        <v>9764</v>
      </c>
      <c r="AB20" s="2">
        <v>2</v>
      </c>
      <c r="AC20" s="2">
        <v>1</v>
      </c>
      <c r="AD20" s="2">
        <v>9767</v>
      </c>
      <c r="AE20" s="2">
        <v>7830</v>
      </c>
      <c r="AF20" s="2">
        <v>17</v>
      </c>
      <c r="AG20" s="2">
        <v>5</v>
      </c>
      <c r="AH20" s="2">
        <v>7852</v>
      </c>
      <c r="AI20" s="2"/>
      <c r="AJ20" s="3"/>
      <c r="AK20" s="2"/>
      <c r="AL20" s="3"/>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
      <c r="CA20" s="2"/>
      <c r="CB20" s="2"/>
      <c r="CC20" s="3"/>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4"/>
      <c r="DS20" s="4"/>
      <c r="DT20" s="4"/>
      <c r="DU20" s="4"/>
      <c r="DV20" s="4"/>
      <c r="DW20" s="3"/>
      <c r="DX20" s="4"/>
      <c r="DY20" s="4"/>
      <c r="DZ20" s="4"/>
      <c r="EA20" s="4"/>
      <c r="EB20" s="4"/>
      <c r="EC20" s="4"/>
      <c r="ED20" s="3"/>
      <c r="EE20" s="4"/>
      <c r="EF20" s="4"/>
      <c r="EG20" s="4"/>
      <c r="EH20" s="4"/>
      <c r="EI20" s="4"/>
      <c r="EJ20" s="4"/>
      <c r="EK20" s="4"/>
      <c r="EL20" s="4"/>
      <c r="EM20" s="4"/>
      <c r="EN20" s="4"/>
      <c r="EO20" s="4"/>
      <c r="EP20" s="4"/>
      <c r="EQ20" s="3"/>
      <c r="ER20" s="4"/>
      <c r="ES20" s="4"/>
      <c r="ET20" s="4"/>
      <c r="EU20" s="4"/>
      <c r="EV20" s="4"/>
      <c r="EW20" s="4"/>
      <c r="EX20" s="4"/>
      <c r="EY20" s="4"/>
      <c r="EZ20" s="3"/>
      <c r="FA20" s="4"/>
      <c r="FB20" s="4"/>
      <c r="FC20" s="4"/>
      <c r="FD20" s="4"/>
      <c r="FE20" s="3"/>
      <c r="FF20" s="3"/>
      <c r="FG20" s="3"/>
      <c r="FH20" s="3"/>
      <c r="FI20" s="3"/>
      <c r="FJ20" s="3"/>
      <c r="FK20" s="2"/>
      <c r="FL20" s="2"/>
      <c r="FM20" s="3"/>
      <c r="FN20" s="3"/>
      <c r="FO20" s="3"/>
      <c r="FP20" s="3"/>
      <c r="FQ20" s="2"/>
      <c r="FR20" s="2"/>
      <c r="FS20" s="3"/>
      <c r="FT20" s="3"/>
      <c r="FU20" s="3"/>
      <c r="FV20" s="3"/>
      <c r="FW20" s="4"/>
      <c r="FX20" s="3"/>
      <c r="FY20" s="2"/>
      <c r="FZ20" s="3"/>
      <c r="GA20" s="5"/>
      <c r="GB20" s="3"/>
      <c r="GC20" s="3"/>
      <c r="GD20" s="5"/>
      <c r="GE20" s="3"/>
    </row>
    <row r="21" spans="1:187" x14ac:dyDescent="0.2">
      <c r="A21" t="s">
        <v>87</v>
      </c>
      <c r="B21" s="2">
        <v>10606</v>
      </c>
      <c r="C21" s="2">
        <v>6802</v>
      </c>
      <c r="D21" s="2">
        <v>173</v>
      </c>
      <c r="E21" s="2">
        <v>17581</v>
      </c>
      <c r="F21" s="2">
        <v>1805</v>
      </c>
      <c r="G21" s="2">
        <v>30</v>
      </c>
      <c r="H21" s="2">
        <v>1871</v>
      </c>
      <c r="I21" s="2">
        <v>3</v>
      </c>
      <c r="J21" s="2">
        <v>3709</v>
      </c>
      <c r="K21" s="2">
        <v>2785</v>
      </c>
      <c r="L21" s="2">
        <v>7978842</v>
      </c>
      <c r="M21" s="2">
        <v>0</v>
      </c>
      <c r="N21" s="2">
        <v>7981627</v>
      </c>
      <c r="O21" s="2">
        <v>7985336</v>
      </c>
      <c r="P21" s="2">
        <v>21290</v>
      </c>
      <c r="Q21" s="2">
        <v>8002917</v>
      </c>
      <c r="R21" s="2">
        <v>13182</v>
      </c>
      <c r="S21" s="2">
        <v>3166</v>
      </c>
      <c r="T21" s="2">
        <v>16348</v>
      </c>
      <c r="U21" s="2">
        <v>4147</v>
      </c>
      <c r="V21" s="2">
        <v>356</v>
      </c>
      <c r="W21" s="2">
        <v>4503</v>
      </c>
      <c r="X21" s="2">
        <v>252</v>
      </c>
      <c r="Y21" s="2">
        <v>151</v>
      </c>
      <c r="Z21" s="2">
        <v>403</v>
      </c>
      <c r="AA21" s="2">
        <v>3439</v>
      </c>
      <c r="AB21" s="2">
        <v>0</v>
      </c>
      <c r="AC21" s="2">
        <v>0</v>
      </c>
      <c r="AD21" s="2">
        <v>3439</v>
      </c>
      <c r="AE21" s="2">
        <v>1649</v>
      </c>
      <c r="AF21" s="2">
        <v>2</v>
      </c>
      <c r="AG21" s="2">
        <v>4</v>
      </c>
      <c r="AH21" s="2">
        <v>1655</v>
      </c>
      <c r="AI21" s="2"/>
      <c r="AJ21" s="3"/>
      <c r="AK21" s="2"/>
      <c r="AL21" s="3"/>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BZ21" s="3"/>
      <c r="CA21" s="2"/>
      <c r="CB21" s="2"/>
      <c r="CC21" s="3"/>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3"/>
      <c r="DG21" s="3"/>
      <c r="DH21" s="3"/>
      <c r="DI21" s="3"/>
      <c r="DJ21" s="3"/>
      <c r="DK21" s="3"/>
      <c r="DL21" s="3"/>
      <c r="DM21" s="3"/>
      <c r="DN21" s="2"/>
      <c r="DO21" s="2"/>
      <c r="DP21" s="2"/>
      <c r="DQ21" s="2"/>
      <c r="DR21" s="4"/>
      <c r="DS21" s="4"/>
      <c r="DT21" s="4"/>
      <c r="DU21" s="4"/>
      <c r="DV21" s="4"/>
      <c r="DW21" s="3"/>
      <c r="DX21" s="4"/>
      <c r="DY21" s="4"/>
      <c r="DZ21" s="4"/>
      <c r="EA21" s="4"/>
      <c r="EB21" s="4"/>
      <c r="EC21" s="4"/>
      <c r="ED21" s="3"/>
      <c r="EE21" s="4"/>
      <c r="EF21" s="4"/>
      <c r="EG21" s="4"/>
      <c r="EH21" s="4"/>
      <c r="EI21" s="4"/>
      <c r="EJ21" s="4"/>
      <c r="EK21" s="4"/>
      <c r="EL21" s="4"/>
      <c r="EM21" s="4"/>
      <c r="EN21" s="4"/>
      <c r="EO21" s="4"/>
      <c r="EP21" s="4"/>
      <c r="EQ21" s="3"/>
      <c r="ER21" s="4"/>
      <c r="ES21" s="4"/>
      <c r="ET21" s="4"/>
      <c r="EU21" s="4"/>
      <c r="EV21" s="4"/>
      <c r="EW21" s="4"/>
      <c r="EX21" s="4"/>
      <c r="EY21" s="4"/>
      <c r="EZ21" s="3"/>
      <c r="FA21" s="4"/>
      <c r="FB21" s="4"/>
      <c r="FC21" s="4"/>
      <c r="FD21" s="4"/>
      <c r="FE21" s="3"/>
      <c r="FF21" s="3"/>
      <c r="FG21" s="3"/>
      <c r="FH21" s="3"/>
      <c r="FI21" s="3"/>
      <c r="FJ21" s="3"/>
      <c r="FK21" s="2"/>
      <c r="FL21" s="2"/>
      <c r="FM21" s="3"/>
      <c r="FN21" s="3"/>
      <c r="FO21" s="3"/>
      <c r="FP21" s="3"/>
      <c r="FQ21" s="2"/>
      <c r="FR21" s="2"/>
      <c r="FS21" s="3"/>
      <c r="FT21" s="3"/>
      <c r="FU21" s="3"/>
      <c r="FV21" s="3"/>
      <c r="FW21" s="3"/>
      <c r="FX21" s="3"/>
      <c r="FY21" s="3"/>
      <c r="FZ21" s="3"/>
      <c r="GA21" s="5"/>
      <c r="GB21" s="3"/>
      <c r="GC21" s="3"/>
      <c r="GD21" s="5"/>
      <c r="GE21" s="3"/>
    </row>
    <row r="22" spans="1:187" x14ac:dyDescent="0.2">
      <c r="A22" t="s">
        <v>75</v>
      </c>
      <c r="B22" s="2">
        <v>46579</v>
      </c>
      <c r="C22" s="2">
        <v>15650</v>
      </c>
      <c r="D22" s="2">
        <v>1012</v>
      </c>
      <c r="E22" s="2">
        <v>63241</v>
      </c>
      <c r="F22" s="2">
        <v>5573</v>
      </c>
      <c r="G22" s="2">
        <v>78</v>
      </c>
      <c r="H22" s="2">
        <v>10351</v>
      </c>
      <c r="I22" s="2">
        <v>2583</v>
      </c>
      <c r="J22" s="2">
        <v>18585</v>
      </c>
      <c r="K22" s="2">
        <v>3905</v>
      </c>
      <c r="L22" s="2">
        <v>7978842</v>
      </c>
      <c r="M22" s="2">
        <v>17241</v>
      </c>
      <c r="N22" s="2">
        <v>7999988</v>
      </c>
      <c r="O22" s="2">
        <v>8018573</v>
      </c>
      <c r="P22" s="2">
        <v>81826</v>
      </c>
      <c r="Q22" s="2">
        <v>8081814</v>
      </c>
      <c r="R22" s="2">
        <v>34610</v>
      </c>
      <c r="S22" s="2">
        <v>13208</v>
      </c>
      <c r="T22" s="2">
        <v>47818</v>
      </c>
      <c r="U22" s="2">
        <v>24669</v>
      </c>
      <c r="V22" s="2">
        <v>1978</v>
      </c>
      <c r="W22" s="2">
        <v>26647</v>
      </c>
      <c r="X22" s="2">
        <v>3002</v>
      </c>
      <c r="Y22" s="2">
        <v>726</v>
      </c>
      <c r="Z22" s="2">
        <v>3728</v>
      </c>
      <c r="AA22" s="2">
        <v>15741</v>
      </c>
      <c r="AB22" s="2">
        <v>10</v>
      </c>
      <c r="AC22" s="2">
        <v>5</v>
      </c>
      <c r="AD22" s="2">
        <v>15756</v>
      </c>
      <c r="AE22" s="2">
        <v>13456</v>
      </c>
      <c r="AF22" s="2">
        <v>3</v>
      </c>
      <c r="AG22" s="2">
        <v>23</v>
      </c>
      <c r="AH22" s="2">
        <v>13482</v>
      </c>
      <c r="AI22" s="2"/>
      <c r="AJ22" s="3"/>
      <c r="AK22" s="2"/>
      <c r="AL22" s="3"/>
      <c r="AM22" s="2"/>
      <c r="AN22" s="2"/>
      <c r="AO22" s="2"/>
      <c r="AP22" s="2"/>
      <c r="AQ22" s="2"/>
      <c r="AR22" s="2"/>
      <c r="AS22" s="2"/>
      <c r="AT22" s="2"/>
      <c r="AU22" s="2"/>
      <c r="AV22" s="2"/>
      <c r="AW22" s="2"/>
      <c r="AX22" s="2"/>
      <c r="AY22" s="2"/>
      <c r="AZ22" s="2"/>
      <c r="BA22" s="2"/>
      <c r="BB22" s="2"/>
      <c r="BC22" s="3"/>
      <c r="BD22" s="2"/>
      <c r="BE22" s="2"/>
      <c r="BF22" s="2"/>
      <c r="BG22" s="2"/>
      <c r="BH22" s="2"/>
      <c r="BI22" s="2"/>
      <c r="BJ22" s="2"/>
      <c r="BK22" s="2"/>
      <c r="BL22" s="2"/>
      <c r="BM22" s="2"/>
      <c r="BN22" s="2"/>
      <c r="BO22" s="2"/>
      <c r="BP22" s="2"/>
      <c r="BQ22" s="2"/>
      <c r="BR22" s="2"/>
      <c r="BS22" s="2"/>
      <c r="BT22" s="2"/>
      <c r="BU22" s="2"/>
      <c r="BV22" s="2"/>
      <c r="BW22" s="2"/>
      <c r="BX22" s="2"/>
      <c r="BY22" s="3"/>
      <c r="BZ22" s="3"/>
      <c r="CA22" s="2"/>
      <c r="CB22" s="2"/>
      <c r="CC22" s="3"/>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3"/>
      <c r="DG22" s="3"/>
      <c r="DH22" s="3"/>
      <c r="DI22" s="3"/>
      <c r="DJ22" s="3"/>
      <c r="DK22" s="3"/>
      <c r="DL22" s="3"/>
      <c r="DM22" s="3"/>
      <c r="DN22" s="2"/>
      <c r="DO22" s="2"/>
      <c r="DP22" s="2"/>
      <c r="DQ22" s="2"/>
      <c r="DR22" s="4"/>
      <c r="DS22" s="4"/>
      <c r="DT22" s="4"/>
      <c r="DU22" s="4"/>
      <c r="DV22" s="4"/>
      <c r="DW22" s="3"/>
      <c r="DX22" s="4"/>
      <c r="DY22" s="4"/>
      <c r="DZ22" s="4"/>
      <c r="EA22" s="4"/>
      <c r="EB22" s="4"/>
      <c r="EC22" s="4"/>
      <c r="ED22" s="3"/>
      <c r="EE22" s="4"/>
      <c r="EF22" s="4"/>
      <c r="EG22" s="4"/>
      <c r="EH22" s="4"/>
      <c r="EI22" s="4"/>
      <c r="EJ22" s="4"/>
      <c r="EK22" s="4"/>
      <c r="EL22" s="4"/>
      <c r="EM22" s="4"/>
      <c r="EN22" s="4"/>
      <c r="EO22" s="4"/>
      <c r="EP22" s="4"/>
      <c r="EQ22" s="3"/>
      <c r="ER22" s="4"/>
      <c r="ES22" s="4"/>
      <c r="ET22" s="4"/>
      <c r="EU22" s="4"/>
      <c r="EV22" s="4"/>
      <c r="EW22" s="4"/>
      <c r="EX22" s="4"/>
      <c r="EY22" s="4"/>
      <c r="EZ22" s="3"/>
      <c r="FA22" s="4"/>
      <c r="FB22" s="4"/>
      <c r="FC22" s="4"/>
      <c r="FD22" s="4"/>
      <c r="FE22" s="3"/>
      <c r="FF22" s="3"/>
      <c r="FG22" s="3"/>
      <c r="FH22" s="3"/>
      <c r="FI22" s="3"/>
      <c r="FJ22" s="3"/>
      <c r="FK22" s="2"/>
      <c r="FL22" s="2"/>
      <c r="FM22" s="3"/>
      <c r="FN22" s="3"/>
      <c r="FO22" s="3"/>
      <c r="FP22" s="3"/>
      <c r="FQ22" s="2"/>
      <c r="FR22" s="2"/>
      <c r="FS22" s="3"/>
      <c r="FT22" s="3"/>
      <c r="FU22" s="3"/>
      <c r="FV22" s="3"/>
      <c r="FW22" s="4"/>
      <c r="FX22" s="3"/>
      <c r="FY22" s="3"/>
      <c r="FZ22" s="3"/>
      <c r="GA22" s="5"/>
      <c r="GB22" s="3"/>
      <c r="GC22" s="3"/>
      <c r="GD22" s="5"/>
      <c r="GE22" s="3"/>
    </row>
    <row r="23" spans="1:187" x14ac:dyDescent="0.2">
      <c r="A23" t="s">
        <v>50</v>
      </c>
      <c r="B23" s="2">
        <v>41402</v>
      </c>
      <c r="C23" s="2">
        <v>17696</v>
      </c>
      <c r="D23" s="2">
        <v>272</v>
      </c>
      <c r="E23" s="2">
        <v>59370</v>
      </c>
      <c r="F23" s="2">
        <v>5326</v>
      </c>
      <c r="G23" s="2">
        <v>45</v>
      </c>
      <c r="H23" s="2">
        <v>7846</v>
      </c>
      <c r="I23" s="2">
        <v>0</v>
      </c>
      <c r="J23" s="2">
        <v>13217</v>
      </c>
      <c r="K23" s="2">
        <v>5405</v>
      </c>
      <c r="L23" s="2">
        <v>7978842</v>
      </c>
      <c r="M23" s="2">
        <v>0</v>
      </c>
      <c r="N23" s="2">
        <v>7984247</v>
      </c>
      <c r="O23" s="2">
        <v>7997464</v>
      </c>
      <c r="P23" s="2">
        <v>72587</v>
      </c>
      <c r="Q23" s="2">
        <v>8056834</v>
      </c>
      <c r="R23" s="2">
        <v>33576</v>
      </c>
      <c r="S23" s="2">
        <v>10940</v>
      </c>
      <c r="T23" s="2">
        <v>44516</v>
      </c>
      <c r="U23" s="2">
        <v>23321</v>
      </c>
      <c r="V23" s="2">
        <v>1187</v>
      </c>
      <c r="W23" s="2">
        <v>24508</v>
      </c>
      <c r="X23" s="2">
        <v>2409</v>
      </c>
      <c r="Y23" s="2">
        <v>1041</v>
      </c>
      <c r="Z23" s="2">
        <v>3450</v>
      </c>
      <c r="AA23" s="2">
        <v>19595</v>
      </c>
      <c r="AB23" s="2">
        <v>1</v>
      </c>
      <c r="AC23" s="2">
        <v>0</v>
      </c>
      <c r="AD23" s="2">
        <v>19596</v>
      </c>
      <c r="AE23" s="2">
        <v>11271</v>
      </c>
      <c r="AF23" s="2">
        <v>6</v>
      </c>
      <c r="AG23" s="2">
        <v>14</v>
      </c>
      <c r="AH23" s="2">
        <v>11291</v>
      </c>
      <c r="AI23" s="2"/>
      <c r="AJ23" s="3"/>
      <c r="AK23" s="2"/>
      <c r="AL23" s="3"/>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3"/>
      <c r="BZ23" s="3"/>
      <c r="CA23" s="2"/>
      <c r="CB23" s="2"/>
      <c r="CC23" s="3"/>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4"/>
      <c r="DS23" s="4"/>
      <c r="DT23" s="4"/>
      <c r="DU23" s="4"/>
      <c r="DV23" s="4"/>
      <c r="DW23" s="3"/>
      <c r="DX23" s="4"/>
      <c r="DY23" s="4"/>
      <c r="DZ23" s="4"/>
      <c r="EA23" s="4"/>
      <c r="EB23" s="4"/>
      <c r="EC23" s="4"/>
      <c r="ED23" s="3"/>
      <c r="EE23" s="4"/>
      <c r="EF23" s="4"/>
      <c r="EG23" s="4"/>
      <c r="EH23" s="4"/>
      <c r="EI23" s="4"/>
      <c r="EJ23" s="4"/>
      <c r="EK23" s="4"/>
      <c r="EL23" s="4"/>
      <c r="EM23" s="4"/>
      <c r="EN23" s="4"/>
      <c r="EO23" s="4"/>
      <c r="EP23" s="4"/>
      <c r="EQ23" s="3"/>
      <c r="ER23" s="4"/>
      <c r="ES23" s="4"/>
      <c r="ET23" s="4"/>
      <c r="EU23" s="4"/>
      <c r="EV23" s="4"/>
      <c r="EW23" s="4"/>
      <c r="EX23" s="4"/>
      <c r="EY23" s="4"/>
      <c r="EZ23" s="3"/>
      <c r="FA23" s="4"/>
      <c r="FB23" s="4"/>
      <c r="FC23" s="4"/>
      <c r="FD23" s="4"/>
      <c r="FE23" s="3"/>
      <c r="FF23" s="3"/>
      <c r="FG23" s="3"/>
      <c r="FH23" s="3"/>
      <c r="FI23" s="3"/>
      <c r="FJ23" s="3"/>
      <c r="FK23" s="2"/>
      <c r="FL23" s="2"/>
      <c r="FM23" s="3"/>
      <c r="FN23" s="3"/>
      <c r="FO23" s="3"/>
      <c r="FP23" s="3"/>
      <c r="FQ23" s="2"/>
      <c r="FR23" s="2"/>
      <c r="FS23" s="3"/>
      <c r="FT23" s="3"/>
      <c r="FU23" s="3"/>
      <c r="FV23" s="3"/>
      <c r="FW23" s="4"/>
      <c r="FX23" s="3"/>
      <c r="FY23" s="3"/>
      <c r="FZ23" s="3"/>
      <c r="GA23" s="5"/>
      <c r="GB23" s="3"/>
      <c r="GC23" s="3"/>
      <c r="GD23" s="5"/>
      <c r="GE23" s="3"/>
    </row>
    <row r="24" spans="1:187" x14ac:dyDescent="0.2">
      <c r="A24" t="s">
        <v>72</v>
      </c>
      <c r="B24" s="2">
        <v>18388</v>
      </c>
      <c r="C24" s="2">
        <v>3394</v>
      </c>
      <c r="D24" s="2">
        <v>13</v>
      </c>
      <c r="E24" s="2">
        <v>21795</v>
      </c>
      <c r="F24" s="2">
        <v>3079</v>
      </c>
      <c r="G24" s="2">
        <v>37</v>
      </c>
      <c r="H24" s="2">
        <v>3503</v>
      </c>
      <c r="I24" s="2">
        <v>0</v>
      </c>
      <c r="J24" s="2">
        <v>6619</v>
      </c>
      <c r="K24" s="2">
        <v>0</v>
      </c>
      <c r="L24" s="2">
        <v>7978842</v>
      </c>
      <c r="M24" s="2">
        <v>0</v>
      </c>
      <c r="N24" s="2">
        <v>7978842</v>
      </c>
      <c r="O24" s="2">
        <v>7985461</v>
      </c>
      <c r="P24" s="2">
        <v>28414</v>
      </c>
      <c r="Q24" s="2">
        <v>8007256</v>
      </c>
      <c r="R24" s="2">
        <v>12153</v>
      </c>
      <c r="S24" s="2">
        <v>5718</v>
      </c>
      <c r="T24" s="2">
        <v>17871</v>
      </c>
      <c r="U24" s="2">
        <v>8873</v>
      </c>
      <c r="V24" s="2">
        <v>420</v>
      </c>
      <c r="W24" s="2">
        <v>9293</v>
      </c>
      <c r="X24" s="2">
        <v>761</v>
      </c>
      <c r="Y24" s="2">
        <v>441</v>
      </c>
      <c r="Z24" s="2">
        <v>1202</v>
      </c>
      <c r="AA24" s="2">
        <v>6146</v>
      </c>
      <c r="AB24" s="2">
        <v>2</v>
      </c>
      <c r="AC24" s="2">
        <v>0</v>
      </c>
      <c r="AD24" s="2">
        <v>6148</v>
      </c>
      <c r="AE24" s="2">
        <v>7431</v>
      </c>
      <c r="AF24" s="2">
        <v>1</v>
      </c>
      <c r="AG24" s="2">
        <v>9</v>
      </c>
      <c r="AH24" s="2">
        <v>7441</v>
      </c>
      <c r="AI24" s="2"/>
      <c r="AJ24" s="3"/>
      <c r="AK24" s="2"/>
      <c r="AL24" s="3"/>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
      <c r="CA24" s="2"/>
      <c r="CB24" s="2"/>
      <c r="CC24" s="2"/>
      <c r="CD24" s="2"/>
      <c r="CE24" s="3"/>
      <c r="CF24" s="2"/>
      <c r="CG24" s="2"/>
      <c r="CH24" s="2"/>
      <c r="CI24" s="2"/>
      <c r="CJ24" s="2"/>
      <c r="CK24" s="2"/>
      <c r="CL24" s="2"/>
      <c r="CM24" s="2"/>
      <c r="CN24" s="2"/>
      <c r="CO24" s="2"/>
      <c r="CP24" s="2"/>
      <c r="CQ24" s="2"/>
      <c r="CR24" s="2"/>
      <c r="CS24" s="2"/>
      <c r="CT24" s="2"/>
      <c r="CU24" s="2"/>
      <c r="CV24" s="3"/>
      <c r="CW24" s="3"/>
      <c r="CX24" s="3"/>
      <c r="CY24" s="3"/>
      <c r="CZ24" s="3"/>
      <c r="DA24" s="3"/>
      <c r="DB24" s="3"/>
      <c r="DC24" s="3"/>
      <c r="DD24" s="3"/>
      <c r="DE24" s="3"/>
      <c r="DF24" s="2"/>
      <c r="DG24" s="2"/>
      <c r="DH24" s="2"/>
      <c r="DI24" s="2"/>
      <c r="DJ24" s="2"/>
      <c r="DK24" s="2"/>
      <c r="DL24" s="2"/>
      <c r="DM24" s="2"/>
      <c r="DN24" s="2"/>
      <c r="DO24" s="2"/>
      <c r="DP24" s="2"/>
      <c r="DQ24" s="3"/>
      <c r="DR24" s="4"/>
      <c r="DS24" s="4"/>
      <c r="DT24" s="4"/>
      <c r="DU24" s="4"/>
      <c r="DV24" s="4"/>
      <c r="DW24" s="3"/>
      <c r="DX24" s="4"/>
      <c r="DY24" s="4"/>
      <c r="DZ24" s="4"/>
      <c r="EA24" s="4"/>
      <c r="EB24" s="4"/>
      <c r="EC24" s="4"/>
      <c r="ED24" s="3"/>
      <c r="EE24" s="4"/>
      <c r="EF24" s="4"/>
      <c r="EG24" s="4"/>
      <c r="EH24" s="4"/>
      <c r="EI24" s="4"/>
      <c r="EJ24" s="4"/>
      <c r="EK24" s="4"/>
      <c r="EL24" s="4"/>
      <c r="EM24" s="4"/>
      <c r="EN24" s="4"/>
      <c r="EO24" s="4"/>
      <c r="EP24" s="4"/>
      <c r="EQ24" s="3"/>
      <c r="ER24" s="4"/>
      <c r="ES24" s="4"/>
      <c r="ET24" s="4"/>
      <c r="EU24" s="4"/>
      <c r="EV24" s="4"/>
      <c r="EW24" s="4"/>
      <c r="EX24" s="4"/>
      <c r="EY24" s="4"/>
      <c r="EZ24" s="3"/>
      <c r="FA24" s="4"/>
      <c r="FB24" s="4"/>
      <c r="FC24" s="4"/>
      <c r="FD24" s="4"/>
      <c r="FE24" s="3"/>
      <c r="FF24" s="3"/>
      <c r="FG24" s="3"/>
      <c r="FH24" s="3"/>
      <c r="FI24" s="3"/>
      <c r="FJ24" s="3"/>
      <c r="FK24" s="2"/>
      <c r="FL24" s="2"/>
      <c r="FM24" s="3"/>
      <c r="FN24" s="3"/>
      <c r="FO24" s="3"/>
      <c r="FP24" s="3"/>
      <c r="FQ24" s="2"/>
      <c r="FR24" s="2"/>
      <c r="FS24" s="3"/>
      <c r="FT24" s="3"/>
      <c r="FU24" s="3"/>
      <c r="FV24" s="3"/>
      <c r="FW24" s="3"/>
      <c r="FX24" s="3"/>
      <c r="FY24" s="3"/>
      <c r="FZ24" s="3"/>
      <c r="GA24" s="5"/>
      <c r="GB24" s="3"/>
      <c r="GC24" s="3"/>
      <c r="GD24" s="5"/>
      <c r="GE24" s="3"/>
    </row>
    <row r="25" spans="1:187" x14ac:dyDescent="0.2">
      <c r="A25" t="s">
        <v>67</v>
      </c>
      <c r="B25" s="2">
        <v>13237</v>
      </c>
      <c r="C25" s="2">
        <v>4282</v>
      </c>
      <c r="D25" s="2">
        <v>3</v>
      </c>
      <c r="E25" s="2">
        <v>17522</v>
      </c>
      <c r="F25" s="2">
        <v>1824</v>
      </c>
      <c r="G25" s="2">
        <v>17</v>
      </c>
      <c r="H25" s="2">
        <v>3305</v>
      </c>
      <c r="I25" s="2">
        <v>0</v>
      </c>
      <c r="J25" s="2">
        <v>5146</v>
      </c>
      <c r="K25" s="2">
        <v>0</v>
      </c>
      <c r="L25" s="2">
        <v>7978842</v>
      </c>
      <c r="M25" s="2">
        <v>0</v>
      </c>
      <c r="N25" s="2">
        <v>7978842</v>
      </c>
      <c r="O25" s="2">
        <v>7983988</v>
      </c>
      <c r="P25" s="2">
        <v>22668</v>
      </c>
      <c r="Q25" s="2">
        <v>8001510</v>
      </c>
      <c r="R25" s="2">
        <v>11140</v>
      </c>
      <c r="S25" s="2">
        <v>4028</v>
      </c>
      <c r="T25" s="2">
        <v>15168</v>
      </c>
      <c r="U25" s="2">
        <v>5486</v>
      </c>
      <c r="V25" s="2">
        <v>663</v>
      </c>
      <c r="W25" s="2">
        <v>6149</v>
      </c>
      <c r="X25" s="2">
        <v>896</v>
      </c>
      <c r="Y25" s="2">
        <v>436</v>
      </c>
      <c r="Z25" s="2">
        <v>1332</v>
      </c>
      <c r="AA25" s="2">
        <v>5644</v>
      </c>
      <c r="AB25" s="2">
        <v>0</v>
      </c>
      <c r="AC25" s="2">
        <v>0</v>
      </c>
      <c r="AD25" s="2">
        <v>5644</v>
      </c>
      <c r="AE25" s="2">
        <v>6535</v>
      </c>
      <c r="AF25" s="2">
        <v>0</v>
      </c>
      <c r="AG25" s="2">
        <v>0</v>
      </c>
      <c r="AH25" s="2">
        <v>6535</v>
      </c>
      <c r="AI25" s="2"/>
      <c r="AJ25" s="3"/>
      <c r="AK25" s="2"/>
      <c r="AL25" s="3"/>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3"/>
      <c r="DG25" s="3"/>
      <c r="DH25" s="3"/>
      <c r="DI25" s="3"/>
      <c r="DJ25" s="3"/>
      <c r="DK25" s="3"/>
      <c r="DL25" s="3"/>
      <c r="DM25" s="3"/>
      <c r="DN25" s="2"/>
      <c r="DO25" s="2"/>
      <c r="DP25" s="2"/>
      <c r="DQ25" s="2"/>
      <c r="DR25" s="4"/>
      <c r="DS25" s="4"/>
      <c r="DT25" s="4"/>
      <c r="DU25" s="4"/>
      <c r="DV25" s="4"/>
      <c r="DW25" s="3"/>
      <c r="DX25" s="4"/>
      <c r="DY25" s="4"/>
      <c r="DZ25" s="4"/>
      <c r="EA25" s="4"/>
      <c r="EB25" s="4"/>
      <c r="EC25" s="4"/>
      <c r="ED25" s="3"/>
      <c r="EE25" s="4"/>
      <c r="EF25" s="4"/>
      <c r="EG25" s="4"/>
      <c r="EH25" s="4"/>
      <c r="EI25" s="4"/>
      <c r="EJ25" s="4"/>
      <c r="EK25" s="4"/>
      <c r="EL25" s="4"/>
      <c r="EM25" s="4"/>
      <c r="EN25" s="4"/>
      <c r="EO25" s="4"/>
      <c r="EP25" s="4"/>
      <c r="EQ25" s="3"/>
      <c r="ER25" s="4"/>
      <c r="ES25" s="4"/>
      <c r="ET25" s="4"/>
      <c r="EU25" s="4"/>
      <c r="EV25" s="4"/>
      <c r="EW25" s="4"/>
      <c r="EX25" s="4"/>
      <c r="EY25" s="4"/>
      <c r="EZ25" s="3"/>
      <c r="FA25" s="4"/>
      <c r="FB25" s="4"/>
      <c r="FC25" s="4"/>
      <c r="FD25" s="4"/>
      <c r="FE25" s="3"/>
      <c r="FF25" s="3"/>
      <c r="FG25" s="3"/>
      <c r="FH25" s="3"/>
      <c r="FI25" s="3"/>
      <c r="FJ25" s="3"/>
      <c r="FK25" s="2"/>
      <c r="FL25" s="2"/>
      <c r="FM25" s="3"/>
      <c r="FN25" s="3"/>
      <c r="FO25" s="3"/>
      <c r="FP25" s="3"/>
      <c r="FQ25" s="2"/>
      <c r="FR25" s="2"/>
      <c r="FS25" s="3"/>
      <c r="FT25" s="3"/>
      <c r="FU25" s="3"/>
      <c r="FV25" s="3"/>
      <c r="FW25" s="4"/>
      <c r="FX25" s="3"/>
      <c r="FY25" s="3"/>
      <c r="FZ25" s="3"/>
      <c r="GA25" s="5"/>
      <c r="GB25" s="3"/>
      <c r="GC25" s="3"/>
      <c r="GD25" s="5"/>
      <c r="GE25" s="3"/>
    </row>
    <row r="26" spans="1:187" x14ac:dyDescent="0.2">
      <c r="A26" t="s">
        <v>79</v>
      </c>
      <c r="B26" s="2">
        <v>108024</v>
      </c>
      <c r="C26" s="2">
        <v>39614</v>
      </c>
      <c r="D26" s="2">
        <v>222</v>
      </c>
      <c r="E26" s="2">
        <v>147860</v>
      </c>
      <c r="F26" s="2">
        <v>10471</v>
      </c>
      <c r="G26" s="2">
        <v>126</v>
      </c>
      <c r="H26" s="2">
        <v>20623</v>
      </c>
      <c r="I26" s="2">
        <v>0</v>
      </c>
      <c r="J26" s="2">
        <v>31220</v>
      </c>
      <c r="K26" s="2">
        <v>80170</v>
      </c>
      <c r="L26" s="2">
        <v>7978842</v>
      </c>
      <c r="M26" s="2">
        <v>0</v>
      </c>
      <c r="N26" s="2">
        <v>8059012</v>
      </c>
      <c r="O26" s="2">
        <v>8090232</v>
      </c>
      <c r="P26" s="2">
        <v>179080</v>
      </c>
      <c r="Q26" s="2">
        <v>8238092</v>
      </c>
      <c r="R26" s="2">
        <v>88773</v>
      </c>
      <c r="S26" s="2">
        <v>25777</v>
      </c>
      <c r="T26" s="2">
        <v>114550</v>
      </c>
      <c r="U26" s="2">
        <v>52992</v>
      </c>
      <c r="V26" s="2">
        <v>3368</v>
      </c>
      <c r="W26" s="2">
        <v>56360</v>
      </c>
      <c r="X26" s="2">
        <v>6013</v>
      </c>
      <c r="Y26" s="2">
        <v>1933</v>
      </c>
      <c r="Z26" s="2">
        <v>7946</v>
      </c>
      <c r="AA26" s="2">
        <v>50878</v>
      </c>
      <c r="AB26" s="2">
        <v>8</v>
      </c>
      <c r="AC26" s="2">
        <v>1</v>
      </c>
      <c r="AD26" s="2">
        <v>50887</v>
      </c>
      <c r="AE26" s="2">
        <v>19978</v>
      </c>
      <c r="AF26" s="2">
        <v>8</v>
      </c>
      <c r="AG26" s="2">
        <v>9</v>
      </c>
      <c r="AH26" s="2">
        <v>19995</v>
      </c>
      <c r="AI26" s="2"/>
      <c r="AJ26" s="3"/>
      <c r="AK26" s="2"/>
      <c r="AL26" s="3"/>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
      <c r="CA26" s="2"/>
      <c r="CB26" s="2"/>
      <c r="CC26" s="3"/>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4"/>
      <c r="DS26" s="4"/>
      <c r="DT26" s="4"/>
      <c r="DU26" s="4"/>
      <c r="DV26" s="4"/>
      <c r="DW26" s="3"/>
      <c r="DX26" s="4"/>
      <c r="DY26" s="4"/>
      <c r="DZ26" s="4"/>
      <c r="EA26" s="4"/>
      <c r="EB26" s="4"/>
      <c r="EC26" s="4"/>
      <c r="ED26" s="3"/>
      <c r="EE26" s="4"/>
      <c r="EF26" s="4"/>
      <c r="EG26" s="4"/>
      <c r="EH26" s="4"/>
      <c r="EI26" s="4"/>
      <c r="EJ26" s="4"/>
      <c r="EK26" s="4"/>
      <c r="EL26" s="4"/>
      <c r="EM26" s="4"/>
      <c r="EN26" s="4"/>
      <c r="EO26" s="4"/>
      <c r="EP26" s="4"/>
      <c r="EQ26" s="3"/>
      <c r="ER26" s="4"/>
      <c r="ES26" s="4"/>
      <c r="ET26" s="4"/>
      <c r="EU26" s="4"/>
      <c r="EV26" s="4"/>
      <c r="EW26" s="4"/>
      <c r="EX26" s="4"/>
      <c r="EY26" s="4"/>
      <c r="EZ26" s="3"/>
      <c r="FA26" s="4"/>
      <c r="FB26" s="4"/>
      <c r="FC26" s="4"/>
      <c r="FD26" s="4"/>
      <c r="FE26" s="3"/>
      <c r="FF26" s="3"/>
      <c r="FG26" s="3"/>
      <c r="FH26" s="3"/>
      <c r="FI26" s="3"/>
      <c r="FJ26" s="3"/>
      <c r="FK26" s="2"/>
      <c r="FL26" s="2"/>
      <c r="FM26" s="3"/>
      <c r="FN26" s="3"/>
      <c r="FO26" s="3"/>
      <c r="FP26" s="3"/>
      <c r="FQ26" s="2"/>
      <c r="FR26" s="2"/>
      <c r="FS26" s="3"/>
      <c r="FT26" s="3"/>
      <c r="FU26" s="3"/>
      <c r="FV26" s="3"/>
      <c r="FW26" s="3"/>
      <c r="FX26" s="3"/>
      <c r="FY26" s="2"/>
      <c r="FZ26" s="3"/>
      <c r="GA26" s="5"/>
      <c r="GB26" s="3"/>
      <c r="GC26" s="3"/>
      <c r="GD26" s="5"/>
      <c r="GE26" s="3"/>
    </row>
    <row r="27" spans="1:187" x14ac:dyDescent="0.2">
      <c r="A27" t="s">
        <v>123</v>
      </c>
      <c r="B27" s="2">
        <v>22596</v>
      </c>
      <c r="C27" s="2">
        <v>7516</v>
      </c>
      <c r="D27" s="2">
        <v>8</v>
      </c>
      <c r="E27" s="2">
        <v>30120</v>
      </c>
      <c r="F27" s="2">
        <v>1992</v>
      </c>
      <c r="G27" s="2">
        <v>53</v>
      </c>
      <c r="H27" s="2">
        <v>5593</v>
      </c>
      <c r="I27" s="2">
        <v>0</v>
      </c>
      <c r="J27" s="2">
        <v>7638</v>
      </c>
      <c r="K27" s="2">
        <v>1653</v>
      </c>
      <c r="L27" s="2">
        <v>7978842</v>
      </c>
      <c r="M27" s="2">
        <v>0</v>
      </c>
      <c r="N27" s="2">
        <v>7980495</v>
      </c>
      <c r="O27" s="2">
        <v>7988133</v>
      </c>
      <c r="P27" s="2">
        <v>37758</v>
      </c>
      <c r="Q27" s="2">
        <v>8018253</v>
      </c>
      <c r="R27" s="2">
        <v>14844</v>
      </c>
      <c r="S27" s="2">
        <v>7638</v>
      </c>
      <c r="T27" s="2">
        <v>22482</v>
      </c>
      <c r="U27" s="2">
        <v>13680</v>
      </c>
      <c r="V27" s="2">
        <v>818</v>
      </c>
      <c r="W27" s="2">
        <v>14498</v>
      </c>
      <c r="X27" s="2">
        <v>1590</v>
      </c>
      <c r="Y27" s="2">
        <v>610</v>
      </c>
      <c r="Z27" s="2">
        <v>2200</v>
      </c>
      <c r="AA27" s="2">
        <v>10585</v>
      </c>
      <c r="AB27" s="2">
        <v>1</v>
      </c>
      <c r="AC27" s="2">
        <v>0</v>
      </c>
      <c r="AD27" s="2">
        <v>10586</v>
      </c>
      <c r="AE27" s="2">
        <v>6711</v>
      </c>
      <c r="AF27" s="2">
        <v>0</v>
      </c>
      <c r="AG27" s="2">
        <v>7</v>
      </c>
      <c r="AH27" s="2">
        <v>6718</v>
      </c>
      <c r="AI27" s="2"/>
      <c r="AJ27" s="3"/>
      <c r="AK27" s="2"/>
      <c r="AL27" s="3"/>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
      <c r="CA27" s="2"/>
      <c r="CB27" s="2"/>
      <c r="CC27" s="2"/>
      <c r="CD27" s="2"/>
      <c r="CE27" s="2"/>
      <c r="CF27" s="2"/>
      <c r="CG27" s="2"/>
      <c r="CH27" s="2"/>
      <c r="CI27" s="2"/>
      <c r="CJ27" s="2"/>
      <c r="CK27" s="2"/>
      <c r="CL27" s="2"/>
      <c r="CM27" s="2"/>
      <c r="CN27" s="2"/>
      <c r="CO27" s="2"/>
      <c r="CP27" s="2"/>
      <c r="CQ27" s="2"/>
      <c r="CR27" s="2"/>
      <c r="CS27" s="2"/>
      <c r="CT27" s="2"/>
      <c r="CU27" s="2"/>
      <c r="CV27" s="3"/>
      <c r="CW27" s="3"/>
      <c r="CX27" s="3"/>
      <c r="CY27" s="3"/>
      <c r="CZ27" s="3"/>
      <c r="DA27" s="3"/>
      <c r="DB27" s="3"/>
      <c r="DC27" s="3"/>
      <c r="DD27" s="3"/>
      <c r="DE27" s="3"/>
      <c r="DF27" s="2"/>
      <c r="DG27" s="2"/>
      <c r="DH27" s="2"/>
      <c r="DI27" s="2"/>
      <c r="DJ27" s="2"/>
      <c r="DK27" s="2"/>
      <c r="DL27" s="2"/>
      <c r="DM27" s="2"/>
      <c r="DN27" s="2"/>
      <c r="DO27" s="2"/>
      <c r="DP27" s="2"/>
      <c r="DQ27" s="2"/>
      <c r="DR27" s="4"/>
      <c r="DS27" s="4"/>
      <c r="DT27" s="4"/>
      <c r="DU27" s="4"/>
      <c r="DV27" s="4"/>
      <c r="DW27" s="3"/>
      <c r="DX27" s="4"/>
      <c r="DY27" s="4"/>
      <c r="DZ27" s="4"/>
      <c r="EA27" s="4"/>
      <c r="EB27" s="4"/>
      <c r="EC27" s="4"/>
      <c r="ED27" s="3"/>
      <c r="EE27" s="4"/>
      <c r="EF27" s="4"/>
      <c r="EG27" s="4"/>
      <c r="EH27" s="4"/>
      <c r="EI27" s="4"/>
      <c r="EJ27" s="4"/>
      <c r="EK27" s="4"/>
      <c r="EL27" s="4"/>
      <c r="EM27" s="4"/>
      <c r="EN27" s="4"/>
      <c r="EO27" s="4"/>
      <c r="EP27" s="4"/>
      <c r="EQ27" s="3"/>
      <c r="ER27" s="4"/>
      <c r="ES27" s="4"/>
      <c r="ET27" s="4"/>
      <c r="EU27" s="4"/>
      <c r="EV27" s="4"/>
      <c r="EW27" s="4"/>
      <c r="EX27" s="4"/>
      <c r="EY27" s="4"/>
      <c r="EZ27" s="3"/>
      <c r="FA27" s="4"/>
      <c r="FB27" s="4"/>
      <c r="FC27" s="4"/>
      <c r="FD27" s="4"/>
      <c r="FE27" s="3"/>
      <c r="FF27" s="3"/>
      <c r="FG27" s="3"/>
      <c r="FH27" s="3"/>
      <c r="FI27" s="3"/>
      <c r="FJ27" s="3"/>
      <c r="FK27" s="2"/>
      <c r="FL27" s="2"/>
      <c r="FM27" s="3"/>
      <c r="FN27" s="3"/>
      <c r="FO27" s="3"/>
      <c r="FP27" s="3"/>
      <c r="FQ27" s="2"/>
      <c r="FR27" s="2"/>
      <c r="FS27" s="3"/>
      <c r="FT27" s="3"/>
      <c r="FU27" s="3"/>
      <c r="FV27" s="3"/>
      <c r="FW27" s="4"/>
      <c r="FX27" s="3"/>
      <c r="FY27" s="2"/>
      <c r="FZ27" s="3"/>
      <c r="GA27" s="5"/>
      <c r="GB27" s="3"/>
      <c r="GC27" s="3"/>
      <c r="GD27" s="5"/>
      <c r="GE27" s="3"/>
    </row>
    <row r="28" spans="1:187" x14ac:dyDescent="0.2">
      <c r="A28" t="s">
        <v>77</v>
      </c>
      <c r="B28" s="2">
        <v>38576</v>
      </c>
      <c r="C28" s="2">
        <v>6435</v>
      </c>
      <c r="D28" s="2">
        <v>9</v>
      </c>
      <c r="E28" s="2">
        <v>45020</v>
      </c>
      <c r="F28" s="2">
        <v>4283</v>
      </c>
      <c r="G28" s="2">
        <v>50</v>
      </c>
      <c r="H28" s="2">
        <v>8234</v>
      </c>
      <c r="I28" s="2">
        <v>323</v>
      </c>
      <c r="J28" s="2">
        <v>12890</v>
      </c>
      <c r="K28" s="2">
        <v>1170</v>
      </c>
      <c r="L28" s="2">
        <v>7978842</v>
      </c>
      <c r="M28" s="2">
        <v>0</v>
      </c>
      <c r="N28" s="2">
        <v>7980012</v>
      </c>
      <c r="O28" s="2">
        <v>7992902</v>
      </c>
      <c r="P28" s="2">
        <v>57910</v>
      </c>
      <c r="Q28" s="2">
        <v>8037922</v>
      </c>
      <c r="R28" s="2">
        <v>17645</v>
      </c>
      <c r="S28" s="2">
        <v>9767</v>
      </c>
      <c r="T28" s="2">
        <v>27412</v>
      </c>
      <c r="U28" s="2">
        <v>25566</v>
      </c>
      <c r="V28" s="2">
        <v>1885</v>
      </c>
      <c r="W28" s="2">
        <v>27451</v>
      </c>
      <c r="X28" s="2">
        <v>1809</v>
      </c>
      <c r="Y28" s="2">
        <v>862</v>
      </c>
      <c r="Z28" s="2">
        <v>2671</v>
      </c>
      <c r="AA28" s="2">
        <v>9622</v>
      </c>
      <c r="AB28" s="2">
        <v>0</v>
      </c>
      <c r="AC28" s="2">
        <v>0</v>
      </c>
      <c r="AD28" s="2">
        <v>9622</v>
      </c>
      <c r="AE28" s="2">
        <v>9023</v>
      </c>
      <c r="AF28" s="2">
        <v>7</v>
      </c>
      <c r="AG28" s="2">
        <v>10</v>
      </c>
      <c r="AH28" s="2">
        <v>9040</v>
      </c>
      <c r="AI28" s="2"/>
      <c r="AJ28" s="3"/>
      <c r="AK28" s="2"/>
      <c r="AL28" s="3"/>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3"/>
      <c r="DG28" s="3"/>
      <c r="DH28" s="3"/>
      <c r="DI28" s="3"/>
      <c r="DJ28" s="3"/>
      <c r="DK28" s="3"/>
      <c r="DL28" s="3"/>
      <c r="DM28" s="3"/>
      <c r="DN28" s="2"/>
      <c r="DO28" s="2"/>
      <c r="DP28" s="2"/>
      <c r="DQ28" s="2"/>
      <c r="DR28" s="4"/>
      <c r="DS28" s="4"/>
      <c r="DT28" s="4"/>
      <c r="DU28" s="4"/>
      <c r="DV28" s="4"/>
      <c r="DW28" s="3"/>
      <c r="DX28" s="4"/>
      <c r="DY28" s="4"/>
      <c r="DZ28" s="4"/>
      <c r="EA28" s="4"/>
      <c r="EB28" s="4"/>
      <c r="EC28" s="4"/>
      <c r="ED28" s="3"/>
      <c r="EE28" s="4"/>
      <c r="EF28" s="4"/>
      <c r="EG28" s="4"/>
      <c r="EH28" s="4"/>
      <c r="EI28" s="4"/>
      <c r="EJ28" s="4"/>
      <c r="EK28" s="4"/>
      <c r="EL28" s="4"/>
      <c r="EM28" s="4"/>
      <c r="EN28" s="4"/>
      <c r="EO28" s="4"/>
      <c r="EP28" s="4"/>
      <c r="EQ28" s="3"/>
      <c r="ER28" s="4"/>
      <c r="ES28" s="4"/>
      <c r="ET28" s="4"/>
      <c r="EU28" s="4"/>
      <c r="EV28" s="4"/>
      <c r="EW28" s="4"/>
      <c r="EX28" s="4"/>
      <c r="EY28" s="4"/>
      <c r="EZ28" s="3"/>
      <c r="FA28" s="4"/>
      <c r="FB28" s="4"/>
      <c r="FC28" s="4"/>
      <c r="FD28" s="4"/>
      <c r="FE28" s="3"/>
      <c r="FF28" s="3"/>
      <c r="FG28" s="3"/>
      <c r="FH28" s="3"/>
      <c r="FI28" s="3"/>
      <c r="FJ28" s="3"/>
      <c r="FK28" s="2"/>
      <c r="FL28" s="2"/>
      <c r="FM28" s="3"/>
      <c r="FN28" s="3"/>
      <c r="FO28" s="3"/>
      <c r="FP28" s="3"/>
      <c r="FQ28" s="2"/>
      <c r="FR28" s="2"/>
      <c r="FS28" s="3"/>
      <c r="FT28" s="3"/>
      <c r="FU28" s="3"/>
      <c r="FV28" s="3"/>
      <c r="FW28" s="3"/>
      <c r="FX28" s="3"/>
      <c r="FY28" s="3"/>
      <c r="FZ28" s="3"/>
      <c r="GA28" s="5"/>
      <c r="GB28" s="3"/>
      <c r="GC28" s="3"/>
      <c r="GD28" s="5"/>
      <c r="GE28" s="3"/>
    </row>
    <row r="29" spans="1:187" x14ac:dyDescent="0.2">
      <c r="A29" t="s">
        <v>146</v>
      </c>
      <c r="B29" s="2">
        <v>83829</v>
      </c>
      <c r="C29" s="2">
        <v>40625</v>
      </c>
      <c r="D29" s="2">
        <v>559</v>
      </c>
      <c r="E29" s="2">
        <v>125013</v>
      </c>
      <c r="F29" s="2">
        <v>10162</v>
      </c>
      <c r="G29" s="2">
        <v>92</v>
      </c>
      <c r="H29" s="2">
        <v>19137</v>
      </c>
      <c r="I29" s="2">
        <v>0</v>
      </c>
      <c r="J29" s="2">
        <v>29391</v>
      </c>
      <c r="K29" s="2">
        <v>57925</v>
      </c>
      <c r="L29" s="2">
        <v>7978842</v>
      </c>
      <c r="M29" s="2">
        <v>0</v>
      </c>
      <c r="N29" s="2">
        <v>8036767</v>
      </c>
      <c r="O29" s="2">
        <v>8066158</v>
      </c>
      <c r="P29" s="2">
        <v>154404</v>
      </c>
      <c r="Q29" s="2">
        <v>8191171</v>
      </c>
      <c r="R29" s="2">
        <v>80812</v>
      </c>
      <c r="S29" s="2">
        <v>25485</v>
      </c>
      <c r="T29" s="2">
        <v>106297</v>
      </c>
      <c r="U29" s="2">
        <v>41688</v>
      </c>
      <c r="V29" s="2">
        <v>2434</v>
      </c>
      <c r="W29" s="2">
        <v>44122</v>
      </c>
      <c r="X29" s="2">
        <v>2285</v>
      </c>
      <c r="Y29" s="2">
        <v>1359</v>
      </c>
      <c r="Z29" s="2">
        <v>3644</v>
      </c>
      <c r="AA29" s="2">
        <v>25558</v>
      </c>
      <c r="AB29" s="2">
        <v>0</v>
      </c>
      <c r="AC29" s="2">
        <v>0</v>
      </c>
      <c r="AD29" s="2">
        <v>25558</v>
      </c>
      <c r="AE29" s="2">
        <v>19896</v>
      </c>
      <c r="AF29" s="2">
        <v>30</v>
      </c>
      <c r="AG29" s="2">
        <v>112</v>
      </c>
      <c r="AH29" s="2">
        <v>20038</v>
      </c>
      <c r="AI29" s="2"/>
      <c r="AJ29" s="3"/>
      <c r="AK29" s="2"/>
      <c r="AL29" s="3"/>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3"/>
      <c r="BZ29" s="3"/>
      <c r="CA29" s="2"/>
      <c r="CB29" s="2"/>
      <c r="CC29" s="3"/>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3"/>
      <c r="DR29" s="4"/>
      <c r="DS29" s="4"/>
      <c r="DT29" s="4"/>
      <c r="DU29" s="4"/>
      <c r="DV29" s="4"/>
      <c r="DW29" s="3"/>
      <c r="DX29" s="4"/>
      <c r="DY29" s="4"/>
      <c r="DZ29" s="4"/>
      <c r="EA29" s="4"/>
      <c r="EB29" s="4"/>
      <c r="EC29" s="4"/>
      <c r="ED29" s="3"/>
      <c r="EE29" s="4"/>
      <c r="EF29" s="4"/>
      <c r="EG29" s="4"/>
      <c r="EH29" s="4"/>
      <c r="EI29" s="4"/>
      <c r="EJ29" s="4"/>
      <c r="EK29" s="4"/>
      <c r="EL29" s="4"/>
      <c r="EM29" s="4"/>
      <c r="EN29" s="4"/>
      <c r="EO29" s="4"/>
      <c r="EP29" s="4"/>
      <c r="EQ29" s="3"/>
      <c r="ER29" s="4"/>
      <c r="ES29" s="4"/>
      <c r="ET29" s="4"/>
      <c r="EU29" s="4"/>
      <c r="EV29" s="4"/>
      <c r="EW29" s="4"/>
      <c r="EX29" s="4"/>
      <c r="EY29" s="4"/>
      <c r="EZ29" s="3"/>
      <c r="FA29" s="4"/>
      <c r="FB29" s="4"/>
      <c r="FC29" s="4"/>
      <c r="FD29" s="4"/>
      <c r="FE29" s="3"/>
      <c r="FF29" s="3"/>
      <c r="FG29" s="3"/>
      <c r="FH29" s="3"/>
      <c r="FI29" s="3"/>
      <c r="FJ29" s="3"/>
      <c r="FK29" s="2"/>
      <c r="FL29" s="2"/>
      <c r="FM29" s="3"/>
      <c r="FN29" s="3"/>
      <c r="FO29" s="3"/>
      <c r="FP29" s="3"/>
      <c r="FQ29" s="2"/>
      <c r="FR29" s="2"/>
      <c r="FS29" s="3"/>
      <c r="FT29" s="3"/>
      <c r="FU29" s="3"/>
      <c r="FV29" s="3"/>
      <c r="FW29" s="4"/>
      <c r="FX29" s="3"/>
      <c r="FY29" s="2"/>
      <c r="FZ29" s="3"/>
      <c r="GA29" s="5"/>
      <c r="GB29" s="3"/>
      <c r="GC29" s="3"/>
      <c r="GD29" s="5"/>
      <c r="GE29" s="3"/>
    </row>
    <row r="30" spans="1:187" x14ac:dyDescent="0.2">
      <c r="A30" t="s">
        <v>95</v>
      </c>
      <c r="B30" s="2">
        <v>90798</v>
      </c>
      <c r="C30" s="2">
        <v>41373</v>
      </c>
      <c r="D30" s="2">
        <v>583</v>
      </c>
      <c r="E30" s="2">
        <v>132754</v>
      </c>
      <c r="F30" s="2">
        <v>7369</v>
      </c>
      <c r="G30" s="2">
        <v>119</v>
      </c>
      <c r="H30" s="2">
        <v>15648</v>
      </c>
      <c r="I30" s="2">
        <v>4562</v>
      </c>
      <c r="J30" s="2">
        <v>27698</v>
      </c>
      <c r="K30" s="2">
        <v>4562</v>
      </c>
      <c r="L30" s="2">
        <v>7978842</v>
      </c>
      <c r="M30" s="2">
        <v>0</v>
      </c>
      <c r="N30" s="2">
        <v>7983404</v>
      </c>
      <c r="O30" s="2">
        <v>8011102</v>
      </c>
      <c r="P30" s="2">
        <v>160452</v>
      </c>
      <c r="Q30" s="2">
        <v>8143856</v>
      </c>
      <c r="R30" s="2">
        <v>70328</v>
      </c>
      <c r="S30" s="2">
        <v>18032</v>
      </c>
      <c r="T30" s="2">
        <v>88360</v>
      </c>
      <c r="U30" s="2">
        <v>58008</v>
      </c>
      <c r="V30" s="2">
        <v>3378</v>
      </c>
      <c r="W30" s="2">
        <v>61386</v>
      </c>
      <c r="X30" s="2">
        <v>4376</v>
      </c>
      <c r="Y30" s="2">
        <v>1595</v>
      </c>
      <c r="Z30" s="2">
        <v>5971</v>
      </c>
      <c r="AA30" s="2">
        <v>35834</v>
      </c>
      <c r="AB30" s="2">
        <v>7</v>
      </c>
      <c r="AC30" s="2">
        <v>0</v>
      </c>
      <c r="AD30" s="2">
        <v>35841</v>
      </c>
      <c r="AE30" s="2">
        <v>23728</v>
      </c>
      <c r="AF30" s="2">
        <v>22</v>
      </c>
      <c r="AG30" s="2">
        <v>25</v>
      </c>
      <c r="AH30" s="2">
        <v>23775</v>
      </c>
      <c r="AI30" s="2"/>
      <c r="AJ30" s="3"/>
      <c r="AK30" s="2"/>
      <c r="AL30" s="3"/>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3"/>
      <c r="BZ30" s="3"/>
      <c r="CA30" s="2"/>
      <c r="CB30" s="2"/>
      <c r="CC30" s="3"/>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3"/>
      <c r="DG30" s="3"/>
      <c r="DH30" s="3"/>
      <c r="DI30" s="3"/>
      <c r="DJ30" s="3"/>
      <c r="DK30" s="3"/>
      <c r="DL30" s="3"/>
      <c r="DM30" s="3"/>
      <c r="DN30" s="2"/>
      <c r="DO30" s="2"/>
      <c r="DP30" s="2"/>
      <c r="DQ30" s="3"/>
      <c r="DR30" s="4"/>
      <c r="DS30" s="4"/>
      <c r="DT30" s="4"/>
      <c r="DU30" s="4"/>
      <c r="DV30" s="4"/>
      <c r="DW30" s="3"/>
      <c r="DX30" s="4"/>
      <c r="DY30" s="4"/>
      <c r="DZ30" s="4"/>
      <c r="EA30" s="4"/>
      <c r="EB30" s="4"/>
      <c r="EC30" s="4"/>
      <c r="ED30" s="3"/>
      <c r="EE30" s="4"/>
      <c r="EF30" s="4"/>
      <c r="EG30" s="4"/>
      <c r="EH30" s="4"/>
      <c r="EI30" s="4"/>
      <c r="EJ30" s="4"/>
      <c r="EK30" s="4"/>
      <c r="EL30" s="4"/>
      <c r="EM30" s="4"/>
      <c r="EN30" s="4"/>
      <c r="EO30" s="4"/>
      <c r="EP30" s="4"/>
      <c r="EQ30" s="3"/>
      <c r="ER30" s="4"/>
      <c r="ES30" s="4"/>
      <c r="ET30" s="4"/>
      <c r="EU30" s="4"/>
      <c r="EV30" s="4"/>
      <c r="EW30" s="4"/>
      <c r="EX30" s="4"/>
      <c r="EY30" s="4"/>
      <c r="EZ30" s="3"/>
      <c r="FA30" s="4"/>
      <c r="FB30" s="4"/>
      <c r="FC30" s="4"/>
      <c r="FD30" s="4"/>
      <c r="FE30" s="3"/>
      <c r="FF30" s="3"/>
      <c r="FG30" s="3"/>
      <c r="FH30" s="3"/>
      <c r="FI30" s="3"/>
      <c r="FJ30" s="3"/>
      <c r="FK30" s="2"/>
      <c r="FL30" s="2"/>
      <c r="FM30" s="3"/>
      <c r="FN30" s="3"/>
      <c r="FO30" s="3"/>
      <c r="FP30" s="3"/>
      <c r="FQ30" s="2"/>
      <c r="FR30" s="2"/>
      <c r="FS30" s="3"/>
      <c r="FT30" s="3"/>
      <c r="FU30" s="3"/>
      <c r="FV30" s="3"/>
      <c r="FW30" s="4"/>
      <c r="FX30" s="3"/>
      <c r="FY30" s="3"/>
      <c r="FZ30" s="3"/>
      <c r="GA30" s="5"/>
      <c r="GB30" s="3"/>
      <c r="GC30" s="3"/>
      <c r="GD30" s="5"/>
      <c r="GE30" s="3"/>
    </row>
    <row r="31" spans="1:187" x14ac:dyDescent="0.2">
      <c r="A31" t="s">
        <v>83</v>
      </c>
      <c r="B31" s="2">
        <v>80609</v>
      </c>
      <c r="C31" s="2">
        <v>20019</v>
      </c>
      <c r="D31" s="2">
        <v>382</v>
      </c>
      <c r="E31" s="2">
        <v>101010</v>
      </c>
      <c r="F31" s="2">
        <v>9058</v>
      </c>
      <c r="G31" s="2">
        <v>103</v>
      </c>
      <c r="H31" s="2">
        <v>16975</v>
      </c>
      <c r="I31" s="2">
        <v>0</v>
      </c>
      <c r="J31" s="2">
        <v>26136</v>
      </c>
      <c r="K31" s="2">
        <v>13126</v>
      </c>
      <c r="L31" s="2">
        <v>7978842</v>
      </c>
      <c r="M31" s="2">
        <v>0</v>
      </c>
      <c r="N31" s="2">
        <v>7991968</v>
      </c>
      <c r="O31" s="2">
        <v>8018104</v>
      </c>
      <c r="P31" s="2">
        <v>127146</v>
      </c>
      <c r="Q31" s="2">
        <v>8119114</v>
      </c>
      <c r="R31" s="2">
        <v>53628</v>
      </c>
      <c r="S31" s="2">
        <v>21147</v>
      </c>
      <c r="T31" s="2">
        <v>74775</v>
      </c>
      <c r="U31" s="2">
        <v>43791</v>
      </c>
      <c r="V31" s="2">
        <v>3254</v>
      </c>
      <c r="W31" s="2">
        <v>47045</v>
      </c>
      <c r="X31" s="2">
        <v>3353</v>
      </c>
      <c r="Y31" s="2">
        <v>1603</v>
      </c>
      <c r="Z31" s="2">
        <v>4956</v>
      </c>
      <c r="AA31" s="2">
        <v>21365</v>
      </c>
      <c r="AB31" s="2">
        <v>3</v>
      </c>
      <c r="AC31" s="2">
        <v>1</v>
      </c>
      <c r="AD31" s="2">
        <v>21369</v>
      </c>
      <c r="AE31" s="2">
        <v>18262</v>
      </c>
      <c r="AF31" s="2">
        <v>14</v>
      </c>
      <c r="AG31" s="2">
        <v>14</v>
      </c>
      <c r="AH31" s="2">
        <v>18290</v>
      </c>
      <c r="AI31" s="2"/>
      <c r="AJ31" s="3"/>
      <c r="AK31" s="2"/>
      <c r="AL31" s="3"/>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3"/>
      <c r="BZ31" s="3"/>
      <c r="CA31" s="2"/>
      <c r="CB31" s="2"/>
      <c r="CC31" s="3"/>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3"/>
      <c r="DG31" s="3"/>
      <c r="DH31" s="3"/>
      <c r="DI31" s="3"/>
      <c r="DJ31" s="3"/>
      <c r="DK31" s="3"/>
      <c r="DL31" s="3"/>
      <c r="DM31" s="3"/>
      <c r="DN31" s="2"/>
      <c r="DO31" s="2"/>
      <c r="DP31" s="2"/>
      <c r="DQ31" s="2"/>
      <c r="DR31" s="4"/>
      <c r="DS31" s="4"/>
      <c r="DT31" s="4"/>
      <c r="DU31" s="4"/>
      <c r="DV31" s="4"/>
      <c r="DW31" s="3"/>
      <c r="DX31" s="4"/>
      <c r="DY31" s="4"/>
      <c r="DZ31" s="4"/>
      <c r="EA31" s="4"/>
      <c r="EB31" s="4"/>
      <c r="EC31" s="4"/>
      <c r="ED31" s="3"/>
      <c r="EE31" s="4"/>
      <c r="EF31" s="4"/>
      <c r="EG31" s="4"/>
      <c r="EH31" s="4"/>
      <c r="EI31" s="4"/>
      <c r="EJ31" s="4"/>
      <c r="EK31" s="4"/>
      <c r="EL31" s="4"/>
      <c r="EM31" s="4"/>
      <c r="EN31" s="4"/>
      <c r="EO31" s="4"/>
      <c r="EP31" s="4"/>
      <c r="EQ31" s="3"/>
      <c r="ER31" s="4"/>
      <c r="ES31" s="4"/>
      <c r="ET31" s="4"/>
      <c r="EU31" s="4"/>
      <c r="EV31" s="4"/>
      <c r="EW31" s="4"/>
      <c r="EX31" s="4"/>
      <c r="EY31" s="4"/>
      <c r="EZ31" s="3"/>
      <c r="FA31" s="4"/>
      <c r="FB31" s="4"/>
      <c r="FC31" s="4"/>
      <c r="FD31" s="4"/>
      <c r="FE31" s="3"/>
      <c r="FF31" s="3"/>
      <c r="FG31" s="3"/>
      <c r="FH31" s="3"/>
      <c r="FI31" s="3"/>
      <c r="FJ31" s="3"/>
      <c r="FK31" s="2"/>
      <c r="FL31" s="2"/>
      <c r="FM31" s="3"/>
      <c r="FN31" s="3"/>
      <c r="FO31" s="3"/>
      <c r="FP31" s="3"/>
      <c r="FQ31" s="2"/>
      <c r="FR31" s="2"/>
      <c r="FS31" s="3"/>
      <c r="FT31" s="3"/>
      <c r="FU31" s="3"/>
      <c r="FV31" s="3"/>
      <c r="FW31" s="3"/>
      <c r="FX31" s="3"/>
      <c r="FY31" s="3"/>
      <c r="FZ31" s="3"/>
      <c r="GA31" s="5"/>
      <c r="GB31" s="3"/>
      <c r="GC31" s="3"/>
      <c r="GD31" s="5"/>
      <c r="GE31" s="3"/>
    </row>
    <row r="32" spans="1:187" x14ac:dyDescent="0.2">
      <c r="A32" t="s">
        <v>89</v>
      </c>
      <c r="B32" s="2">
        <v>96426</v>
      </c>
      <c r="C32" s="2">
        <v>43741</v>
      </c>
      <c r="D32" s="2">
        <v>369</v>
      </c>
      <c r="E32" s="2">
        <v>140536</v>
      </c>
      <c r="F32" s="2">
        <v>12888</v>
      </c>
      <c r="G32" s="2">
        <v>142</v>
      </c>
      <c r="H32" s="2">
        <v>22303</v>
      </c>
      <c r="I32" s="2">
        <v>910</v>
      </c>
      <c r="J32" s="2">
        <v>36243</v>
      </c>
      <c r="K32" s="2">
        <v>18257</v>
      </c>
      <c r="L32" s="2">
        <v>7978842</v>
      </c>
      <c r="M32" s="2">
        <v>0</v>
      </c>
      <c r="N32" s="2">
        <v>7997099</v>
      </c>
      <c r="O32" s="2">
        <v>8033342</v>
      </c>
      <c r="P32" s="2">
        <v>176779</v>
      </c>
      <c r="Q32" s="2">
        <v>8173878</v>
      </c>
      <c r="R32" s="2">
        <v>91186</v>
      </c>
      <c r="S32" s="2">
        <v>29978</v>
      </c>
      <c r="T32" s="2">
        <v>121164</v>
      </c>
      <c r="U32" s="2">
        <v>45554</v>
      </c>
      <c r="V32" s="2">
        <v>3039</v>
      </c>
      <c r="W32" s="2">
        <v>48593</v>
      </c>
      <c r="X32" s="2">
        <v>3552</v>
      </c>
      <c r="Y32" s="2">
        <v>1879</v>
      </c>
      <c r="Z32" s="2">
        <v>5431</v>
      </c>
      <c r="AA32" s="2">
        <v>50052</v>
      </c>
      <c r="AB32" s="2">
        <v>3</v>
      </c>
      <c r="AC32" s="2">
        <v>3</v>
      </c>
      <c r="AD32" s="2">
        <v>50058</v>
      </c>
      <c r="AE32" s="2">
        <v>17474</v>
      </c>
      <c r="AF32" s="2">
        <v>43</v>
      </c>
      <c r="AG32" s="2">
        <v>80</v>
      </c>
      <c r="AH32" s="2">
        <v>17597</v>
      </c>
      <c r="AI32" s="2"/>
      <c r="AJ32" s="3"/>
      <c r="AK32" s="2"/>
      <c r="AL32" s="3"/>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c r="BZ32" s="3"/>
      <c r="CA32" s="2"/>
      <c r="CB32" s="2"/>
      <c r="CC32" s="3"/>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3"/>
      <c r="DG32" s="3"/>
      <c r="DH32" s="3"/>
      <c r="DI32" s="3"/>
      <c r="DJ32" s="3"/>
      <c r="DK32" s="3"/>
      <c r="DL32" s="3"/>
      <c r="DM32" s="3"/>
      <c r="DN32" s="2"/>
      <c r="DO32" s="2"/>
      <c r="DP32" s="2"/>
      <c r="DQ32" s="2"/>
      <c r="DR32" s="4"/>
      <c r="DS32" s="4"/>
      <c r="DT32" s="4"/>
      <c r="DU32" s="4"/>
      <c r="DV32" s="4"/>
      <c r="DW32" s="3"/>
      <c r="DX32" s="4"/>
      <c r="DY32" s="4"/>
      <c r="DZ32" s="4"/>
      <c r="EA32" s="4"/>
      <c r="EB32" s="4"/>
      <c r="EC32" s="4"/>
      <c r="ED32" s="3"/>
      <c r="EE32" s="4"/>
      <c r="EF32" s="4"/>
      <c r="EG32" s="4"/>
      <c r="EH32" s="4"/>
      <c r="EI32" s="4"/>
      <c r="EJ32" s="4"/>
      <c r="EK32" s="4"/>
      <c r="EL32" s="4"/>
      <c r="EM32" s="4"/>
      <c r="EN32" s="4"/>
      <c r="EO32" s="4"/>
      <c r="EP32" s="4"/>
      <c r="EQ32" s="3"/>
      <c r="ER32" s="4"/>
      <c r="ES32" s="4"/>
      <c r="ET32" s="4"/>
      <c r="EU32" s="4"/>
      <c r="EV32" s="4"/>
      <c r="EW32" s="4"/>
      <c r="EX32" s="4"/>
      <c r="EY32" s="4"/>
      <c r="EZ32" s="3"/>
      <c r="FA32" s="4"/>
      <c r="FB32" s="4"/>
      <c r="FC32" s="4"/>
      <c r="FD32" s="4"/>
      <c r="FE32" s="3"/>
      <c r="FF32" s="3"/>
      <c r="FG32" s="3"/>
      <c r="FH32" s="3"/>
      <c r="FI32" s="3"/>
      <c r="FJ32" s="3"/>
      <c r="FK32" s="2"/>
      <c r="FL32" s="2"/>
      <c r="FM32" s="3"/>
      <c r="FN32" s="3"/>
      <c r="FO32" s="3"/>
      <c r="FP32" s="3"/>
      <c r="FQ32" s="2"/>
      <c r="FR32" s="2"/>
      <c r="FS32" s="3"/>
      <c r="FT32" s="3"/>
      <c r="FU32" s="3"/>
      <c r="FV32" s="3"/>
      <c r="FW32" s="3"/>
      <c r="FX32" s="3"/>
      <c r="FY32" s="2"/>
      <c r="FZ32" s="3"/>
      <c r="GA32" s="5"/>
      <c r="GB32" s="3"/>
      <c r="GC32" s="3"/>
      <c r="GD32" s="5"/>
      <c r="GE32" s="3"/>
    </row>
    <row r="33" spans="1:187" x14ac:dyDescent="0.2">
      <c r="A33" t="s">
        <v>93</v>
      </c>
      <c r="B33" s="2">
        <v>137231</v>
      </c>
      <c r="C33" s="2">
        <v>60713</v>
      </c>
      <c r="D33" s="2">
        <v>262</v>
      </c>
      <c r="E33" s="2">
        <v>198206</v>
      </c>
      <c r="F33" s="2">
        <v>17754</v>
      </c>
      <c r="G33" s="2">
        <v>198</v>
      </c>
      <c r="H33" s="2">
        <v>34655</v>
      </c>
      <c r="I33" s="2">
        <v>468</v>
      </c>
      <c r="J33" s="2">
        <v>53075</v>
      </c>
      <c r="K33" s="2">
        <v>26617</v>
      </c>
      <c r="L33" s="2">
        <v>7978842</v>
      </c>
      <c r="M33" s="2">
        <v>1449</v>
      </c>
      <c r="N33" s="2">
        <v>8006908</v>
      </c>
      <c r="O33" s="2">
        <v>8059983</v>
      </c>
      <c r="P33" s="2">
        <v>251281</v>
      </c>
      <c r="Q33" s="2">
        <v>8258189</v>
      </c>
      <c r="R33" s="2">
        <v>126738</v>
      </c>
      <c r="S33" s="2">
        <v>43377</v>
      </c>
      <c r="T33" s="2">
        <v>170115</v>
      </c>
      <c r="U33" s="2">
        <v>63406</v>
      </c>
      <c r="V33" s="2">
        <v>5398</v>
      </c>
      <c r="W33" s="2">
        <v>68804</v>
      </c>
      <c r="X33" s="2">
        <v>7940</v>
      </c>
      <c r="Y33" s="2">
        <v>3595</v>
      </c>
      <c r="Z33" s="2">
        <v>11535</v>
      </c>
      <c r="AA33" s="2">
        <v>26085</v>
      </c>
      <c r="AB33" s="2">
        <v>0</v>
      </c>
      <c r="AC33" s="2">
        <v>0</v>
      </c>
      <c r="AD33" s="2">
        <v>26085</v>
      </c>
      <c r="AE33" s="2">
        <v>39320</v>
      </c>
      <c r="AF33" s="2">
        <v>4</v>
      </c>
      <c r="AG33" s="2">
        <v>12</v>
      </c>
      <c r="AH33" s="2">
        <v>39336</v>
      </c>
      <c r="AI33" s="2"/>
      <c r="AJ33" s="3"/>
      <c r="AK33" s="2"/>
      <c r="AL33" s="3"/>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BZ33" s="3"/>
      <c r="CA33" s="2"/>
      <c r="CB33" s="2"/>
      <c r="CC33" s="3"/>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3"/>
      <c r="DG33" s="3"/>
      <c r="DH33" s="3"/>
      <c r="DI33" s="3"/>
      <c r="DJ33" s="3"/>
      <c r="DK33" s="3"/>
      <c r="DL33" s="3"/>
      <c r="DM33" s="3"/>
      <c r="DN33" s="2"/>
      <c r="DO33" s="2"/>
      <c r="DP33" s="2"/>
      <c r="DQ33" s="2"/>
      <c r="DR33" s="4"/>
      <c r="DS33" s="4"/>
      <c r="DT33" s="4"/>
      <c r="DU33" s="4"/>
      <c r="DV33" s="4"/>
      <c r="DW33" s="3"/>
      <c r="DX33" s="4"/>
      <c r="DY33" s="4"/>
      <c r="DZ33" s="4"/>
      <c r="EA33" s="4"/>
      <c r="EB33" s="4"/>
      <c r="EC33" s="4"/>
      <c r="ED33" s="3"/>
      <c r="EE33" s="4"/>
      <c r="EF33" s="4"/>
      <c r="EG33" s="4"/>
      <c r="EH33" s="4"/>
      <c r="EI33" s="4"/>
      <c r="EJ33" s="4"/>
      <c r="EK33" s="4"/>
      <c r="EL33" s="4"/>
      <c r="EM33" s="4"/>
      <c r="EN33" s="4"/>
      <c r="EO33" s="4"/>
      <c r="EP33" s="4"/>
      <c r="EQ33" s="3"/>
      <c r="ER33" s="4"/>
      <c r="ES33" s="4"/>
      <c r="ET33" s="4"/>
      <c r="EU33" s="4"/>
      <c r="EV33" s="4"/>
      <c r="EW33" s="4"/>
      <c r="EX33" s="4"/>
      <c r="EY33" s="4"/>
      <c r="EZ33" s="3"/>
      <c r="FA33" s="4"/>
      <c r="FB33" s="4"/>
      <c r="FC33" s="4"/>
      <c r="FD33" s="4"/>
      <c r="FE33" s="3"/>
      <c r="FF33" s="3"/>
      <c r="FG33" s="3"/>
      <c r="FH33" s="3"/>
      <c r="FI33" s="3"/>
      <c r="FJ33" s="3"/>
      <c r="FK33" s="2"/>
      <c r="FL33" s="2"/>
      <c r="FM33" s="3"/>
      <c r="FN33" s="3"/>
      <c r="FO33" s="3"/>
      <c r="FP33" s="3"/>
      <c r="FQ33" s="2"/>
      <c r="FR33" s="2"/>
      <c r="FS33" s="3"/>
      <c r="FT33" s="3"/>
      <c r="FU33" s="3"/>
      <c r="FV33" s="3"/>
      <c r="FW33" s="4"/>
      <c r="FX33" s="3"/>
      <c r="FY33" s="2"/>
      <c r="FZ33" s="3"/>
      <c r="GA33" s="5"/>
      <c r="GB33" s="3"/>
      <c r="GC33" s="3"/>
      <c r="GD33" s="5"/>
      <c r="GE33" s="3"/>
    </row>
    <row r="34" spans="1:187" x14ac:dyDescent="0.2">
      <c r="A34" t="s">
        <v>110</v>
      </c>
      <c r="B34" s="2">
        <v>35763</v>
      </c>
      <c r="C34" s="2">
        <v>11141</v>
      </c>
      <c r="D34" s="2">
        <v>9</v>
      </c>
      <c r="E34" s="2">
        <v>46913</v>
      </c>
      <c r="F34" s="2">
        <v>2824</v>
      </c>
      <c r="G34" s="2">
        <v>28</v>
      </c>
      <c r="H34" s="2">
        <v>4499</v>
      </c>
      <c r="I34" s="2">
        <v>24</v>
      </c>
      <c r="J34" s="2">
        <v>7375</v>
      </c>
      <c r="K34" s="2">
        <v>24</v>
      </c>
      <c r="L34" s="2">
        <v>7978842</v>
      </c>
      <c r="M34" s="2">
        <v>0</v>
      </c>
      <c r="N34" s="2">
        <v>7978866</v>
      </c>
      <c r="O34" s="2">
        <v>7986241</v>
      </c>
      <c r="P34" s="2">
        <v>54288</v>
      </c>
      <c r="Q34" s="2">
        <v>8033154</v>
      </c>
      <c r="R34" s="2">
        <v>29547</v>
      </c>
      <c r="S34" s="2">
        <v>5875</v>
      </c>
      <c r="T34" s="2">
        <v>35422</v>
      </c>
      <c r="U34" s="2">
        <v>15542</v>
      </c>
      <c r="V34" s="2">
        <v>878</v>
      </c>
      <c r="W34" s="2">
        <v>16420</v>
      </c>
      <c r="X34" s="2">
        <v>1824</v>
      </c>
      <c r="Y34" s="2">
        <v>565</v>
      </c>
      <c r="Z34" s="2">
        <v>2389</v>
      </c>
      <c r="AA34" s="2">
        <v>11820</v>
      </c>
      <c r="AB34" s="2">
        <v>1</v>
      </c>
      <c r="AC34" s="2">
        <v>1</v>
      </c>
      <c r="AD34" s="2">
        <v>11822</v>
      </c>
      <c r="AE34" s="2">
        <v>13701</v>
      </c>
      <c r="AF34" s="2">
        <v>6</v>
      </c>
      <c r="AG34" s="2">
        <v>24</v>
      </c>
      <c r="AH34" s="2">
        <v>13731</v>
      </c>
      <c r="AI34" s="2"/>
      <c r="AJ34" s="3"/>
      <c r="AK34" s="2"/>
      <c r="AL34" s="3"/>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4"/>
      <c r="DS34" s="4"/>
      <c r="DT34" s="4"/>
      <c r="DU34" s="4"/>
      <c r="DV34" s="4"/>
      <c r="DW34" s="3"/>
      <c r="DX34" s="4"/>
      <c r="DY34" s="4"/>
      <c r="DZ34" s="4"/>
      <c r="EA34" s="4"/>
      <c r="EB34" s="4"/>
      <c r="EC34" s="4"/>
      <c r="ED34" s="3"/>
      <c r="EE34" s="4"/>
      <c r="EF34" s="4"/>
      <c r="EG34" s="4"/>
      <c r="EH34" s="4"/>
      <c r="EI34" s="4"/>
      <c r="EJ34" s="4"/>
      <c r="EK34" s="4"/>
      <c r="EL34" s="4"/>
      <c r="EM34" s="4"/>
      <c r="EN34" s="4"/>
      <c r="EO34" s="4"/>
      <c r="EP34" s="4"/>
      <c r="EQ34" s="3"/>
      <c r="ER34" s="4"/>
      <c r="ES34" s="4"/>
      <c r="ET34" s="4"/>
      <c r="EU34" s="4"/>
      <c r="EV34" s="4"/>
      <c r="EW34" s="4"/>
      <c r="EX34" s="4"/>
      <c r="EY34" s="4"/>
      <c r="EZ34" s="3"/>
      <c r="FA34" s="4"/>
      <c r="FB34" s="4"/>
      <c r="FC34" s="4"/>
      <c r="FD34" s="4"/>
      <c r="FE34" s="3"/>
      <c r="FF34" s="3"/>
      <c r="FG34" s="3"/>
      <c r="FH34" s="3"/>
      <c r="FI34" s="3"/>
      <c r="FJ34" s="3"/>
      <c r="FK34" s="2"/>
      <c r="FL34" s="2"/>
      <c r="FM34" s="3"/>
      <c r="FN34" s="3"/>
      <c r="FO34" s="3"/>
      <c r="FP34" s="3"/>
      <c r="FQ34" s="2"/>
      <c r="FR34" s="2"/>
      <c r="FS34" s="3"/>
      <c r="FT34" s="3"/>
      <c r="FU34" s="3"/>
      <c r="FV34" s="3"/>
      <c r="FW34" s="4"/>
      <c r="FX34" s="3"/>
      <c r="FY34" s="2"/>
      <c r="FZ34" s="3"/>
      <c r="GA34" s="5"/>
      <c r="GB34" s="3"/>
      <c r="GC34" s="3"/>
      <c r="GD34" s="5"/>
      <c r="GE34" s="3"/>
    </row>
    <row r="35" spans="1:187" x14ac:dyDescent="0.2">
      <c r="A35" t="s">
        <v>97</v>
      </c>
      <c r="B35" s="2">
        <v>28531</v>
      </c>
      <c r="C35" s="2">
        <v>12583</v>
      </c>
      <c r="D35" s="2">
        <v>377</v>
      </c>
      <c r="E35" s="2">
        <v>41491</v>
      </c>
      <c r="F35" s="2">
        <v>3463</v>
      </c>
      <c r="G35" s="2">
        <v>90</v>
      </c>
      <c r="H35" s="2">
        <v>5748</v>
      </c>
      <c r="I35" s="2">
        <v>0</v>
      </c>
      <c r="J35" s="2">
        <v>9301</v>
      </c>
      <c r="K35" s="2">
        <v>58</v>
      </c>
      <c r="L35" s="2">
        <v>7978842</v>
      </c>
      <c r="M35" s="2">
        <v>0</v>
      </c>
      <c r="N35" s="2">
        <v>7978900</v>
      </c>
      <c r="O35" s="2">
        <v>7988201</v>
      </c>
      <c r="P35" s="2">
        <v>50792</v>
      </c>
      <c r="Q35" s="2">
        <v>8029692</v>
      </c>
      <c r="R35" s="2">
        <v>25405</v>
      </c>
      <c r="S35" s="2">
        <v>7612</v>
      </c>
      <c r="T35" s="2">
        <v>33017</v>
      </c>
      <c r="U35" s="2">
        <v>14803</v>
      </c>
      <c r="V35" s="2">
        <v>970</v>
      </c>
      <c r="W35" s="2">
        <v>15773</v>
      </c>
      <c r="X35" s="2">
        <v>1244</v>
      </c>
      <c r="Y35" s="2">
        <v>619</v>
      </c>
      <c r="Z35" s="2">
        <v>1863</v>
      </c>
      <c r="AA35" s="2">
        <v>14400</v>
      </c>
      <c r="AB35" s="2">
        <v>0</v>
      </c>
      <c r="AC35" s="2">
        <v>0</v>
      </c>
      <c r="AD35" s="2">
        <v>14400</v>
      </c>
      <c r="AE35" s="2">
        <v>7711</v>
      </c>
      <c r="AF35" s="2">
        <v>0</v>
      </c>
      <c r="AG35" s="2">
        <v>6</v>
      </c>
      <c r="AH35" s="2">
        <v>7717</v>
      </c>
      <c r="AI35" s="2"/>
      <c r="AJ35" s="3"/>
      <c r="AK35" s="2"/>
      <c r="AL35" s="3"/>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BZ35" s="3"/>
      <c r="CA35" s="2"/>
      <c r="CB35" s="2"/>
      <c r="CC35" s="3"/>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4"/>
      <c r="DS35" s="4"/>
      <c r="DT35" s="4"/>
      <c r="DU35" s="4"/>
      <c r="DV35" s="4"/>
      <c r="DW35" s="3"/>
      <c r="DX35" s="4"/>
      <c r="DY35" s="4"/>
      <c r="DZ35" s="4"/>
      <c r="EA35" s="4"/>
      <c r="EB35" s="4"/>
      <c r="EC35" s="4"/>
      <c r="ED35" s="3"/>
      <c r="EE35" s="4"/>
      <c r="EF35" s="4"/>
      <c r="EG35" s="4"/>
      <c r="EH35" s="4"/>
      <c r="EI35" s="4"/>
      <c r="EJ35" s="4"/>
      <c r="EK35" s="4"/>
      <c r="EL35" s="4"/>
      <c r="EM35" s="4"/>
      <c r="EN35" s="4"/>
      <c r="EO35" s="4"/>
      <c r="EP35" s="4"/>
      <c r="EQ35" s="3"/>
      <c r="ER35" s="4"/>
      <c r="ES35" s="4"/>
      <c r="ET35" s="4"/>
      <c r="EU35" s="4"/>
      <c r="EV35" s="4"/>
      <c r="EW35" s="4"/>
      <c r="EX35" s="4"/>
      <c r="EY35" s="4"/>
      <c r="EZ35" s="3"/>
      <c r="FA35" s="4"/>
      <c r="FB35" s="4"/>
      <c r="FC35" s="4"/>
      <c r="FD35" s="4"/>
      <c r="FE35" s="3"/>
      <c r="FF35" s="3"/>
      <c r="FG35" s="3"/>
      <c r="FH35" s="3"/>
      <c r="FI35" s="3"/>
      <c r="FJ35" s="3"/>
      <c r="FK35" s="2"/>
      <c r="FL35" s="2"/>
      <c r="FM35" s="3"/>
      <c r="FN35" s="3"/>
      <c r="FO35" s="3"/>
      <c r="FP35" s="3"/>
      <c r="FQ35" s="2"/>
      <c r="FR35" s="2"/>
      <c r="FS35" s="3"/>
      <c r="FT35" s="3"/>
      <c r="FU35" s="3"/>
      <c r="FV35" s="3"/>
      <c r="FW35" s="4"/>
      <c r="FX35" s="3"/>
      <c r="FY35" s="2"/>
      <c r="FZ35" s="3"/>
      <c r="GA35" s="5"/>
      <c r="GB35" s="3"/>
      <c r="GC35" s="3"/>
      <c r="GD35" s="5"/>
      <c r="GE35" s="3"/>
    </row>
    <row r="36" spans="1:187" x14ac:dyDescent="0.2">
      <c r="A36" t="s">
        <v>48</v>
      </c>
      <c r="B36" s="2">
        <v>1788</v>
      </c>
      <c r="C36" s="2">
        <v>1146</v>
      </c>
      <c r="D36" s="2">
        <v>0</v>
      </c>
      <c r="E36" s="2">
        <v>2934</v>
      </c>
      <c r="F36" s="2">
        <v>229</v>
      </c>
      <c r="G36" s="2">
        <v>2</v>
      </c>
      <c r="H36" s="2">
        <v>355</v>
      </c>
      <c r="I36" s="2">
        <v>0</v>
      </c>
      <c r="J36" s="2">
        <v>586</v>
      </c>
      <c r="K36" s="2">
        <v>0</v>
      </c>
      <c r="L36" s="2">
        <v>7978842</v>
      </c>
      <c r="M36" s="2">
        <v>0</v>
      </c>
      <c r="N36" s="2">
        <v>7978842</v>
      </c>
      <c r="O36" s="2">
        <v>7979428</v>
      </c>
      <c r="P36" s="2">
        <v>3520</v>
      </c>
      <c r="Q36" s="2">
        <v>7982362</v>
      </c>
      <c r="R36" s="2">
        <v>1697</v>
      </c>
      <c r="S36" s="2">
        <v>450</v>
      </c>
      <c r="T36" s="2">
        <v>2147</v>
      </c>
      <c r="U36" s="2">
        <v>1113</v>
      </c>
      <c r="V36" s="2">
        <v>30</v>
      </c>
      <c r="W36" s="2">
        <v>1143</v>
      </c>
      <c r="X36" s="2">
        <v>124</v>
      </c>
      <c r="Y36" s="2">
        <v>104</v>
      </c>
      <c r="Z36" s="2">
        <v>228</v>
      </c>
      <c r="AA36" s="2">
        <v>2195</v>
      </c>
      <c r="AB36" s="2">
        <v>0</v>
      </c>
      <c r="AC36" s="2">
        <v>0</v>
      </c>
      <c r="AD36" s="2">
        <v>2195</v>
      </c>
      <c r="AE36" s="2">
        <v>1345</v>
      </c>
      <c r="AF36" s="2">
        <v>0</v>
      </c>
      <c r="AG36" s="2">
        <v>0</v>
      </c>
      <c r="AH36" s="2">
        <v>1345</v>
      </c>
      <c r="AI36" s="2"/>
      <c r="AJ36" s="3"/>
      <c r="AK36" s="2"/>
      <c r="AL36" s="3"/>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BZ36" s="3"/>
      <c r="CA36" s="2"/>
      <c r="CB36" s="2"/>
      <c r="CC36" s="3"/>
      <c r="CD36" s="2"/>
      <c r="CE36" s="2"/>
      <c r="CF36" s="2"/>
      <c r="CG36" s="2"/>
      <c r="CH36" s="2"/>
      <c r="CI36" s="2"/>
      <c r="CJ36" s="2"/>
      <c r="CK36" s="2"/>
      <c r="CL36" s="2"/>
      <c r="CM36" s="2"/>
      <c r="CN36" s="2"/>
      <c r="CO36" s="2"/>
      <c r="CP36" s="2"/>
      <c r="CQ36" s="2"/>
      <c r="CR36" s="2"/>
      <c r="CS36" s="2"/>
      <c r="CT36" s="2"/>
      <c r="CU36" s="2"/>
      <c r="CV36" s="3"/>
      <c r="CW36" s="3"/>
      <c r="CX36" s="3"/>
      <c r="CY36" s="3"/>
      <c r="CZ36" s="3"/>
      <c r="DA36" s="3"/>
      <c r="DB36" s="3"/>
      <c r="DC36" s="3"/>
      <c r="DD36" s="3"/>
      <c r="DE36" s="3"/>
      <c r="DF36" s="3"/>
      <c r="DG36" s="3"/>
      <c r="DH36" s="3"/>
      <c r="DI36" s="3"/>
      <c r="DJ36" s="3"/>
      <c r="DK36" s="3"/>
      <c r="DL36" s="3"/>
      <c r="DM36" s="3"/>
      <c r="DN36" s="2"/>
      <c r="DO36" s="2"/>
      <c r="DP36" s="2"/>
      <c r="DQ36" s="2"/>
      <c r="DR36" s="4"/>
      <c r="DS36" s="4"/>
      <c r="DT36" s="4"/>
      <c r="DU36" s="4"/>
      <c r="DV36" s="4"/>
      <c r="DW36" s="3"/>
      <c r="DX36" s="4"/>
      <c r="DY36" s="4"/>
      <c r="DZ36" s="4"/>
      <c r="EA36" s="4"/>
      <c r="EB36" s="4"/>
      <c r="EC36" s="4"/>
      <c r="ED36" s="3"/>
      <c r="EE36" s="4"/>
      <c r="EF36" s="4"/>
      <c r="EG36" s="4"/>
      <c r="EH36" s="4"/>
      <c r="EI36" s="4"/>
      <c r="EJ36" s="4"/>
      <c r="EK36" s="4"/>
      <c r="EL36" s="4"/>
      <c r="EM36" s="4"/>
      <c r="EN36" s="4"/>
      <c r="EO36" s="4"/>
      <c r="EP36" s="4"/>
      <c r="EQ36" s="3"/>
      <c r="ER36" s="4"/>
      <c r="ES36" s="4"/>
      <c r="ET36" s="4"/>
      <c r="EU36" s="4"/>
      <c r="EV36" s="4"/>
      <c r="EW36" s="4"/>
      <c r="EX36" s="4"/>
      <c r="EY36" s="4"/>
      <c r="EZ36" s="3"/>
      <c r="FA36" s="4"/>
      <c r="FB36" s="4"/>
      <c r="FC36" s="4"/>
      <c r="FD36" s="4"/>
      <c r="FE36" s="3"/>
      <c r="FF36" s="3"/>
      <c r="FG36" s="3"/>
      <c r="FH36" s="3"/>
      <c r="FI36" s="3"/>
      <c r="FJ36" s="3"/>
      <c r="FK36" s="2"/>
      <c r="FL36" s="2"/>
      <c r="FM36" s="3"/>
      <c r="FN36" s="3"/>
      <c r="FO36" s="3"/>
      <c r="FP36" s="3"/>
      <c r="FQ36" s="2"/>
      <c r="FR36" s="2"/>
      <c r="FS36" s="3"/>
      <c r="FT36" s="3"/>
      <c r="FU36" s="3"/>
      <c r="FV36" s="3"/>
      <c r="FW36" s="3"/>
      <c r="FX36" s="3"/>
      <c r="FY36" s="3"/>
      <c r="FZ36" s="3"/>
      <c r="GA36" s="5"/>
      <c r="GB36" s="3"/>
      <c r="GC36" s="3"/>
      <c r="GD36" s="5"/>
      <c r="GE36" s="3"/>
    </row>
    <row r="37" spans="1:187" x14ac:dyDescent="0.2">
      <c r="A37" t="s">
        <v>99</v>
      </c>
      <c r="B37" s="2">
        <v>90904</v>
      </c>
      <c r="C37" s="2">
        <v>28480</v>
      </c>
      <c r="D37" s="2">
        <v>113</v>
      </c>
      <c r="E37" s="2">
        <v>119497</v>
      </c>
      <c r="F37" s="2">
        <v>7994</v>
      </c>
      <c r="G37" s="2">
        <v>205</v>
      </c>
      <c r="H37" s="2">
        <v>13039</v>
      </c>
      <c r="I37" s="2">
        <v>0</v>
      </c>
      <c r="J37" s="2">
        <v>21238</v>
      </c>
      <c r="K37" s="2">
        <v>23725</v>
      </c>
      <c r="L37" s="2">
        <v>7978842</v>
      </c>
      <c r="M37" s="2">
        <v>0</v>
      </c>
      <c r="N37" s="2">
        <v>8002567</v>
      </c>
      <c r="O37" s="2">
        <v>8023805</v>
      </c>
      <c r="P37" s="2">
        <v>140735</v>
      </c>
      <c r="Q37" s="2">
        <v>8143302</v>
      </c>
      <c r="R37" s="2">
        <v>49445</v>
      </c>
      <c r="S37" s="2">
        <v>16777</v>
      </c>
      <c r="T37" s="2">
        <v>66222</v>
      </c>
      <c r="U37" s="2">
        <v>55230</v>
      </c>
      <c r="V37" s="2">
        <v>2676</v>
      </c>
      <c r="W37" s="2">
        <v>57906</v>
      </c>
      <c r="X37" s="2">
        <v>14822</v>
      </c>
      <c r="Y37" s="2">
        <v>1565</v>
      </c>
      <c r="Z37" s="2">
        <v>16387</v>
      </c>
      <c r="AA37" s="2">
        <v>24718</v>
      </c>
      <c r="AB37" s="2">
        <v>4</v>
      </c>
      <c r="AC37" s="2">
        <v>1</v>
      </c>
      <c r="AD37" s="2">
        <v>24723</v>
      </c>
      <c r="AE37" s="2">
        <v>20685</v>
      </c>
      <c r="AF37" s="2">
        <v>0</v>
      </c>
      <c r="AG37" s="2">
        <v>43</v>
      </c>
      <c r="AH37" s="2">
        <v>20728</v>
      </c>
      <c r="AI37" s="2"/>
      <c r="AJ37" s="3"/>
      <c r="AK37" s="2"/>
      <c r="AL37" s="3"/>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3"/>
      <c r="CD37" s="2"/>
      <c r="CE37" s="2"/>
      <c r="CF37" s="2"/>
      <c r="CG37" s="2"/>
      <c r="CH37" s="2"/>
      <c r="CI37" s="2"/>
      <c r="CJ37" s="2"/>
      <c r="CK37" s="2"/>
      <c r="CL37" s="2"/>
      <c r="CM37" s="2"/>
      <c r="CN37" s="2"/>
      <c r="CO37" s="2"/>
      <c r="CP37" s="2"/>
      <c r="CQ37" s="2"/>
      <c r="CR37" s="2"/>
      <c r="CS37" s="2"/>
      <c r="CT37" s="2"/>
      <c r="CU37" s="2"/>
      <c r="CV37" s="3"/>
      <c r="CW37" s="3"/>
      <c r="CX37" s="3"/>
      <c r="CY37" s="3"/>
      <c r="CZ37" s="3"/>
      <c r="DA37" s="3"/>
      <c r="DB37" s="3"/>
      <c r="DC37" s="3"/>
      <c r="DD37" s="3"/>
      <c r="DE37" s="3"/>
      <c r="DF37" s="2"/>
      <c r="DG37" s="2"/>
      <c r="DH37" s="2"/>
      <c r="DI37" s="2"/>
      <c r="DJ37" s="2"/>
      <c r="DK37" s="2"/>
      <c r="DL37" s="2"/>
      <c r="DM37" s="2"/>
      <c r="DN37" s="2"/>
      <c r="DO37" s="2"/>
      <c r="DP37" s="2"/>
      <c r="DQ37" s="2"/>
      <c r="DR37" s="4"/>
      <c r="DS37" s="4"/>
      <c r="DT37" s="4"/>
      <c r="DU37" s="4"/>
      <c r="DV37" s="4"/>
      <c r="DW37" s="3"/>
      <c r="DX37" s="4"/>
      <c r="DY37" s="4"/>
      <c r="DZ37" s="4"/>
      <c r="EA37" s="4"/>
      <c r="EB37" s="4"/>
      <c r="EC37" s="4"/>
      <c r="ED37" s="3"/>
      <c r="EE37" s="4"/>
      <c r="EF37" s="4"/>
      <c r="EG37" s="4"/>
      <c r="EH37" s="4"/>
      <c r="EI37" s="4"/>
      <c r="EJ37" s="4"/>
      <c r="EK37" s="4"/>
      <c r="EL37" s="4"/>
      <c r="EM37" s="4"/>
      <c r="EN37" s="4"/>
      <c r="EO37" s="4"/>
      <c r="EP37" s="4"/>
      <c r="EQ37" s="3"/>
      <c r="ER37" s="4"/>
      <c r="ES37" s="4"/>
      <c r="ET37" s="4"/>
      <c r="EU37" s="4"/>
      <c r="EV37" s="4"/>
      <c r="EW37" s="4"/>
      <c r="EX37" s="4"/>
      <c r="EY37" s="4"/>
      <c r="EZ37" s="3"/>
      <c r="FA37" s="4"/>
      <c r="FB37" s="4"/>
      <c r="FC37" s="4"/>
      <c r="FD37" s="4"/>
      <c r="FE37" s="3"/>
      <c r="FF37" s="3"/>
      <c r="FG37" s="3"/>
      <c r="FH37" s="3"/>
      <c r="FI37" s="3"/>
      <c r="FJ37" s="3"/>
      <c r="FK37" s="2"/>
      <c r="FL37" s="2"/>
      <c r="FM37" s="3"/>
      <c r="FN37" s="3"/>
      <c r="FO37" s="3"/>
      <c r="FP37" s="3"/>
      <c r="FQ37" s="2"/>
      <c r="FR37" s="2"/>
      <c r="FS37" s="3"/>
      <c r="FT37" s="3"/>
      <c r="FU37" s="3"/>
      <c r="FV37" s="3"/>
      <c r="FW37" s="4"/>
      <c r="FX37" s="3"/>
      <c r="FY37" s="3"/>
      <c r="FZ37" s="3"/>
      <c r="GA37" s="5"/>
      <c r="GB37" s="3"/>
      <c r="GC37" s="3"/>
      <c r="GD37" s="5"/>
      <c r="GE37" s="3"/>
    </row>
    <row r="38" spans="1:187" x14ac:dyDescent="0.2">
      <c r="A38" t="s">
        <v>120</v>
      </c>
      <c r="B38" s="2">
        <v>5734</v>
      </c>
      <c r="C38" s="2">
        <v>3930</v>
      </c>
      <c r="D38" s="2">
        <v>2</v>
      </c>
      <c r="E38" s="2">
        <v>9666</v>
      </c>
      <c r="F38" s="2">
        <v>139</v>
      </c>
      <c r="G38" s="2">
        <v>3</v>
      </c>
      <c r="H38" s="2">
        <v>722</v>
      </c>
      <c r="I38" s="2">
        <v>0</v>
      </c>
      <c r="J38" s="2">
        <v>864</v>
      </c>
      <c r="K38" s="2">
        <v>0</v>
      </c>
      <c r="L38" s="2">
        <v>7978842</v>
      </c>
      <c r="M38" s="2">
        <v>0</v>
      </c>
      <c r="N38" s="2">
        <v>7978842</v>
      </c>
      <c r="O38" s="2">
        <v>7979706</v>
      </c>
      <c r="P38" s="2">
        <v>10530</v>
      </c>
      <c r="Q38" s="2">
        <v>7989372</v>
      </c>
      <c r="R38" s="2">
        <v>7217</v>
      </c>
      <c r="S38" s="2">
        <v>721</v>
      </c>
      <c r="T38" s="2">
        <v>7938</v>
      </c>
      <c r="U38" s="2">
        <v>2227</v>
      </c>
      <c r="V38" s="2">
        <v>92</v>
      </c>
      <c r="W38" s="2">
        <v>2319</v>
      </c>
      <c r="X38" s="2">
        <v>220</v>
      </c>
      <c r="Y38" s="2">
        <v>48</v>
      </c>
      <c r="Z38" s="2">
        <v>268</v>
      </c>
      <c r="AA38" s="2">
        <v>2637</v>
      </c>
      <c r="AB38" s="2">
        <v>0</v>
      </c>
      <c r="AC38" s="2">
        <v>1</v>
      </c>
      <c r="AD38" s="2">
        <v>2638</v>
      </c>
      <c r="AE38" s="2">
        <v>2998</v>
      </c>
      <c r="AF38" s="2">
        <v>0</v>
      </c>
      <c r="AG38" s="2">
        <v>18</v>
      </c>
      <c r="AH38" s="2">
        <v>3016</v>
      </c>
      <c r="AI38" s="2"/>
      <c r="AJ38" s="3"/>
      <c r="AK38" s="2"/>
      <c r="AL38" s="3"/>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3"/>
      <c r="BZ38" s="3"/>
      <c r="CA38" s="2"/>
      <c r="CB38" s="2"/>
      <c r="CC38" s="3"/>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4"/>
      <c r="DS38" s="4"/>
      <c r="DT38" s="4"/>
      <c r="DU38" s="4"/>
      <c r="DV38" s="4"/>
      <c r="DW38" s="3"/>
      <c r="DX38" s="4"/>
      <c r="DY38" s="4"/>
      <c r="DZ38" s="4"/>
      <c r="EA38" s="4"/>
      <c r="EB38" s="4"/>
      <c r="EC38" s="4"/>
      <c r="ED38" s="3"/>
      <c r="EE38" s="4"/>
      <c r="EF38" s="4"/>
      <c r="EG38" s="4"/>
      <c r="EH38" s="4"/>
      <c r="EI38" s="4"/>
      <c r="EJ38" s="4"/>
      <c r="EK38" s="4"/>
      <c r="EL38" s="4"/>
      <c r="EM38" s="4"/>
      <c r="EN38" s="4"/>
      <c r="EO38" s="4"/>
      <c r="EP38" s="4"/>
      <c r="EQ38" s="3"/>
      <c r="ER38" s="4"/>
      <c r="ES38" s="4"/>
      <c r="ET38" s="4"/>
      <c r="EU38" s="4"/>
      <c r="EV38" s="4"/>
      <c r="EW38" s="4"/>
      <c r="EX38" s="4"/>
      <c r="EY38" s="4"/>
      <c r="EZ38" s="3"/>
      <c r="FA38" s="4"/>
      <c r="FB38" s="4"/>
      <c r="FC38" s="4"/>
      <c r="FD38" s="4"/>
      <c r="FE38" s="3"/>
      <c r="FF38" s="3"/>
      <c r="FG38" s="3"/>
      <c r="FH38" s="3"/>
      <c r="FI38" s="3"/>
      <c r="FJ38" s="3"/>
      <c r="FK38" s="2"/>
      <c r="FL38" s="2"/>
      <c r="FM38" s="3"/>
      <c r="FN38" s="3"/>
      <c r="FO38" s="3"/>
      <c r="FP38" s="3"/>
      <c r="FQ38" s="2"/>
      <c r="FR38" s="2"/>
      <c r="FS38" s="3"/>
      <c r="FT38" s="3"/>
      <c r="FU38" s="3"/>
      <c r="FV38" s="3"/>
      <c r="FW38" s="4"/>
      <c r="FX38" s="3"/>
      <c r="FY38" s="2"/>
      <c r="FZ38" s="3"/>
      <c r="GA38" s="5"/>
      <c r="GB38" s="3"/>
      <c r="GC38" s="3"/>
      <c r="GD38" s="5"/>
      <c r="GE38" s="3"/>
    </row>
    <row r="39" spans="1:187" x14ac:dyDescent="0.2">
      <c r="A39" t="s">
        <v>101</v>
      </c>
      <c r="B39" s="2">
        <v>72506</v>
      </c>
      <c r="C39" s="2">
        <v>12275</v>
      </c>
      <c r="D39" s="2">
        <v>238</v>
      </c>
      <c r="E39" s="2">
        <v>85019</v>
      </c>
      <c r="F39" s="2">
        <v>7392</v>
      </c>
      <c r="G39" s="2">
        <v>98</v>
      </c>
      <c r="H39" s="2">
        <v>14976</v>
      </c>
      <c r="I39" s="2">
        <v>0</v>
      </c>
      <c r="J39" s="2">
        <v>22466</v>
      </c>
      <c r="K39" s="2">
        <v>3300</v>
      </c>
      <c r="L39" s="2">
        <v>7978842</v>
      </c>
      <c r="M39" s="2">
        <v>0</v>
      </c>
      <c r="N39" s="2">
        <v>7982142</v>
      </c>
      <c r="O39" s="2">
        <v>8004608</v>
      </c>
      <c r="P39" s="2">
        <v>107485</v>
      </c>
      <c r="Q39" s="2">
        <v>8089627</v>
      </c>
      <c r="R39" s="2">
        <v>38948</v>
      </c>
      <c r="S39" s="2">
        <v>18801</v>
      </c>
      <c r="T39" s="2">
        <v>57749</v>
      </c>
      <c r="U39" s="2">
        <v>41569</v>
      </c>
      <c r="V39" s="2">
        <v>1985</v>
      </c>
      <c r="W39" s="2">
        <v>43554</v>
      </c>
      <c r="X39" s="2">
        <v>4502</v>
      </c>
      <c r="Y39" s="2">
        <v>1549</v>
      </c>
      <c r="Z39" s="2">
        <v>6051</v>
      </c>
      <c r="AA39" s="2">
        <v>13885</v>
      </c>
      <c r="AB39" s="2">
        <v>0</v>
      </c>
      <c r="AC39" s="2">
        <v>0</v>
      </c>
      <c r="AD39" s="2">
        <v>13885</v>
      </c>
      <c r="AE39" s="2">
        <v>17302</v>
      </c>
      <c r="AF39" s="2">
        <v>21</v>
      </c>
      <c r="AG39" s="2">
        <v>39</v>
      </c>
      <c r="AH39" s="2">
        <v>17362</v>
      </c>
      <c r="AI39" s="2"/>
      <c r="AJ39" s="3"/>
      <c r="AK39" s="2"/>
      <c r="AL39" s="3"/>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3"/>
      <c r="BZ39" s="3"/>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4"/>
      <c r="DS39" s="4"/>
      <c r="DT39" s="4"/>
      <c r="DU39" s="4"/>
      <c r="DV39" s="4"/>
      <c r="DW39" s="3"/>
      <c r="DX39" s="4"/>
      <c r="DY39" s="4"/>
      <c r="DZ39" s="4"/>
      <c r="EA39" s="4"/>
      <c r="EB39" s="4"/>
      <c r="EC39" s="4"/>
      <c r="ED39" s="3"/>
      <c r="EE39" s="4"/>
      <c r="EF39" s="4"/>
      <c r="EG39" s="4"/>
      <c r="EH39" s="4"/>
      <c r="EI39" s="4"/>
      <c r="EJ39" s="4"/>
      <c r="EK39" s="4"/>
      <c r="EL39" s="4"/>
      <c r="EM39" s="4"/>
      <c r="EN39" s="4"/>
      <c r="EO39" s="4"/>
      <c r="EP39" s="4"/>
      <c r="EQ39" s="3"/>
      <c r="ER39" s="4"/>
      <c r="ES39" s="4"/>
      <c r="ET39" s="4"/>
      <c r="EU39" s="4"/>
      <c r="EV39" s="4"/>
      <c r="EW39" s="4"/>
      <c r="EX39" s="4"/>
      <c r="EY39" s="4"/>
      <c r="EZ39" s="3"/>
      <c r="FA39" s="4"/>
      <c r="FB39" s="4"/>
      <c r="FC39" s="4"/>
      <c r="FD39" s="4"/>
      <c r="FE39" s="3"/>
      <c r="FF39" s="3"/>
      <c r="FG39" s="3"/>
      <c r="FH39" s="3"/>
      <c r="FI39" s="3"/>
      <c r="FJ39" s="3"/>
      <c r="FK39" s="2"/>
      <c r="FL39" s="2"/>
      <c r="FM39" s="3"/>
      <c r="FN39" s="3"/>
      <c r="FO39" s="3"/>
      <c r="FP39" s="3"/>
      <c r="FQ39" s="2"/>
      <c r="FR39" s="2"/>
      <c r="FS39" s="3"/>
      <c r="FT39" s="3"/>
      <c r="FU39" s="3"/>
      <c r="FV39" s="3"/>
      <c r="FW39" s="4"/>
      <c r="FX39" s="3"/>
      <c r="FY39" s="2"/>
      <c r="FZ39" s="3"/>
      <c r="GA39" s="5"/>
      <c r="GB39" s="3"/>
      <c r="GC39" s="3"/>
      <c r="GD39" s="5"/>
      <c r="GE39" s="3"/>
    </row>
    <row r="40" spans="1:187" x14ac:dyDescent="0.2">
      <c r="A40" t="s">
        <v>105</v>
      </c>
      <c r="B40" s="2">
        <v>232339</v>
      </c>
      <c r="C40" s="2">
        <v>69772</v>
      </c>
      <c r="D40" s="2">
        <v>231</v>
      </c>
      <c r="E40" s="2">
        <v>302342</v>
      </c>
      <c r="F40" s="2">
        <v>27791</v>
      </c>
      <c r="G40" s="2">
        <v>467</v>
      </c>
      <c r="H40" s="2">
        <v>47868</v>
      </c>
      <c r="I40" s="3" t="s">
        <v>239</v>
      </c>
      <c r="J40" s="2">
        <v>76126</v>
      </c>
      <c r="K40" s="2">
        <v>10243</v>
      </c>
      <c r="L40" s="2">
        <v>7978842</v>
      </c>
      <c r="M40" s="2">
        <v>0</v>
      </c>
      <c r="N40" s="2">
        <v>7989085</v>
      </c>
      <c r="O40" s="2">
        <v>8065211</v>
      </c>
      <c r="P40" s="2">
        <v>378468</v>
      </c>
      <c r="Q40" s="2">
        <v>8367553</v>
      </c>
      <c r="R40" s="2">
        <v>144385</v>
      </c>
      <c r="S40" s="2">
        <v>54947</v>
      </c>
      <c r="T40" s="2">
        <v>199332</v>
      </c>
      <c r="U40" s="2">
        <v>139030</v>
      </c>
      <c r="V40" s="2">
        <v>13933</v>
      </c>
      <c r="W40" s="2">
        <v>152963</v>
      </c>
      <c r="X40" s="2">
        <v>18870</v>
      </c>
      <c r="Y40" s="2">
        <v>6693</v>
      </c>
      <c r="Z40" s="2">
        <v>25563</v>
      </c>
      <c r="AA40" s="2">
        <v>44695</v>
      </c>
      <c r="AB40" s="2">
        <v>17</v>
      </c>
      <c r="AC40" s="2">
        <v>5</v>
      </c>
      <c r="AD40" s="2">
        <v>44717</v>
      </c>
      <c r="AE40" s="2">
        <v>90729</v>
      </c>
      <c r="AF40" s="2">
        <v>80</v>
      </c>
      <c r="AG40" s="2">
        <v>215</v>
      </c>
      <c r="AH40" s="2">
        <v>91024</v>
      </c>
      <c r="AI40" s="2"/>
      <c r="AJ40" s="3"/>
      <c r="AK40" s="2"/>
      <c r="AL40" s="3"/>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3"/>
      <c r="BZ40" s="3"/>
      <c r="CA40" s="2"/>
      <c r="CB40" s="2"/>
      <c r="CC40" s="3"/>
      <c r="CD40" s="2"/>
      <c r="CE40" s="2"/>
      <c r="CF40" s="2"/>
      <c r="CG40" s="2"/>
      <c r="CH40" s="2"/>
      <c r="CI40" s="2"/>
      <c r="CJ40" s="2"/>
      <c r="CK40" s="2"/>
      <c r="CL40" s="2"/>
      <c r="CM40" s="2"/>
      <c r="CN40" s="2"/>
      <c r="CO40" s="2"/>
      <c r="CP40" s="2"/>
      <c r="CQ40" s="2"/>
      <c r="CR40" s="2"/>
      <c r="CS40" s="2"/>
      <c r="CT40" s="2"/>
      <c r="CU40" s="2"/>
      <c r="CV40" s="3"/>
      <c r="CW40" s="3"/>
      <c r="CX40" s="3"/>
      <c r="CY40" s="3"/>
      <c r="CZ40" s="3"/>
      <c r="DA40" s="3"/>
      <c r="DB40" s="3"/>
      <c r="DC40" s="3"/>
      <c r="DD40" s="3"/>
      <c r="DE40" s="3"/>
      <c r="DF40" s="3"/>
      <c r="DG40" s="3"/>
      <c r="DH40" s="3"/>
      <c r="DI40" s="3"/>
      <c r="DJ40" s="3"/>
      <c r="DK40" s="3"/>
      <c r="DL40" s="3"/>
      <c r="DM40" s="3"/>
      <c r="DN40" s="2"/>
      <c r="DO40" s="2"/>
      <c r="DP40" s="2"/>
      <c r="DQ40" s="2"/>
      <c r="DR40" s="4"/>
      <c r="DS40" s="4"/>
      <c r="DT40" s="4"/>
      <c r="DU40" s="4"/>
      <c r="DV40" s="4"/>
      <c r="DW40" s="3"/>
      <c r="DX40" s="4"/>
      <c r="DY40" s="4"/>
      <c r="DZ40" s="4"/>
      <c r="EA40" s="4"/>
      <c r="EB40" s="4"/>
      <c r="EC40" s="4"/>
      <c r="ED40" s="3"/>
      <c r="EE40" s="4"/>
      <c r="EF40" s="4"/>
      <c r="EG40" s="4"/>
      <c r="EH40" s="4"/>
      <c r="EI40" s="4"/>
      <c r="EJ40" s="4"/>
      <c r="EK40" s="4"/>
      <c r="EL40" s="4"/>
      <c r="EM40" s="4"/>
      <c r="EN40" s="4"/>
      <c r="EO40" s="4"/>
      <c r="EP40" s="4"/>
      <c r="EQ40" s="3"/>
      <c r="ER40" s="4"/>
      <c r="ES40" s="4"/>
      <c r="ET40" s="4"/>
      <c r="EU40" s="4"/>
      <c r="EV40" s="4"/>
      <c r="EW40" s="4"/>
      <c r="EX40" s="4"/>
      <c r="EY40" s="4"/>
      <c r="EZ40" s="3"/>
      <c r="FA40" s="4"/>
      <c r="FB40" s="4"/>
      <c r="FC40" s="4"/>
      <c r="FD40" s="4"/>
      <c r="FE40" s="3"/>
      <c r="FF40" s="3"/>
      <c r="FG40" s="3"/>
      <c r="FH40" s="3"/>
      <c r="FI40" s="3"/>
      <c r="FJ40" s="3"/>
      <c r="FK40" s="2"/>
      <c r="FL40" s="2"/>
      <c r="FM40" s="3"/>
      <c r="FN40" s="3"/>
      <c r="FO40" s="3"/>
      <c r="FP40" s="3"/>
      <c r="FQ40" s="2"/>
      <c r="FR40" s="2"/>
      <c r="FS40" s="3"/>
      <c r="FT40" s="3"/>
      <c r="FU40" s="3"/>
      <c r="FV40" s="3"/>
      <c r="FW40" s="4"/>
      <c r="FX40" s="3"/>
      <c r="FY40" s="2"/>
      <c r="FZ40" s="3"/>
      <c r="GA40" s="5"/>
      <c r="GB40" s="3"/>
      <c r="GC40" s="3"/>
      <c r="GD40" s="5"/>
      <c r="GE40" s="3"/>
    </row>
    <row r="41" spans="1:187" x14ac:dyDescent="0.2">
      <c r="A41" t="s">
        <v>103</v>
      </c>
      <c r="B41" s="2">
        <v>18931</v>
      </c>
      <c r="C41" s="2">
        <v>9365</v>
      </c>
      <c r="D41" s="2">
        <v>35</v>
      </c>
      <c r="E41" s="2">
        <v>28331</v>
      </c>
      <c r="F41" s="2">
        <v>11329</v>
      </c>
      <c r="G41" s="2">
        <v>126</v>
      </c>
      <c r="H41" s="2">
        <v>16512</v>
      </c>
      <c r="I41" s="2">
        <v>0</v>
      </c>
      <c r="J41" s="2">
        <v>27967</v>
      </c>
      <c r="K41" s="2">
        <v>18449</v>
      </c>
      <c r="L41" s="2">
        <v>7978842</v>
      </c>
      <c r="M41" s="2">
        <v>1</v>
      </c>
      <c r="N41" s="2">
        <v>7997292</v>
      </c>
      <c r="O41" s="2">
        <v>8025259</v>
      </c>
      <c r="P41" s="2">
        <v>56298</v>
      </c>
      <c r="Q41" s="2">
        <v>8053590</v>
      </c>
      <c r="R41" s="2">
        <v>22536</v>
      </c>
      <c r="S41" s="2">
        <v>22973</v>
      </c>
      <c r="T41" s="2">
        <v>45509</v>
      </c>
      <c r="U41" s="2">
        <v>4013</v>
      </c>
      <c r="V41" s="2">
        <v>2388</v>
      </c>
      <c r="W41" s="2">
        <v>6401</v>
      </c>
      <c r="X41" s="2">
        <v>1782</v>
      </c>
      <c r="Y41" s="2">
        <v>2455</v>
      </c>
      <c r="Z41" s="2">
        <v>4237</v>
      </c>
      <c r="AA41" s="2">
        <v>19452</v>
      </c>
      <c r="AB41" s="2">
        <v>6</v>
      </c>
      <c r="AC41" s="2">
        <v>0</v>
      </c>
      <c r="AD41" s="2">
        <v>19458</v>
      </c>
      <c r="AE41" s="2">
        <v>14453</v>
      </c>
      <c r="AF41" s="2">
        <v>110</v>
      </c>
      <c r="AG41" s="2">
        <v>228</v>
      </c>
      <c r="AH41" s="2">
        <v>14791</v>
      </c>
      <c r="AI41" s="2"/>
      <c r="AJ41" s="3"/>
      <c r="AK41" s="2"/>
      <c r="AL41" s="3"/>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3"/>
      <c r="BZ41" s="3"/>
      <c r="CA41" s="2"/>
      <c r="CB41" s="2"/>
      <c r="CC41" s="3"/>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3"/>
      <c r="DF41" s="3"/>
      <c r="DG41" s="3"/>
      <c r="DH41" s="3"/>
      <c r="DI41" s="3"/>
      <c r="DJ41" s="3"/>
      <c r="DK41" s="3"/>
      <c r="DL41" s="3"/>
      <c r="DM41" s="3"/>
      <c r="DN41" s="2"/>
      <c r="DO41" s="2"/>
      <c r="DP41" s="2"/>
      <c r="DQ41" s="2"/>
      <c r="DR41" s="4"/>
      <c r="DS41" s="4"/>
      <c r="DT41" s="4"/>
      <c r="DU41" s="4"/>
      <c r="DV41" s="4"/>
      <c r="DW41" s="3"/>
      <c r="DX41" s="4"/>
      <c r="DY41" s="4"/>
      <c r="DZ41" s="4"/>
      <c r="EA41" s="4"/>
      <c r="EB41" s="4"/>
      <c r="EC41" s="4"/>
      <c r="ED41" s="3"/>
      <c r="EE41" s="4"/>
      <c r="EF41" s="4"/>
      <c r="EG41" s="4"/>
      <c r="EH41" s="4"/>
      <c r="EI41" s="4"/>
      <c r="EJ41" s="4"/>
      <c r="EK41" s="4"/>
      <c r="EL41" s="4"/>
      <c r="EM41" s="4"/>
      <c r="EN41" s="4"/>
      <c r="EO41" s="4"/>
      <c r="EP41" s="4"/>
      <c r="EQ41" s="3"/>
      <c r="ER41" s="4"/>
      <c r="ES41" s="4"/>
      <c r="ET41" s="4"/>
      <c r="EU41" s="4"/>
      <c r="EV41" s="4"/>
      <c r="EW41" s="4"/>
      <c r="EX41" s="4"/>
      <c r="EY41" s="4"/>
      <c r="EZ41" s="3"/>
      <c r="FA41" s="4"/>
      <c r="FB41" s="4"/>
      <c r="FC41" s="4"/>
      <c r="FD41" s="4"/>
      <c r="FE41" s="3"/>
      <c r="FF41" s="3"/>
      <c r="FG41" s="3"/>
      <c r="FH41" s="3"/>
      <c r="FI41" s="3"/>
      <c r="FJ41" s="3"/>
      <c r="FK41" s="2"/>
      <c r="FL41" s="2"/>
      <c r="FM41" s="3"/>
      <c r="FN41" s="3"/>
      <c r="FO41" s="3"/>
      <c r="FP41" s="3"/>
      <c r="FQ41" s="2"/>
      <c r="FR41" s="2"/>
      <c r="FS41" s="3"/>
      <c r="FT41" s="3"/>
      <c r="FU41" s="3"/>
      <c r="FV41" s="3"/>
      <c r="FW41" s="4"/>
      <c r="FX41" s="3"/>
      <c r="FY41" s="2"/>
      <c r="FZ41" s="3"/>
      <c r="GA41" s="5"/>
      <c r="GB41" s="3"/>
      <c r="GC41" s="3"/>
      <c r="GD41" s="5"/>
      <c r="GE41" s="3"/>
    </row>
    <row r="42" spans="1:187" x14ac:dyDescent="0.2">
      <c r="A42" t="s">
        <v>46</v>
      </c>
      <c r="B42" s="2">
        <v>67026</v>
      </c>
      <c r="C42" s="2">
        <v>19526</v>
      </c>
      <c r="D42" s="2">
        <v>249</v>
      </c>
      <c r="E42" s="2">
        <v>86801</v>
      </c>
      <c r="F42" s="2">
        <v>8822</v>
      </c>
      <c r="G42" s="2">
        <v>172</v>
      </c>
      <c r="H42" s="2">
        <v>16791</v>
      </c>
      <c r="I42" s="2">
        <v>0</v>
      </c>
      <c r="J42" s="2">
        <v>25785</v>
      </c>
      <c r="K42" s="2">
        <v>34990</v>
      </c>
      <c r="L42" s="2">
        <v>7978842</v>
      </c>
      <c r="M42" s="2">
        <v>0</v>
      </c>
      <c r="N42" s="2">
        <v>8013832</v>
      </c>
      <c r="O42" s="2">
        <v>8039617</v>
      </c>
      <c r="P42" s="2">
        <v>112586</v>
      </c>
      <c r="Q42" s="2">
        <v>8126418</v>
      </c>
      <c r="R42" s="2">
        <v>55058</v>
      </c>
      <c r="S42" s="2">
        <v>22648</v>
      </c>
      <c r="T42" s="2">
        <v>77706</v>
      </c>
      <c r="U42" s="2">
        <v>28403</v>
      </c>
      <c r="V42" s="2">
        <v>1469</v>
      </c>
      <c r="W42" s="2">
        <v>29872</v>
      </c>
      <c r="X42" s="2">
        <v>3139</v>
      </c>
      <c r="Y42" s="2">
        <v>1476</v>
      </c>
      <c r="Z42" s="2">
        <v>4615</v>
      </c>
      <c r="AA42" s="2">
        <v>14600</v>
      </c>
      <c r="AB42" s="2">
        <v>2</v>
      </c>
      <c r="AC42" s="2">
        <v>1</v>
      </c>
      <c r="AD42" s="2">
        <v>14603</v>
      </c>
      <c r="AE42" s="2">
        <v>23065</v>
      </c>
      <c r="AF42" s="2">
        <v>14</v>
      </c>
      <c r="AG42" s="2">
        <v>48</v>
      </c>
      <c r="AH42" s="2">
        <v>23127</v>
      </c>
      <c r="AI42" s="2"/>
      <c r="AJ42" s="3"/>
      <c r="AK42" s="2"/>
      <c r="AL42" s="3"/>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3"/>
      <c r="BZ42" s="3"/>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4"/>
      <c r="DS42" s="4"/>
      <c r="DT42" s="4"/>
      <c r="DU42" s="4"/>
      <c r="DV42" s="4"/>
      <c r="DW42" s="3"/>
      <c r="DX42" s="4"/>
      <c r="DY42" s="4"/>
      <c r="DZ42" s="4"/>
      <c r="EA42" s="4"/>
      <c r="EB42" s="4"/>
      <c r="EC42" s="4"/>
      <c r="ED42" s="3"/>
      <c r="EE42" s="4"/>
      <c r="EF42" s="4"/>
      <c r="EG42" s="4"/>
      <c r="EH42" s="4"/>
      <c r="EI42" s="4"/>
      <c r="EJ42" s="4"/>
      <c r="EK42" s="4"/>
      <c r="EL42" s="4"/>
      <c r="EM42" s="4"/>
      <c r="EN42" s="4"/>
      <c r="EO42" s="4"/>
      <c r="EP42" s="4"/>
      <c r="EQ42" s="3"/>
      <c r="ER42" s="4"/>
      <c r="ES42" s="4"/>
      <c r="ET42" s="4"/>
      <c r="EU42" s="4"/>
      <c r="EV42" s="4"/>
      <c r="EW42" s="4"/>
      <c r="EX42" s="4"/>
      <c r="EY42" s="4"/>
      <c r="EZ42" s="3"/>
      <c r="FA42" s="4"/>
      <c r="FB42" s="4"/>
      <c r="FC42" s="4"/>
      <c r="FD42" s="4"/>
      <c r="FE42" s="3"/>
      <c r="FF42" s="3"/>
      <c r="FG42" s="3"/>
      <c r="FH42" s="3"/>
      <c r="FI42" s="3"/>
      <c r="FJ42" s="3"/>
      <c r="FK42" s="2"/>
      <c r="FL42" s="2"/>
      <c r="FM42" s="3"/>
      <c r="FN42" s="3"/>
      <c r="FO42" s="3"/>
      <c r="FP42" s="3"/>
      <c r="FQ42" s="2"/>
      <c r="FR42" s="2"/>
      <c r="FS42" s="3"/>
      <c r="FT42" s="3"/>
      <c r="FU42" s="3"/>
      <c r="FV42" s="3"/>
      <c r="FW42" s="3"/>
      <c r="FX42" s="3"/>
      <c r="FY42" s="3"/>
      <c r="FZ42" s="3"/>
      <c r="GA42" s="5"/>
      <c r="GB42" s="3"/>
      <c r="GC42" s="3"/>
      <c r="GD42" s="5"/>
      <c r="GE42" s="3"/>
    </row>
    <row r="43" spans="1:187" x14ac:dyDescent="0.2">
      <c r="A43" t="s">
        <v>114</v>
      </c>
      <c r="B43" s="2">
        <v>145880</v>
      </c>
      <c r="C43" s="2">
        <v>25534</v>
      </c>
      <c r="D43" s="2">
        <v>167</v>
      </c>
      <c r="E43" s="2">
        <v>171581</v>
      </c>
      <c r="F43" s="2">
        <v>17230</v>
      </c>
      <c r="G43" s="2">
        <v>306</v>
      </c>
      <c r="H43" s="2">
        <v>33891</v>
      </c>
      <c r="I43" s="2">
        <v>2472</v>
      </c>
      <c r="J43" s="2">
        <v>53899</v>
      </c>
      <c r="K43" s="2">
        <v>2610</v>
      </c>
      <c r="L43" s="2">
        <v>7978842</v>
      </c>
      <c r="M43" s="2">
        <v>0</v>
      </c>
      <c r="N43" s="2">
        <v>7981452</v>
      </c>
      <c r="O43" s="2">
        <v>8035351</v>
      </c>
      <c r="P43" s="2">
        <v>225480</v>
      </c>
      <c r="Q43" s="2">
        <v>8206932</v>
      </c>
      <c r="R43" s="2">
        <v>94716</v>
      </c>
      <c r="S43" s="2">
        <v>40168</v>
      </c>
      <c r="T43" s="2">
        <v>134884</v>
      </c>
      <c r="U43" s="2">
        <v>66795</v>
      </c>
      <c r="V43" s="2">
        <v>7004</v>
      </c>
      <c r="W43" s="2">
        <v>73799</v>
      </c>
      <c r="X43" s="2">
        <v>9904</v>
      </c>
      <c r="Y43" s="2">
        <v>3891</v>
      </c>
      <c r="Z43" s="2">
        <v>13795</v>
      </c>
      <c r="AA43" s="2">
        <v>27857</v>
      </c>
      <c r="AB43" s="2">
        <v>1</v>
      </c>
      <c r="AC43" s="2">
        <v>1</v>
      </c>
      <c r="AD43" s="2">
        <v>27859</v>
      </c>
      <c r="AE43" s="2">
        <v>40624</v>
      </c>
      <c r="AF43" s="2">
        <v>7</v>
      </c>
      <c r="AG43" s="2">
        <v>21</v>
      </c>
      <c r="AH43" s="2">
        <v>40652</v>
      </c>
      <c r="AI43" s="2"/>
      <c r="AJ43" s="3"/>
      <c r="AK43" s="2"/>
      <c r="AL43" s="3"/>
      <c r="AM43" s="2"/>
      <c r="AN43" s="2"/>
      <c r="AO43" s="2"/>
      <c r="AP43" s="2"/>
      <c r="AQ43" s="2"/>
      <c r="AR43" s="2"/>
      <c r="AS43" s="2"/>
      <c r="AT43" s="2"/>
      <c r="AU43" s="2"/>
      <c r="AV43" s="2"/>
      <c r="AW43" s="2"/>
      <c r="AX43" s="2"/>
      <c r="AY43" s="2"/>
      <c r="AZ43" s="2"/>
      <c r="BA43" s="2"/>
      <c r="BB43" s="2"/>
      <c r="BC43" s="2"/>
      <c r="BD43" s="2"/>
      <c r="BE43" s="2"/>
      <c r="BF43" s="2"/>
      <c r="BG43" s="2"/>
      <c r="BH43" s="2"/>
      <c r="BI43" s="2"/>
      <c r="BJ43" s="3"/>
      <c r="BK43" s="3"/>
      <c r="BL43" s="3"/>
      <c r="BM43" s="2"/>
      <c r="BN43" s="2"/>
      <c r="BO43" s="2"/>
      <c r="BP43" s="2"/>
      <c r="BQ43" s="2"/>
      <c r="BR43" s="2"/>
      <c r="BS43" s="3"/>
      <c r="BT43" s="3"/>
      <c r="BU43" s="3"/>
      <c r="BV43" s="2"/>
      <c r="BW43" s="2"/>
      <c r="BX43" s="2"/>
      <c r="BY43" s="3"/>
      <c r="BZ43" s="3"/>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3"/>
      <c r="DG43" s="3"/>
      <c r="DH43" s="3"/>
      <c r="DI43" s="3"/>
      <c r="DJ43" s="3"/>
      <c r="DK43" s="3"/>
      <c r="DL43" s="3"/>
      <c r="DM43" s="3"/>
      <c r="DN43" s="2"/>
      <c r="DO43" s="2"/>
      <c r="DP43" s="2"/>
      <c r="DQ43" s="2"/>
      <c r="DR43" s="4"/>
      <c r="DS43" s="4"/>
      <c r="DT43" s="4"/>
      <c r="DU43" s="4"/>
      <c r="DV43" s="4"/>
      <c r="DW43" s="3"/>
      <c r="DX43" s="4"/>
      <c r="DY43" s="4"/>
      <c r="DZ43" s="4"/>
      <c r="EA43" s="4"/>
      <c r="EB43" s="4"/>
      <c r="EC43" s="4"/>
      <c r="ED43" s="3"/>
      <c r="EE43" s="4"/>
      <c r="EF43" s="4"/>
      <c r="EG43" s="4"/>
      <c r="EH43" s="4"/>
      <c r="EI43" s="4"/>
      <c r="EJ43" s="4"/>
      <c r="EK43" s="4"/>
      <c r="EL43" s="4"/>
      <c r="EM43" s="4"/>
      <c r="EN43" s="4"/>
      <c r="EO43" s="4"/>
      <c r="EP43" s="4"/>
      <c r="EQ43" s="3"/>
      <c r="ER43" s="4"/>
      <c r="ES43" s="4"/>
      <c r="ET43" s="4"/>
      <c r="EU43" s="4"/>
      <c r="EV43" s="4"/>
      <c r="EW43" s="4"/>
      <c r="EX43" s="4"/>
      <c r="EY43" s="4"/>
      <c r="EZ43" s="3"/>
      <c r="FA43" s="4"/>
      <c r="FB43" s="4"/>
      <c r="FC43" s="4"/>
      <c r="FD43" s="4"/>
      <c r="FE43" s="3"/>
      <c r="FF43" s="3"/>
      <c r="FG43" s="3"/>
      <c r="FH43" s="3"/>
      <c r="FI43" s="3"/>
      <c r="FJ43" s="3"/>
      <c r="FK43" s="2"/>
      <c r="FL43" s="2"/>
      <c r="FM43" s="3"/>
      <c r="FN43" s="3"/>
      <c r="FO43" s="3"/>
      <c r="FP43" s="3"/>
      <c r="FQ43" s="2"/>
      <c r="FR43" s="2"/>
      <c r="FS43" s="3"/>
      <c r="FT43" s="3"/>
      <c r="FU43" s="3"/>
      <c r="FV43" s="3"/>
      <c r="FW43" s="3"/>
      <c r="FX43" s="3"/>
      <c r="FY43" s="3"/>
      <c r="FZ43" s="3"/>
      <c r="GA43" s="5"/>
      <c r="GB43" s="3"/>
      <c r="GC43" s="3"/>
      <c r="GD43" s="5"/>
      <c r="GE43" s="3"/>
    </row>
    <row r="44" spans="1:187" x14ac:dyDescent="0.2">
      <c r="A44" t="s">
        <v>116</v>
      </c>
      <c r="B44" s="2">
        <v>58475</v>
      </c>
      <c r="C44" s="2">
        <v>17702</v>
      </c>
      <c r="D44" s="2">
        <v>476</v>
      </c>
      <c r="E44" s="2">
        <v>76653</v>
      </c>
      <c r="F44" s="2">
        <v>5951</v>
      </c>
      <c r="G44" s="2">
        <v>58</v>
      </c>
      <c r="H44" s="2">
        <v>13344</v>
      </c>
      <c r="I44" s="3" t="s">
        <v>239</v>
      </c>
      <c r="J44" s="2">
        <v>19353</v>
      </c>
      <c r="K44" s="2">
        <v>2</v>
      </c>
      <c r="L44" s="2">
        <v>7978842</v>
      </c>
      <c r="M44" s="2">
        <v>0</v>
      </c>
      <c r="N44" s="2">
        <v>7978844</v>
      </c>
      <c r="O44" s="2">
        <v>7998197</v>
      </c>
      <c r="P44" s="2">
        <v>96006</v>
      </c>
      <c r="Q44" s="2">
        <v>8074850</v>
      </c>
      <c r="R44" s="2">
        <v>40240</v>
      </c>
      <c r="S44" s="2">
        <v>16928</v>
      </c>
      <c r="T44" s="2">
        <v>57168</v>
      </c>
      <c r="U44" s="2">
        <v>32064</v>
      </c>
      <c r="V44" s="2">
        <v>1214</v>
      </c>
      <c r="W44" s="2">
        <v>33278</v>
      </c>
      <c r="X44" s="2">
        <v>4118</v>
      </c>
      <c r="Y44" s="2">
        <v>1138</v>
      </c>
      <c r="Z44" s="2">
        <v>5256</v>
      </c>
      <c r="AA44" s="2">
        <v>18506</v>
      </c>
      <c r="AB44" s="2">
        <v>7</v>
      </c>
      <c r="AC44" s="2">
        <v>0</v>
      </c>
      <c r="AD44" s="2">
        <v>18513</v>
      </c>
      <c r="AE44" s="2">
        <v>17567</v>
      </c>
      <c r="AF44" s="2">
        <v>2</v>
      </c>
      <c r="AG44" s="2">
        <v>85</v>
      </c>
      <c r="AH44" s="2">
        <v>17654</v>
      </c>
      <c r="AI44" s="2"/>
      <c r="AJ44" s="3"/>
      <c r="AK44" s="2"/>
      <c r="AL44" s="3"/>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3"/>
      <c r="BZ44" s="3"/>
      <c r="CA44" s="2"/>
      <c r="CB44" s="2"/>
      <c r="CC44" s="3"/>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4"/>
      <c r="DS44" s="4"/>
      <c r="DT44" s="4"/>
      <c r="DU44" s="4"/>
      <c r="DV44" s="4"/>
      <c r="DW44" s="3"/>
      <c r="DX44" s="4"/>
      <c r="DY44" s="4"/>
      <c r="DZ44" s="4"/>
      <c r="EA44" s="4"/>
      <c r="EB44" s="4"/>
      <c r="EC44" s="4"/>
      <c r="ED44" s="3"/>
      <c r="EE44" s="4"/>
      <c r="EF44" s="4"/>
      <c r="EG44" s="4"/>
      <c r="EH44" s="4"/>
      <c r="EI44" s="4"/>
      <c r="EJ44" s="4"/>
      <c r="EK44" s="4"/>
      <c r="EL44" s="4"/>
      <c r="EM44" s="4"/>
      <c r="EN44" s="4"/>
      <c r="EO44" s="4"/>
      <c r="EP44" s="4"/>
      <c r="EQ44" s="3"/>
      <c r="ER44" s="4"/>
      <c r="ES44" s="4"/>
      <c r="ET44" s="4"/>
      <c r="EU44" s="4"/>
      <c r="EV44" s="4"/>
      <c r="EW44" s="4"/>
      <c r="EX44" s="4"/>
      <c r="EY44" s="4"/>
      <c r="EZ44" s="3"/>
      <c r="FA44" s="4"/>
      <c r="FB44" s="4"/>
      <c r="FC44" s="4"/>
      <c r="FD44" s="4"/>
      <c r="FE44" s="3"/>
      <c r="FF44" s="3"/>
      <c r="FG44" s="3"/>
      <c r="FH44" s="3"/>
      <c r="FI44" s="3"/>
      <c r="FJ44" s="3"/>
      <c r="FK44" s="2"/>
      <c r="FL44" s="2"/>
      <c r="FM44" s="3"/>
      <c r="FN44" s="3"/>
      <c r="FO44" s="3"/>
      <c r="FP44" s="3"/>
      <c r="FQ44" s="2"/>
      <c r="FR44" s="2"/>
      <c r="FS44" s="3"/>
      <c r="FT44" s="3"/>
      <c r="FU44" s="3"/>
      <c r="FV44" s="3"/>
      <c r="FW44" s="3"/>
      <c r="FX44" s="3"/>
      <c r="FY44" s="2"/>
      <c r="FZ44" s="3"/>
      <c r="GA44" s="5"/>
      <c r="GB44" s="3"/>
      <c r="GC44" s="3"/>
      <c r="GD44" s="5"/>
      <c r="GE44" s="3"/>
    </row>
    <row r="45" spans="1:187" x14ac:dyDescent="0.2">
      <c r="A45" t="s">
        <v>122</v>
      </c>
      <c r="B45" s="2">
        <v>279064</v>
      </c>
      <c r="C45" s="2">
        <v>111589</v>
      </c>
      <c r="D45" s="2">
        <v>1161</v>
      </c>
      <c r="E45" s="2">
        <v>391814</v>
      </c>
      <c r="F45" s="2">
        <v>25533</v>
      </c>
      <c r="G45" s="2">
        <v>626</v>
      </c>
      <c r="H45" s="2">
        <v>55626</v>
      </c>
      <c r="I45" s="2">
        <v>22539</v>
      </c>
      <c r="J45" s="2">
        <v>104324</v>
      </c>
      <c r="K45" s="2">
        <v>35270</v>
      </c>
      <c r="L45" s="2">
        <v>7978842</v>
      </c>
      <c r="M45" s="2">
        <v>0</v>
      </c>
      <c r="N45" s="2">
        <v>8014112</v>
      </c>
      <c r="O45" s="2">
        <v>8118436</v>
      </c>
      <c r="P45" s="2">
        <v>496138</v>
      </c>
      <c r="Q45" s="2">
        <v>8510250</v>
      </c>
      <c r="R45" s="2">
        <v>242200</v>
      </c>
      <c r="S45" s="2">
        <v>67910</v>
      </c>
      <c r="T45" s="2">
        <v>310110</v>
      </c>
      <c r="U45" s="2">
        <v>134089</v>
      </c>
      <c r="V45" s="2">
        <v>7332</v>
      </c>
      <c r="W45" s="2">
        <v>141421</v>
      </c>
      <c r="X45" s="2">
        <v>15457</v>
      </c>
      <c r="Y45" s="2">
        <v>5878</v>
      </c>
      <c r="Z45" s="2">
        <v>21335</v>
      </c>
      <c r="AA45" s="2">
        <v>41754</v>
      </c>
      <c r="AB45" s="2">
        <v>7</v>
      </c>
      <c r="AC45" s="2">
        <v>0</v>
      </c>
      <c r="AD45" s="2">
        <v>41761</v>
      </c>
      <c r="AE45" s="2">
        <v>59377</v>
      </c>
      <c r="AF45" s="2">
        <v>59</v>
      </c>
      <c r="AG45" s="2">
        <v>59</v>
      </c>
      <c r="AH45" s="2">
        <v>59495</v>
      </c>
      <c r="AI45" s="2"/>
      <c r="AJ45" s="3"/>
      <c r="AK45" s="2"/>
      <c r="AL45" s="3"/>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3"/>
      <c r="BZ45" s="3"/>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3"/>
      <c r="DG45" s="3"/>
      <c r="DH45" s="3"/>
      <c r="DI45" s="3"/>
      <c r="DJ45" s="3"/>
      <c r="DK45" s="3"/>
      <c r="DL45" s="3"/>
      <c r="DM45" s="3"/>
      <c r="DN45" s="2"/>
      <c r="DO45" s="2"/>
      <c r="DP45" s="2"/>
      <c r="DQ45" s="2"/>
      <c r="DR45" s="4"/>
      <c r="DS45" s="4"/>
      <c r="DT45" s="4"/>
      <c r="DU45" s="4"/>
      <c r="DV45" s="4"/>
      <c r="DW45" s="3"/>
      <c r="DX45" s="4"/>
      <c r="DY45" s="4"/>
      <c r="DZ45" s="4"/>
      <c r="EA45" s="4"/>
      <c r="EB45" s="4"/>
      <c r="EC45" s="4"/>
      <c r="ED45" s="3"/>
      <c r="EE45" s="4"/>
      <c r="EF45" s="4"/>
      <c r="EG45" s="4"/>
      <c r="EH45" s="4"/>
      <c r="EI45" s="4"/>
      <c r="EJ45" s="4"/>
      <c r="EK45" s="4"/>
      <c r="EL45" s="4"/>
      <c r="EM45" s="4"/>
      <c r="EN45" s="4"/>
      <c r="EO45" s="4"/>
      <c r="EP45" s="4"/>
      <c r="EQ45" s="3"/>
      <c r="ER45" s="4"/>
      <c r="ES45" s="4"/>
      <c r="ET45" s="4"/>
      <c r="EU45" s="4"/>
      <c r="EV45" s="4"/>
      <c r="EW45" s="4"/>
      <c r="EX45" s="4"/>
      <c r="EY45" s="4"/>
      <c r="EZ45" s="3"/>
      <c r="FA45" s="4"/>
      <c r="FB45" s="4"/>
      <c r="FC45" s="4"/>
      <c r="FD45" s="4"/>
      <c r="FE45" s="3"/>
      <c r="FF45" s="3"/>
      <c r="FG45" s="3"/>
      <c r="FH45" s="3"/>
      <c r="FI45" s="3"/>
      <c r="FJ45" s="3"/>
      <c r="FK45" s="2"/>
      <c r="FL45" s="2"/>
      <c r="FM45" s="3"/>
      <c r="FN45" s="3"/>
      <c r="FO45" s="3"/>
      <c r="FP45" s="3"/>
      <c r="FQ45" s="2"/>
      <c r="FR45" s="2"/>
      <c r="FS45" s="3"/>
      <c r="FT45" s="3"/>
      <c r="FU45" s="3"/>
      <c r="FV45" s="3"/>
      <c r="FW45" s="4"/>
      <c r="FX45" s="3"/>
      <c r="FY45" s="2"/>
      <c r="FZ45" s="3"/>
      <c r="GA45" s="5"/>
      <c r="GB45" s="3"/>
      <c r="GC45" s="3"/>
      <c r="GD45" s="5"/>
      <c r="GE45" s="3"/>
    </row>
    <row r="46" spans="1:187" x14ac:dyDescent="0.2">
      <c r="A46" t="s">
        <v>125</v>
      </c>
      <c r="B46" s="2">
        <v>51421</v>
      </c>
      <c r="C46" s="2">
        <v>31384</v>
      </c>
      <c r="D46" s="2">
        <v>111</v>
      </c>
      <c r="E46" s="2">
        <v>82916</v>
      </c>
      <c r="F46" s="2">
        <v>5647</v>
      </c>
      <c r="G46" s="2">
        <v>67</v>
      </c>
      <c r="H46" s="2">
        <v>12132</v>
      </c>
      <c r="I46" s="2">
        <v>0</v>
      </c>
      <c r="J46" s="2">
        <v>17846</v>
      </c>
      <c r="K46" s="2">
        <v>1235</v>
      </c>
      <c r="L46" s="2">
        <v>7978842</v>
      </c>
      <c r="M46" s="2">
        <v>0</v>
      </c>
      <c r="N46" s="2">
        <v>7980077</v>
      </c>
      <c r="O46" s="2">
        <v>7997923</v>
      </c>
      <c r="P46" s="2">
        <v>100762</v>
      </c>
      <c r="Q46" s="2">
        <v>8080839</v>
      </c>
      <c r="R46" s="2">
        <v>54117</v>
      </c>
      <c r="S46" s="2">
        <v>15509</v>
      </c>
      <c r="T46" s="2">
        <v>69626</v>
      </c>
      <c r="U46" s="2">
        <v>25358</v>
      </c>
      <c r="V46" s="2">
        <v>1134</v>
      </c>
      <c r="W46" s="2">
        <v>26492</v>
      </c>
      <c r="X46" s="2">
        <v>3441</v>
      </c>
      <c r="Y46" s="2">
        <v>1124</v>
      </c>
      <c r="Z46" s="2">
        <v>4565</v>
      </c>
      <c r="AA46" s="2">
        <v>17205</v>
      </c>
      <c r="AB46" s="2">
        <v>2</v>
      </c>
      <c r="AC46" s="2">
        <v>0</v>
      </c>
      <c r="AD46" s="2">
        <v>17207</v>
      </c>
      <c r="AE46" s="2">
        <v>17984</v>
      </c>
      <c r="AF46" s="2">
        <v>0</v>
      </c>
      <c r="AG46" s="2">
        <v>0</v>
      </c>
      <c r="AH46" s="2">
        <v>17984</v>
      </c>
      <c r="AI46" s="2"/>
      <c r="AJ46" s="3"/>
      <c r="AK46" s="2"/>
      <c r="AL46" s="3"/>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3"/>
      <c r="DG46" s="3"/>
      <c r="DH46" s="3"/>
      <c r="DI46" s="3"/>
      <c r="DJ46" s="3"/>
      <c r="DK46" s="3"/>
      <c r="DL46" s="3"/>
      <c r="DM46" s="3"/>
      <c r="DN46" s="2"/>
      <c r="DO46" s="2"/>
      <c r="DP46" s="2"/>
      <c r="DQ46" s="2"/>
      <c r="DR46" s="4"/>
      <c r="DS46" s="4"/>
      <c r="DT46" s="4"/>
      <c r="DU46" s="4"/>
      <c r="DV46" s="4"/>
      <c r="DW46" s="3"/>
      <c r="DX46" s="4"/>
      <c r="DY46" s="4"/>
      <c r="DZ46" s="4"/>
      <c r="EA46" s="4"/>
      <c r="EB46" s="4"/>
      <c r="EC46" s="4"/>
      <c r="ED46" s="3"/>
      <c r="EE46" s="4"/>
      <c r="EF46" s="4"/>
      <c r="EG46" s="4"/>
      <c r="EH46" s="4"/>
      <c r="EI46" s="4"/>
      <c r="EJ46" s="4"/>
      <c r="EK46" s="4"/>
      <c r="EL46" s="4"/>
      <c r="EM46" s="4"/>
      <c r="EN46" s="4"/>
      <c r="EO46" s="4"/>
      <c r="EP46" s="4"/>
      <c r="EQ46" s="3"/>
      <c r="ER46" s="4"/>
      <c r="ES46" s="4"/>
      <c r="ET46" s="4"/>
      <c r="EU46" s="4"/>
      <c r="EV46" s="4"/>
      <c r="EW46" s="4"/>
      <c r="EX46" s="4"/>
      <c r="EY46" s="4"/>
      <c r="EZ46" s="3"/>
      <c r="FA46" s="4"/>
      <c r="FB46" s="4"/>
      <c r="FC46" s="4"/>
      <c r="FD46" s="4"/>
      <c r="FE46" s="3"/>
      <c r="FF46" s="3"/>
      <c r="FG46" s="3"/>
      <c r="FH46" s="3"/>
      <c r="FI46" s="3"/>
      <c r="FJ46" s="3"/>
      <c r="FK46" s="2"/>
      <c r="FL46" s="2"/>
      <c r="FM46" s="3"/>
      <c r="FN46" s="3"/>
      <c r="FO46" s="3"/>
      <c r="FP46" s="3"/>
      <c r="FQ46" s="2"/>
      <c r="FR46" s="2"/>
      <c r="FS46" s="3"/>
      <c r="FT46" s="3"/>
      <c r="FU46" s="3"/>
      <c r="FV46" s="3"/>
      <c r="FW46" s="4"/>
      <c r="FX46" s="3"/>
      <c r="FY46" s="2"/>
      <c r="FZ46" s="3"/>
      <c r="GA46" s="5"/>
      <c r="GB46" s="3"/>
      <c r="GC46" s="3"/>
      <c r="GD46" s="5"/>
      <c r="GE46" s="3"/>
    </row>
    <row r="47" spans="1:187" x14ac:dyDescent="0.2">
      <c r="A47" t="s">
        <v>127</v>
      </c>
      <c r="B47" s="2">
        <v>101801</v>
      </c>
      <c r="C47" s="2">
        <v>46112</v>
      </c>
      <c r="D47" s="2">
        <v>102</v>
      </c>
      <c r="E47" s="2">
        <v>148015</v>
      </c>
      <c r="F47" s="2">
        <v>16321</v>
      </c>
      <c r="G47" s="2">
        <v>380</v>
      </c>
      <c r="H47" s="2">
        <v>29152</v>
      </c>
      <c r="I47" s="2">
        <v>892</v>
      </c>
      <c r="J47" s="2">
        <v>46745</v>
      </c>
      <c r="K47" s="2">
        <v>3319</v>
      </c>
      <c r="L47" s="2">
        <v>7978842</v>
      </c>
      <c r="M47" s="2">
        <v>0</v>
      </c>
      <c r="N47" s="2">
        <v>7982161</v>
      </c>
      <c r="O47" s="2">
        <v>8028906</v>
      </c>
      <c r="P47" s="2">
        <v>194760</v>
      </c>
      <c r="Q47" s="2">
        <v>8176921</v>
      </c>
      <c r="R47" s="2">
        <v>89488</v>
      </c>
      <c r="S47" s="2">
        <v>37684</v>
      </c>
      <c r="T47" s="2">
        <v>127172</v>
      </c>
      <c r="U47" s="2">
        <v>52765</v>
      </c>
      <c r="V47" s="2">
        <v>4559</v>
      </c>
      <c r="W47" s="2">
        <v>57324</v>
      </c>
      <c r="X47" s="2">
        <v>5754</v>
      </c>
      <c r="Y47" s="2">
        <v>3198</v>
      </c>
      <c r="Z47" s="2">
        <v>8952</v>
      </c>
      <c r="AA47" s="2">
        <v>26940</v>
      </c>
      <c r="AB47" s="2">
        <v>0</v>
      </c>
      <c r="AC47" s="2">
        <v>0</v>
      </c>
      <c r="AD47" s="2">
        <v>26940</v>
      </c>
      <c r="AE47" s="2">
        <v>27573</v>
      </c>
      <c r="AF47" s="2">
        <v>22</v>
      </c>
      <c r="AG47" s="2">
        <v>39</v>
      </c>
      <c r="AH47" s="2">
        <v>27634</v>
      </c>
      <c r="AI47" s="2"/>
      <c r="AJ47" s="3"/>
      <c r="AK47" s="2"/>
      <c r="AL47" s="3"/>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3"/>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4"/>
      <c r="DS47" s="4"/>
      <c r="DT47" s="4"/>
      <c r="DU47" s="4"/>
      <c r="DV47" s="4"/>
      <c r="DW47" s="3"/>
      <c r="DX47" s="4"/>
      <c r="DY47" s="4"/>
      <c r="DZ47" s="4"/>
      <c r="EA47" s="4"/>
      <c r="EB47" s="4"/>
      <c r="EC47" s="4"/>
      <c r="ED47" s="3"/>
      <c r="EE47" s="4"/>
      <c r="EF47" s="4"/>
      <c r="EG47" s="4"/>
      <c r="EH47" s="4"/>
      <c r="EI47" s="4"/>
      <c r="EJ47" s="4"/>
      <c r="EK47" s="4"/>
      <c r="EL47" s="4"/>
      <c r="EM47" s="4"/>
      <c r="EN47" s="4"/>
      <c r="EO47" s="4"/>
      <c r="EP47" s="4"/>
      <c r="EQ47" s="3"/>
      <c r="ER47" s="4"/>
      <c r="ES47" s="4"/>
      <c r="ET47" s="4"/>
      <c r="EU47" s="4"/>
      <c r="EV47" s="4"/>
      <c r="EW47" s="4"/>
      <c r="EX47" s="4"/>
      <c r="EY47" s="4"/>
      <c r="EZ47" s="3"/>
      <c r="FA47" s="4"/>
      <c r="FB47" s="4"/>
      <c r="FC47" s="4"/>
      <c r="FD47" s="4"/>
      <c r="FE47" s="3"/>
      <c r="FF47" s="3"/>
      <c r="FG47" s="3"/>
      <c r="FH47" s="3"/>
      <c r="FI47" s="3"/>
      <c r="FJ47" s="3"/>
      <c r="FK47" s="2"/>
      <c r="FL47" s="2"/>
      <c r="FM47" s="3"/>
      <c r="FN47" s="3"/>
      <c r="FO47" s="3"/>
      <c r="FP47" s="3"/>
      <c r="FQ47" s="2"/>
      <c r="FR47" s="2"/>
      <c r="FS47" s="3"/>
      <c r="FT47" s="3"/>
      <c r="FU47" s="3"/>
      <c r="FV47" s="3"/>
      <c r="FW47" s="4"/>
      <c r="FX47" s="3"/>
      <c r="FY47" s="3"/>
      <c r="FZ47" s="3"/>
      <c r="GA47" s="5"/>
      <c r="GB47" s="3"/>
      <c r="GC47" s="3"/>
      <c r="GD47" s="5"/>
      <c r="GE47" s="3"/>
    </row>
    <row r="48" spans="1:187" x14ac:dyDescent="0.2">
      <c r="A48" t="s">
        <v>91</v>
      </c>
      <c r="B48" s="2">
        <v>7161</v>
      </c>
      <c r="C48" s="2">
        <v>1236</v>
      </c>
      <c r="D48" s="2">
        <v>0</v>
      </c>
      <c r="E48" s="2">
        <v>8397</v>
      </c>
      <c r="F48" s="2">
        <v>407</v>
      </c>
      <c r="G48" s="2">
        <v>63</v>
      </c>
      <c r="H48" s="2">
        <v>1001</v>
      </c>
      <c r="I48" s="3" t="s">
        <v>239</v>
      </c>
      <c r="J48" s="2">
        <v>1471</v>
      </c>
      <c r="K48" s="2">
        <v>0</v>
      </c>
      <c r="L48" s="2">
        <v>7978842</v>
      </c>
      <c r="M48" s="2">
        <v>0</v>
      </c>
      <c r="N48" s="2">
        <v>7978842</v>
      </c>
      <c r="O48" s="2">
        <v>7980313</v>
      </c>
      <c r="P48" s="2">
        <v>9868</v>
      </c>
      <c r="Q48" s="2">
        <v>7988710</v>
      </c>
      <c r="R48" s="2">
        <v>4745</v>
      </c>
      <c r="S48" s="2">
        <v>1015</v>
      </c>
      <c r="T48" s="2">
        <v>5760</v>
      </c>
      <c r="U48" s="2">
        <v>3252</v>
      </c>
      <c r="V48" s="2">
        <v>293</v>
      </c>
      <c r="W48" s="2">
        <v>3545</v>
      </c>
      <c r="X48" s="2">
        <v>400</v>
      </c>
      <c r="Y48" s="2">
        <v>99</v>
      </c>
      <c r="Z48" s="2">
        <v>499</v>
      </c>
      <c r="AA48" s="2">
        <v>2406</v>
      </c>
      <c r="AB48" s="2">
        <v>0</v>
      </c>
      <c r="AC48" s="2">
        <v>0</v>
      </c>
      <c r="AD48" s="2">
        <v>2406</v>
      </c>
      <c r="AE48" s="2">
        <v>3469</v>
      </c>
      <c r="AF48" s="2">
        <v>1</v>
      </c>
      <c r="AG48" s="2">
        <v>0</v>
      </c>
      <c r="AH48" s="2">
        <v>3470</v>
      </c>
      <c r="AI48" s="2"/>
      <c r="AJ48" s="3"/>
      <c r="AK48" s="2"/>
      <c r="AL48" s="3"/>
      <c r="AM48" s="2"/>
      <c r="AN48" s="2"/>
      <c r="AO48" s="2"/>
      <c r="AP48" s="2"/>
      <c r="AQ48" s="2"/>
      <c r="AR48" s="2"/>
      <c r="AS48" s="3"/>
      <c r="AT48" s="3"/>
      <c r="AU48" s="2"/>
      <c r="AV48" s="2"/>
      <c r="AW48" s="2"/>
      <c r="AX48" s="2"/>
      <c r="AY48" s="2"/>
      <c r="AZ48" s="2"/>
      <c r="BA48" s="2"/>
      <c r="BB48" s="3"/>
      <c r="BC48" s="3"/>
      <c r="BD48" s="2"/>
      <c r="BE48" s="2"/>
      <c r="BF48" s="2"/>
      <c r="BG48" s="2"/>
      <c r="BH48" s="2"/>
      <c r="BI48" s="2"/>
      <c r="BJ48" s="2"/>
      <c r="BK48" s="2"/>
      <c r="BL48" s="2"/>
      <c r="BM48" s="2"/>
      <c r="BN48" s="2"/>
      <c r="BO48" s="2"/>
      <c r="BP48" s="2"/>
      <c r="BQ48" s="2"/>
      <c r="BR48" s="2"/>
      <c r="BS48" s="2"/>
      <c r="BT48" s="2"/>
      <c r="BU48" s="2"/>
      <c r="BV48" s="2"/>
      <c r="BW48" s="2"/>
      <c r="BX48" s="2"/>
      <c r="BY48" s="3"/>
      <c r="BZ48" s="3"/>
      <c r="CA48" s="2"/>
      <c r="CB48" s="2"/>
      <c r="CC48" s="3"/>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3"/>
      <c r="DG48" s="3"/>
      <c r="DH48" s="3"/>
      <c r="DI48" s="3"/>
      <c r="DJ48" s="3"/>
      <c r="DK48" s="3"/>
      <c r="DL48" s="3"/>
      <c r="DM48" s="3"/>
      <c r="DN48" s="2"/>
      <c r="DO48" s="2"/>
      <c r="DP48" s="2"/>
      <c r="DQ48" s="2"/>
      <c r="DR48" s="4"/>
      <c r="DS48" s="4"/>
      <c r="DT48" s="4"/>
      <c r="DU48" s="4"/>
      <c r="DV48" s="4"/>
      <c r="DW48" s="3"/>
      <c r="DX48" s="4"/>
      <c r="DY48" s="4"/>
      <c r="DZ48" s="4"/>
      <c r="EA48" s="4"/>
      <c r="EB48" s="4"/>
      <c r="EC48" s="4"/>
      <c r="ED48" s="3"/>
      <c r="EE48" s="4"/>
      <c r="EF48" s="4"/>
      <c r="EG48" s="4"/>
      <c r="EH48" s="4"/>
      <c r="EI48" s="4"/>
      <c r="EJ48" s="4"/>
      <c r="EK48" s="4"/>
      <c r="EL48" s="4"/>
      <c r="EM48" s="4"/>
      <c r="EN48" s="4"/>
      <c r="EO48" s="4"/>
      <c r="EP48" s="4"/>
      <c r="EQ48" s="3"/>
      <c r="ER48" s="4"/>
      <c r="ES48" s="4"/>
      <c r="ET48" s="4"/>
      <c r="EU48" s="4"/>
      <c r="EV48" s="4"/>
      <c r="EW48" s="4"/>
      <c r="EX48" s="4"/>
      <c r="EY48" s="4"/>
      <c r="EZ48" s="3"/>
      <c r="FA48" s="4"/>
      <c r="FB48" s="4"/>
      <c r="FC48" s="4"/>
      <c r="FD48" s="4"/>
      <c r="FE48" s="3"/>
      <c r="FF48" s="3"/>
      <c r="FG48" s="3"/>
      <c r="FH48" s="3"/>
      <c r="FI48" s="3"/>
      <c r="FJ48" s="3"/>
      <c r="FK48" s="2"/>
      <c r="FL48" s="2"/>
      <c r="FM48" s="3"/>
      <c r="FN48" s="3"/>
      <c r="FO48" s="3"/>
      <c r="FP48" s="3"/>
      <c r="FQ48" s="2"/>
      <c r="FR48" s="2"/>
      <c r="FS48" s="3"/>
      <c r="FT48" s="3"/>
      <c r="FU48" s="3"/>
      <c r="FV48" s="3"/>
      <c r="FW48" s="3"/>
      <c r="FX48" s="3"/>
      <c r="FY48" s="3"/>
      <c r="FZ48" s="3"/>
      <c r="GA48" s="5"/>
      <c r="GB48" s="3"/>
      <c r="GC48" s="3"/>
      <c r="GD48" s="5"/>
      <c r="GE48" s="3"/>
    </row>
    <row r="49" spans="1:187" x14ac:dyDescent="0.2">
      <c r="A49" t="s">
        <v>129</v>
      </c>
      <c r="B49" s="2">
        <v>51972</v>
      </c>
      <c r="C49" s="2">
        <v>16495</v>
      </c>
      <c r="D49" s="2">
        <v>64</v>
      </c>
      <c r="E49" s="2">
        <v>68531</v>
      </c>
      <c r="F49" s="2">
        <v>6959</v>
      </c>
      <c r="G49" s="2">
        <v>99</v>
      </c>
      <c r="H49" s="2">
        <v>13832</v>
      </c>
      <c r="I49" s="2">
        <v>0</v>
      </c>
      <c r="J49" s="2">
        <v>20890</v>
      </c>
      <c r="K49" s="2">
        <v>74835</v>
      </c>
      <c r="L49" s="2">
        <v>7978842</v>
      </c>
      <c r="M49" s="2">
        <v>0</v>
      </c>
      <c r="N49" s="2">
        <v>8053677</v>
      </c>
      <c r="O49" s="2">
        <v>8074567</v>
      </c>
      <c r="P49" s="2">
        <v>89421</v>
      </c>
      <c r="Q49" s="2">
        <v>8143098</v>
      </c>
      <c r="R49" s="2">
        <v>39101</v>
      </c>
      <c r="S49" s="2">
        <v>17945</v>
      </c>
      <c r="T49" s="2">
        <v>57046</v>
      </c>
      <c r="U49" s="2">
        <v>21277</v>
      </c>
      <c r="V49" s="2">
        <v>1321</v>
      </c>
      <c r="W49" s="2">
        <v>22598</v>
      </c>
      <c r="X49" s="2">
        <v>8102</v>
      </c>
      <c r="Y49" s="2">
        <v>1514</v>
      </c>
      <c r="Z49" s="2">
        <v>9616</v>
      </c>
      <c r="AA49" s="2">
        <v>13622</v>
      </c>
      <c r="AB49" s="2">
        <v>3</v>
      </c>
      <c r="AC49" s="2">
        <v>1</v>
      </c>
      <c r="AD49" s="2">
        <v>13626</v>
      </c>
      <c r="AE49" s="2">
        <v>17093</v>
      </c>
      <c r="AF49" s="2">
        <v>0</v>
      </c>
      <c r="AG49" s="2">
        <v>14</v>
      </c>
      <c r="AH49" s="2">
        <v>17107</v>
      </c>
      <c r="AI49" s="2"/>
      <c r="AJ49" s="3"/>
      <c r="AK49" s="2"/>
      <c r="AL49" s="3"/>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3"/>
      <c r="BZ49" s="3"/>
      <c r="CA49" s="2"/>
      <c r="CB49" s="2"/>
      <c r="CC49" s="3"/>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3"/>
      <c r="DG49" s="3"/>
      <c r="DH49" s="3"/>
      <c r="DI49" s="3"/>
      <c r="DJ49" s="3"/>
      <c r="DK49" s="3"/>
      <c r="DL49" s="3"/>
      <c r="DM49" s="3"/>
      <c r="DN49" s="2"/>
      <c r="DO49" s="2"/>
      <c r="DP49" s="2"/>
      <c r="DQ49" s="2"/>
      <c r="DR49" s="4"/>
      <c r="DS49" s="4"/>
      <c r="DT49" s="4"/>
      <c r="DU49" s="4"/>
      <c r="DV49" s="4"/>
      <c r="DW49" s="3"/>
      <c r="DX49" s="4"/>
      <c r="DY49" s="4"/>
      <c r="DZ49" s="4"/>
      <c r="EA49" s="4"/>
      <c r="EB49" s="4"/>
      <c r="EC49" s="4"/>
      <c r="ED49" s="3"/>
      <c r="EE49" s="4"/>
      <c r="EF49" s="4"/>
      <c r="EG49" s="4"/>
      <c r="EH49" s="4"/>
      <c r="EI49" s="4"/>
      <c r="EJ49" s="4"/>
      <c r="EK49" s="4"/>
      <c r="EL49" s="4"/>
      <c r="EM49" s="4"/>
      <c r="EN49" s="4"/>
      <c r="EO49" s="4"/>
      <c r="EP49" s="4"/>
      <c r="EQ49" s="3"/>
      <c r="ER49" s="4"/>
      <c r="ES49" s="4"/>
      <c r="ET49" s="4"/>
      <c r="EU49" s="4"/>
      <c r="EV49" s="4"/>
      <c r="EW49" s="4"/>
      <c r="EX49" s="4"/>
      <c r="EY49" s="4"/>
      <c r="EZ49" s="3"/>
      <c r="FA49" s="4"/>
      <c r="FB49" s="4"/>
      <c r="FC49" s="4"/>
      <c r="FD49" s="4"/>
      <c r="FE49" s="3"/>
      <c r="FF49" s="3"/>
      <c r="FG49" s="3"/>
      <c r="FH49" s="3"/>
      <c r="FI49" s="3"/>
      <c r="FJ49" s="3"/>
      <c r="FK49" s="2"/>
      <c r="FL49" s="2"/>
      <c r="FM49" s="3"/>
      <c r="FN49" s="3"/>
      <c r="FO49" s="3"/>
      <c r="FP49" s="3"/>
      <c r="FQ49" s="2"/>
      <c r="FR49" s="2"/>
      <c r="FS49" s="3"/>
      <c r="FT49" s="3"/>
      <c r="FU49" s="3"/>
      <c r="FV49" s="3"/>
      <c r="FW49" s="3"/>
      <c r="FX49" s="3"/>
      <c r="FY49" s="3"/>
      <c r="FZ49" s="3"/>
      <c r="GA49" s="5"/>
      <c r="GB49" s="3"/>
      <c r="GC49" s="3"/>
      <c r="GD49" s="5"/>
      <c r="GE49" s="3"/>
    </row>
    <row r="50" spans="1:187" x14ac:dyDescent="0.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row>
    <row r="51" spans="1:187"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row>
    <row r="52" spans="1:187" x14ac:dyDescent="0.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row>
    <row r="53" spans="1:187" x14ac:dyDescent="0.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row>
    <row r="54" spans="1:187" x14ac:dyDescent="0.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row>
    <row r="55" spans="1:187" x14ac:dyDescent="0.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row>
    <row r="56" spans="1:187" x14ac:dyDescent="0.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row>
    <row r="57" spans="1:187" x14ac:dyDescent="0.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row>
    <row r="58" spans="1:187" x14ac:dyDescent="0.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row>
    <row r="59" spans="1:187" x14ac:dyDescent="0.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row>
    <row r="60" spans="1:187" x14ac:dyDescent="0.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row>
    <row r="61" spans="1:187" x14ac:dyDescent="0.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row>
    <row r="62" spans="1:187" x14ac:dyDescent="0.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row>
    <row r="63" spans="1:187" x14ac:dyDescent="0.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row>
    <row r="64" spans="1:187" x14ac:dyDescent="0.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row>
    <row r="65" spans="2:187" x14ac:dyDescent="0.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row>
    <row r="66" spans="2:187" x14ac:dyDescent="0.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row>
    <row r="67" spans="2:187" x14ac:dyDescent="0.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row>
    <row r="68" spans="2:187" x14ac:dyDescent="0.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row>
    <row r="69" spans="2:187" x14ac:dyDescent="0.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row>
    <row r="70" spans="2:187" x14ac:dyDescent="0.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row>
  </sheetData>
  <printOptions horizontalCentered="1" verticalCentered="1"/>
  <pageMargins left="0.75" right="0.75" top="1" bottom="1" header="0.5" footer="0.5"/>
  <pageSetup orientation="landscape" horizontalDpi="0" verticalDpi="0"/>
  <headerFooter>
    <oddHeader>Data Dump - Sections 1-11</oddHeader>
    <oddFooter>Counting Opinions (SQUIRE) Ltd.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4E421-DCE3-4660-A31E-5FF581267399}">
  <sheetPr>
    <tabColor theme="7" tint="0.39997558519241921"/>
  </sheetPr>
  <dimension ref="A1:L69"/>
  <sheetViews>
    <sheetView showGridLines="0" zoomScale="110" zoomScaleNormal="11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8" style="7" bestFit="1" customWidth="1"/>
    <col min="2" max="2" width="20.28515625" style="7" customWidth="1"/>
    <col min="3" max="3" width="17.85546875" style="11" customWidth="1"/>
    <col min="4" max="4" width="16" style="11" customWidth="1"/>
    <col min="5" max="5" width="14.140625" style="11" customWidth="1"/>
    <col min="6" max="6" width="14" style="11" customWidth="1"/>
    <col min="7" max="7" width="11.42578125" style="7" hidden="1" customWidth="1"/>
    <col min="8" max="8" width="14.140625" style="7" hidden="1" customWidth="1"/>
    <col min="9" max="9" width="14.42578125" style="7" hidden="1" customWidth="1"/>
    <col min="10" max="10" width="13.42578125" style="7" hidden="1" customWidth="1"/>
    <col min="11" max="11" width="12.85546875" style="7" hidden="1" customWidth="1"/>
    <col min="12" max="12" width="13" style="7" hidden="1" customWidth="1"/>
    <col min="13" max="16384" width="9.140625" style="7"/>
  </cols>
  <sheetData>
    <row r="1" spans="1:12" ht="39.75" customHeight="1" x14ac:dyDescent="0.2">
      <c r="A1" s="63" t="s">
        <v>32</v>
      </c>
      <c r="B1" s="15" t="s">
        <v>33</v>
      </c>
      <c r="C1" s="16" t="s">
        <v>34</v>
      </c>
      <c r="D1" s="16" t="s">
        <v>35</v>
      </c>
      <c r="E1" s="16" t="s">
        <v>36</v>
      </c>
      <c r="F1" s="111" t="s">
        <v>37</v>
      </c>
      <c r="G1" s="6" t="s">
        <v>38</v>
      </c>
      <c r="H1" s="6" t="s">
        <v>39</v>
      </c>
      <c r="I1" s="6" t="s">
        <v>40</v>
      </c>
      <c r="J1" s="6" t="s">
        <v>41</v>
      </c>
      <c r="K1" s="6" t="s">
        <v>42</v>
      </c>
      <c r="L1" s="6" t="s">
        <v>43</v>
      </c>
    </row>
    <row r="2" spans="1:12" x14ac:dyDescent="0.2">
      <c r="A2" s="17" t="s">
        <v>44</v>
      </c>
      <c r="B2" s="8" t="s">
        <v>45</v>
      </c>
      <c r="C2" s="18">
        <f t="shared" ref="C2:C49" si="0">H2/K2</f>
        <v>20.250414015514686</v>
      </c>
      <c r="D2" s="18">
        <f t="shared" ref="D2:D49" si="1">H2/G2</f>
        <v>14.244819129368485</v>
      </c>
      <c r="E2" s="18">
        <f t="shared" ref="E2:E49" si="2">H2/L2</f>
        <v>0.93885575275595645</v>
      </c>
      <c r="F2" s="26">
        <f t="shared" ref="F2:F49" si="3">J2/I2</f>
        <v>0.48656141941870568</v>
      </c>
      <c r="G2" s="9">
        <v>16310</v>
      </c>
      <c r="H2" s="9">
        <v>232333</v>
      </c>
      <c r="I2" s="9">
        <v>288907</v>
      </c>
      <c r="J2" s="10">
        <v>140571</v>
      </c>
      <c r="K2" s="9">
        <v>11473</v>
      </c>
      <c r="L2" s="9">
        <v>247464</v>
      </c>
    </row>
    <row r="3" spans="1:12" x14ac:dyDescent="0.2">
      <c r="A3" s="17" t="s">
        <v>46</v>
      </c>
      <c r="B3" s="8" t="s">
        <v>47</v>
      </c>
      <c r="C3" s="18">
        <f t="shared" si="0"/>
        <v>11.208806818181818</v>
      </c>
      <c r="D3" s="18">
        <f t="shared" si="1"/>
        <v>3.7815195608608523</v>
      </c>
      <c r="E3" s="18">
        <f t="shared" si="2"/>
        <v>0.42447967606901138</v>
      </c>
      <c r="F3" s="26">
        <f t="shared" si="3"/>
        <v>0.42169541506048708</v>
      </c>
      <c r="G3" s="9">
        <v>22954</v>
      </c>
      <c r="H3" s="9">
        <v>86801</v>
      </c>
      <c r="I3" s="9">
        <v>112586</v>
      </c>
      <c r="J3" s="10">
        <v>47477</v>
      </c>
      <c r="K3" s="9">
        <v>7744</v>
      </c>
      <c r="L3" s="9">
        <v>204488</v>
      </c>
    </row>
    <row r="4" spans="1:12" x14ac:dyDescent="0.2">
      <c r="A4" s="17" t="s">
        <v>48</v>
      </c>
      <c r="B4" s="8" t="s">
        <v>49</v>
      </c>
      <c r="C4" s="18">
        <f t="shared" si="0"/>
        <v>9.9457627118644076</v>
      </c>
      <c r="D4" s="18">
        <f t="shared" si="1"/>
        <v>1.5442105263157895</v>
      </c>
      <c r="E4" s="18">
        <f t="shared" si="2"/>
        <v>1.9348839663142901E-2</v>
      </c>
      <c r="F4" s="26">
        <f t="shared" si="3"/>
        <v>3.0221590909090907</v>
      </c>
      <c r="G4" s="9">
        <v>1900</v>
      </c>
      <c r="H4" s="9">
        <v>2934</v>
      </c>
      <c r="I4" s="9">
        <v>3520</v>
      </c>
      <c r="J4" s="10">
        <v>10638</v>
      </c>
      <c r="K4" s="9">
        <v>295</v>
      </c>
      <c r="L4" s="9">
        <v>151637</v>
      </c>
    </row>
    <row r="5" spans="1:12" x14ac:dyDescent="0.2">
      <c r="A5" s="17" t="s">
        <v>50</v>
      </c>
      <c r="B5" s="8" t="s">
        <v>49</v>
      </c>
      <c r="C5" s="18">
        <f t="shared" si="0"/>
        <v>11.476899284747729</v>
      </c>
      <c r="D5" s="18">
        <f t="shared" si="1"/>
        <v>4.224119530416222</v>
      </c>
      <c r="E5" s="18">
        <f t="shared" si="2"/>
        <v>0.29215219274072907</v>
      </c>
      <c r="F5" s="26">
        <f t="shared" si="3"/>
        <v>0.58148153250582058</v>
      </c>
      <c r="G5" s="9">
        <v>14055</v>
      </c>
      <c r="H5" s="9">
        <v>59370</v>
      </c>
      <c r="I5" s="9">
        <v>72587</v>
      </c>
      <c r="J5" s="10">
        <v>42208</v>
      </c>
      <c r="K5" s="9">
        <v>5173</v>
      </c>
      <c r="L5" s="9">
        <v>203216</v>
      </c>
    </row>
    <row r="6" spans="1:12" x14ac:dyDescent="0.2">
      <c r="A6" s="17" t="s">
        <v>51</v>
      </c>
      <c r="B6" s="8" t="s">
        <v>52</v>
      </c>
      <c r="C6" s="18">
        <f t="shared" si="0"/>
        <v>5.3623893805309732</v>
      </c>
      <c r="D6" s="18">
        <f t="shared" si="1"/>
        <v>0.62546449215524358</v>
      </c>
      <c r="E6" s="18">
        <f t="shared" si="2"/>
        <v>7.3094970988793598E-2</v>
      </c>
      <c r="F6" s="26">
        <f t="shared" si="3"/>
        <v>0.85588778146917677</v>
      </c>
      <c r="G6" s="9">
        <v>19376</v>
      </c>
      <c r="H6" s="9">
        <v>12119</v>
      </c>
      <c r="I6" s="9">
        <v>13545</v>
      </c>
      <c r="J6" s="10">
        <v>11593</v>
      </c>
      <c r="K6" s="9">
        <v>2260</v>
      </c>
      <c r="L6" s="9">
        <v>165798</v>
      </c>
    </row>
    <row r="7" spans="1:12" x14ac:dyDescent="0.2">
      <c r="A7" s="17" t="s">
        <v>53</v>
      </c>
      <c r="B7" s="8" t="s">
        <v>54</v>
      </c>
      <c r="C7" s="18">
        <f t="shared" si="0"/>
        <v>17.954531767539898</v>
      </c>
      <c r="D7" s="18">
        <f t="shared" si="1"/>
        <v>7.6181167752651078</v>
      </c>
      <c r="E7" s="18">
        <f t="shared" si="2"/>
        <v>0.35775913792689656</v>
      </c>
      <c r="F7" s="26">
        <f t="shared" si="3"/>
        <v>0.40169761846835889</v>
      </c>
      <c r="G7" s="9">
        <v>7827</v>
      </c>
      <c r="H7" s="9">
        <v>59627</v>
      </c>
      <c r="I7" s="9">
        <v>73986</v>
      </c>
      <c r="J7" s="10">
        <v>29720</v>
      </c>
      <c r="K7" s="9">
        <v>3321</v>
      </c>
      <c r="L7" s="9">
        <v>166668</v>
      </c>
    </row>
    <row r="8" spans="1:12" x14ac:dyDescent="0.2">
      <c r="A8" s="17" t="s">
        <v>55</v>
      </c>
      <c r="B8" s="8" t="s">
        <v>56</v>
      </c>
      <c r="C8" s="18">
        <f t="shared" si="0"/>
        <v>12.140839218944745</v>
      </c>
      <c r="D8" s="18">
        <f t="shared" si="1"/>
        <v>3.3384360541497689</v>
      </c>
      <c r="E8" s="18">
        <f t="shared" si="2"/>
        <v>0.50149514987965871</v>
      </c>
      <c r="F8" s="26">
        <f t="shared" si="3"/>
        <v>1.0943906392600766</v>
      </c>
      <c r="G8" s="9">
        <v>35014</v>
      </c>
      <c r="H8" s="9">
        <v>116892</v>
      </c>
      <c r="I8" s="9">
        <v>146826</v>
      </c>
      <c r="J8" s="10">
        <v>160685</v>
      </c>
      <c r="K8" s="9">
        <v>9628</v>
      </c>
      <c r="L8" s="9">
        <v>233087</v>
      </c>
    </row>
    <row r="9" spans="1:12" x14ac:dyDescent="0.2">
      <c r="A9" s="17" t="s">
        <v>57</v>
      </c>
      <c r="B9" s="8" t="s">
        <v>58</v>
      </c>
      <c r="C9" s="18">
        <f t="shared" si="0"/>
        <v>12.931268903932018</v>
      </c>
      <c r="D9" s="18">
        <f t="shared" si="1"/>
        <v>5.5843482155074824</v>
      </c>
      <c r="E9" s="18">
        <f t="shared" si="2"/>
        <v>1.1327818839281434</v>
      </c>
      <c r="F9" s="26">
        <f t="shared" si="3"/>
        <v>0.39525500594998264</v>
      </c>
      <c r="G9" s="9">
        <v>80387</v>
      </c>
      <c r="H9" s="9">
        <v>448909</v>
      </c>
      <c r="I9" s="9">
        <v>533615</v>
      </c>
      <c r="J9" s="10">
        <v>210914</v>
      </c>
      <c r="K9" s="9">
        <v>34715</v>
      </c>
      <c r="L9" s="9">
        <v>396289</v>
      </c>
    </row>
    <row r="10" spans="1:12" x14ac:dyDescent="0.2">
      <c r="A10" s="17" t="s">
        <v>59</v>
      </c>
      <c r="B10" s="8" t="s">
        <v>60</v>
      </c>
      <c r="C10" s="18">
        <f t="shared" si="0"/>
        <v>15.048665858095816</v>
      </c>
      <c r="D10" s="18">
        <f t="shared" si="1"/>
        <v>5.9249686623291353</v>
      </c>
      <c r="E10" s="18">
        <f t="shared" si="2"/>
        <v>0.81755510163739997</v>
      </c>
      <c r="F10" s="26">
        <f t="shared" si="3"/>
        <v>0.60715201018526943</v>
      </c>
      <c r="G10" s="9">
        <v>33506</v>
      </c>
      <c r="H10" s="9">
        <v>198522</v>
      </c>
      <c r="I10" s="9">
        <v>241918</v>
      </c>
      <c r="J10" s="10">
        <v>146881</v>
      </c>
      <c r="K10" s="9">
        <v>13192</v>
      </c>
      <c r="L10" s="9">
        <v>242824</v>
      </c>
    </row>
    <row r="11" spans="1:12" x14ac:dyDescent="0.2">
      <c r="A11" s="17" t="s">
        <v>61</v>
      </c>
      <c r="B11" s="8" t="s">
        <v>62</v>
      </c>
      <c r="C11" s="18">
        <f t="shared" si="0"/>
        <v>18.557592784267339</v>
      </c>
      <c r="D11" s="18">
        <f t="shared" si="1"/>
        <v>9.5470104974897314</v>
      </c>
      <c r="E11" s="18">
        <f t="shared" si="2"/>
        <v>0.57792728076476763</v>
      </c>
      <c r="F11" s="26">
        <f t="shared" si="3"/>
        <v>0.33061500567913527</v>
      </c>
      <c r="G11" s="9">
        <v>13146</v>
      </c>
      <c r="H11" s="9">
        <v>125505</v>
      </c>
      <c r="I11" s="9">
        <v>156714</v>
      </c>
      <c r="J11" s="10">
        <v>51812</v>
      </c>
      <c r="K11" s="9">
        <v>6763</v>
      </c>
      <c r="L11" s="9">
        <v>217164</v>
      </c>
    </row>
    <row r="12" spans="1:12" x14ac:dyDescent="0.2">
      <c r="A12" s="17" t="s">
        <v>63</v>
      </c>
      <c r="B12" s="8" t="s">
        <v>64</v>
      </c>
      <c r="C12" s="18">
        <f t="shared" si="0"/>
        <v>13.453963739779594</v>
      </c>
      <c r="D12" s="18">
        <f t="shared" si="1"/>
        <v>4.8276038012628355</v>
      </c>
      <c r="E12" s="18">
        <f t="shared" si="2"/>
        <v>0.94566534650991363</v>
      </c>
      <c r="F12" s="26">
        <f t="shared" si="3"/>
        <v>0.54510237555518692</v>
      </c>
      <c r="G12" s="9">
        <v>47037</v>
      </c>
      <c r="H12" s="9">
        <v>227076</v>
      </c>
      <c r="I12" s="9">
        <v>271305</v>
      </c>
      <c r="J12" s="10">
        <v>147889</v>
      </c>
      <c r="K12" s="9">
        <v>16878</v>
      </c>
      <c r="L12" s="9">
        <v>240123</v>
      </c>
    </row>
    <row r="13" spans="1:12" x14ac:dyDescent="0.2">
      <c r="A13" s="17" t="s">
        <v>65</v>
      </c>
      <c r="B13" s="8" t="s">
        <v>66</v>
      </c>
      <c r="C13" s="18">
        <f t="shared" si="0"/>
        <v>24.17326203208556</v>
      </c>
      <c r="D13" s="18">
        <f t="shared" si="1"/>
        <v>7.0356420233463037</v>
      </c>
      <c r="E13" s="18">
        <f t="shared" si="2"/>
        <v>0.28005526265248343</v>
      </c>
      <c r="F13" s="26">
        <f t="shared" si="3"/>
        <v>0.38843768600119039</v>
      </c>
      <c r="G13" s="9">
        <v>6425</v>
      </c>
      <c r="H13" s="9">
        <v>45204</v>
      </c>
      <c r="I13" s="9">
        <v>52083</v>
      </c>
      <c r="J13" s="10">
        <v>20231</v>
      </c>
      <c r="K13" s="9">
        <v>1870</v>
      </c>
      <c r="L13" s="9">
        <v>161411</v>
      </c>
    </row>
    <row r="14" spans="1:12" x14ac:dyDescent="0.2">
      <c r="A14" s="17" t="s">
        <v>67</v>
      </c>
      <c r="B14" s="8" t="s">
        <v>68</v>
      </c>
      <c r="C14" s="18">
        <f t="shared" si="0"/>
        <v>16.624288425047439</v>
      </c>
      <c r="D14" s="18">
        <f t="shared" si="1"/>
        <v>3.8041684759009988</v>
      </c>
      <c r="E14" s="18">
        <f t="shared" si="2"/>
        <v>0.10118380781890628</v>
      </c>
      <c r="F14" s="26">
        <f t="shared" si="3"/>
        <v>0.82887771307570146</v>
      </c>
      <c r="G14" s="9">
        <v>4606</v>
      </c>
      <c r="H14" s="9">
        <v>17522</v>
      </c>
      <c r="I14" s="9">
        <v>22668</v>
      </c>
      <c r="J14" s="10">
        <v>18789</v>
      </c>
      <c r="K14" s="9">
        <v>1054</v>
      </c>
      <c r="L14" s="9">
        <v>173170</v>
      </c>
    </row>
    <row r="15" spans="1:12" x14ac:dyDescent="0.2">
      <c r="A15" s="17" t="s">
        <v>69</v>
      </c>
      <c r="B15" s="8" t="s">
        <v>70</v>
      </c>
      <c r="C15" s="18">
        <f t="shared" si="0"/>
        <v>20.121044303797468</v>
      </c>
      <c r="D15" s="18">
        <f t="shared" si="1"/>
        <v>4.4572379950928847</v>
      </c>
      <c r="E15" s="18">
        <f t="shared" si="2"/>
        <v>0.14010356414917643</v>
      </c>
      <c r="F15" s="26">
        <f t="shared" si="3"/>
        <v>0.84344211318778439</v>
      </c>
      <c r="G15" s="9">
        <v>5706</v>
      </c>
      <c r="H15" s="9">
        <v>25433</v>
      </c>
      <c r="I15" s="9">
        <v>30551</v>
      </c>
      <c r="J15" s="10">
        <v>25768</v>
      </c>
      <c r="K15" s="9">
        <v>1264</v>
      </c>
      <c r="L15" s="9">
        <v>181530</v>
      </c>
    </row>
    <row r="16" spans="1:12" x14ac:dyDescent="0.2">
      <c r="A16" s="17" t="s">
        <v>71</v>
      </c>
      <c r="B16" s="8" t="s">
        <v>70</v>
      </c>
      <c r="C16" s="18">
        <f t="shared" si="0"/>
        <v>14.763941940412529</v>
      </c>
      <c r="D16" s="18">
        <f t="shared" si="1"/>
        <v>4.7836633663366337</v>
      </c>
      <c r="E16" s="18">
        <f t="shared" si="2"/>
        <v>0.1195124515327104</v>
      </c>
      <c r="F16" s="26">
        <f t="shared" si="3"/>
        <v>0.58146079213742707</v>
      </c>
      <c r="G16" s="9">
        <v>4040</v>
      </c>
      <c r="H16" s="9">
        <v>19326</v>
      </c>
      <c r="I16" s="9">
        <v>23809</v>
      </c>
      <c r="J16" s="10">
        <v>13844</v>
      </c>
      <c r="K16" s="9">
        <v>1309</v>
      </c>
      <c r="L16" s="9">
        <v>161707</v>
      </c>
    </row>
    <row r="17" spans="1:12" x14ac:dyDescent="0.2">
      <c r="A17" s="17" t="s">
        <v>72</v>
      </c>
      <c r="B17" s="8" t="s">
        <v>73</v>
      </c>
      <c r="C17" s="18">
        <f t="shared" si="0"/>
        <v>17.590799031476998</v>
      </c>
      <c r="D17" s="18">
        <f t="shared" si="1"/>
        <v>4.2903543307086611</v>
      </c>
      <c r="E17" s="18">
        <f t="shared" si="2"/>
        <v>0.13505474690015429</v>
      </c>
      <c r="F17" s="26">
        <f t="shared" si="3"/>
        <v>0.52132751460547622</v>
      </c>
      <c r="G17" s="9">
        <v>5080</v>
      </c>
      <c r="H17" s="9">
        <v>21795</v>
      </c>
      <c r="I17" s="9">
        <v>28414</v>
      </c>
      <c r="J17" s="10">
        <v>14813</v>
      </c>
      <c r="K17" s="9">
        <v>1239</v>
      </c>
      <c r="L17" s="9">
        <v>161379</v>
      </c>
    </row>
    <row r="18" spans="1:12" x14ac:dyDescent="0.2">
      <c r="A18" s="17" t="s">
        <v>74</v>
      </c>
      <c r="B18" s="8" t="s">
        <v>73</v>
      </c>
      <c r="C18" s="18">
        <f t="shared" si="0"/>
        <v>28.074193548387097</v>
      </c>
      <c r="D18" s="18">
        <f t="shared" si="1"/>
        <v>5.6003861003861006</v>
      </c>
      <c r="E18" s="18">
        <f t="shared" si="2"/>
        <v>0.10947789497518727</v>
      </c>
      <c r="F18" s="26">
        <f t="shared" si="3"/>
        <v>0.43908137396232044</v>
      </c>
      <c r="G18" s="9">
        <v>3108</v>
      </c>
      <c r="H18" s="9">
        <v>17406</v>
      </c>
      <c r="I18" s="9">
        <v>20117</v>
      </c>
      <c r="J18" s="10">
        <v>8833</v>
      </c>
      <c r="K18" s="9">
        <v>620</v>
      </c>
      <c r="L18" s="9">
        <v>158991</v>
      </c>
    </row>
    <row r="19" spans="1:12" x14ac:dyDescent="0.2">
      <c r="A19" s="17" t="s">
        <v>75</v>
      </c>
      <c r="B19" s="8" t="s">
        <v>76</v>
      </c>
      <c r="C19" s="18">
        <f t="shared" si="0"/>
        <v>17.930535866175219</v>
      </c>
      <c r="D19" s="18">
        <f t="shared" si="1"/>
        <v>11.700462534690102</v>
      </c>
      <c r="E19" s="18">
        <f t="shared" si="2"/>
        <v>0.35422781350122107</v>
      </c>
      <c r="F19" s="26">
        <f t="shared" si="3"/>
        <v>0.87171559162124512</v>
      </c>
      <c r="G19" s="9">
        <v>5405</v>
      </c>
      <c r="H19" s="9">
        <v>63241</v>
      </c>
      <c r="I19" s="9">
        <v>81826</v>
      </c>
      <c r="J19" s="10">
        <v>71329</v>
      </c>
      <c r="K19" s="9">
        <v>3527</v>
      </c>
      <c r="L19" s="9">
        <v>178532</v>
      </c>
    </row>
    <row r="20" spans="1:12" x14ac:dyDescent="0.2">
      <c r="A20" s="17" t="s">
        <v>77</v>
      </c>
      <c r="B20" s="8" t="s">
        <v>78</v>
      </c>
      <c r="C20" s="18">
        <f t="shared" si="0"/>
        <v>7.2147435897435894</v>
      </c>
      <c r="D20" s="18">
        <f t="shared" si="1"/>
        <v>1.5648788626646737</v>
      </c>
      <c r="E20" s="18">
        <f t="shared" si="2"/>
        <v>0.23984188122978897</v>
      </c>
      <c r="F20" s="26">
        <f t="shared" si="3"/>
        <v>0.3160939388706614</v>
      </c>
      <c r="G20" s="9">
        <v>28769</v>
      </c>
      <c r="H20" s="9">
        <v>45020</v>
      </c>
      <c r="I20" s="9">
        <v>57910</v>
      </c>
      <c r="J20" s="10">
        <v>18305</v>
      </c>
      <c r="K20" s="9">
        <v>6240</v>
      </c>
      <c r="L20" s="9">
        <v>187707</v>
      </c>
    </row>
    <row r="21" spans="1:12" x14ac:dyDescent="0.2">
      <c r="A21" s="17" t="s">
        <v>79</v>
      </c>
      <c r="B21" s="8" t="s">
        <v>80</v>
      </c>
      <c r="C21" s="18">
        <f t="shared" si="0"/>
        <v>18.749682982500634</v>
      </c>
      <c r="D21" s="18">
        <f t="shared" si="1"/>
        <v>7.0059227671167967</v>
      </c>
      <c r="E21" s="18">
        <f t="shared" si="2"/>
        <v>0.53165248782873209</v>
      </c>
      <c r="F21" s="26">
        <f t="shared" si="3"/>
        <v>0.88290149653786021</v>
      </c>
      <c r="G21" s="9">
        <v>21105</v>
      </c>
      <c r="H21" s="9">
        <v>147860</v>
      </c>
      <c r="I21" s="9">
        <v>179080</v>
      </c>
      <c r="J21" s="10">
        <v>158110</v>
      </c>
      <c r="K21" s="9">
        <v>7886</v>
      </c>
      <c r="L21" s="9">
        <v>278114</v>
      </c>
    </row>
    <row r="22" spans="1:12" x14ac:dyDescent="0.2">
      <c r="A22" s="17" t="s">
        <v>81</v>
      </c>
      <c r="B22" s="8" t="s">
        <v>82</v>
      </c>
      <c r="C22" s="18">
        <f t="shared" si="0"/>
        <v>12.022407503908285</v>
      </c>
      <c r="D22" s="18">
        <f t="shared" si="1"/>
        <v>6.6068155784650626</v>
      </c>
      <c r="E22" s="18">
        <f t="shared" si="2"/>
        <v>0.13923271434692608</v>
      </c>
      <c r="F22" s="26">
        <f t="shared" si="3"/>
        <v>0.7553456998313659</v>
      </c>
      <c r="G22" s="9">
        <v>3492</v>
      </c>
      <c r="H22" s="9">
        <v>23071</v>
      </c>
      <c r="I22" s="9">
        <v>29650</v>
      </c>
      <c r="J22" s="10">
        <v>22396</v>
      </c>
      <c r="K22" s="9">
        <v>1919</v>
      </c>
      <c r="L22" s="9">
        <v>165701</v>
      </c>
    </row>
    <row r="23" spans="1:12" x14ac:dyDescent="0.2">
      <c r="A23" s="17" t="s">
        <v>83</v>
      </c>
      <c r="B23" s="8" t="s">
        <v>84</v>
      </c>
      <c r="C23" s="18">
        <f t="shared" si="0"/>
        <v>11.01526717557252</v>
      </c>
      <c r="D23" s="18">
        <f t="shared" si="1"/>
        <v>6.2544891640866869</v>
      </c>
      <c r="E23" s="18">
        <f t="shared" si="2"/>
        <v>0.47046604130376057</v>
      </c>
      <c r="F23" s="26">
        <f t="shared" si="3"/>
        <v>0.7818020228713447</v>
      </c>
      <c r="G23" s="9">
        <v>16150</v>
      </c>
      <c r="H23" s="9">
        <v>101010</v>
      </c>
      <c r="I23" s="9">
        <v>127146</v>
      </c>
      <c r="J23" s="10">
        <v>99403</v>
      </c>
      <c r="K23" s="9">
        <v>9170</v>
      </c>
      <c r="L23" s="9">
        <v>214702</v>
      </c>
    </row>
    <row r="24" spans="1:12" x14ac:dyDescent="0.2">
      <c r="A24" s="17" t="s">
        <v>85</v>
      </c>
      <c r="B24" s="8" t="s">
        <v>86</v>
      </c>
      <c r="C24" s="18">
        <f t="shared" si="0"/>
        <v>17.627326565143825</v>
      </c>
      <c r="D24" s="18">
        <f t="shared" si="1"/>
        <v>7.8783085455003778</v>
      </c>
      <c r="E24" s="18">
        <f t="shared" si="2"/>
        <v>0.60660009316408525</v>
      </c>
      <c r="F24" s="26">
        <f t="shared" si="3"/>
        <v>0.47104997279863214</v>
      </c>
      <c r="G24" s="9">
        <v>15868</v>
      </c>
      <c r="H24" s="9">
        <v>125013</v>
      </c>
      <c r="I24" s="9">
        <v>154404</v>
      </c>
      <c r="J24" s="10">
        <v>72732</v>
      </c>
      <c r="K24" s="9">
        <v>7092</v>
      </c>
      <c r="L24" s="9">
        <v>206088</v>
      </c>
    </row>
    <row r="25" spans="1:12" x14ac:dyDescent="0.2">
      <c r="A25" s="17" t="s">
        <v>87</v>
      </c>
      <c r="B25" s="8" t="s">
        <v>88</v>
      </c>
      <c r="C25" s="18">
        <f t="shared" si="0"/>
        <v>7.9732426303854878</v>
      </c>
      <c r="D25" s="18">
        <f t="shared" si="1"/>
        <v>16.727878211227402</v>
      </c>
      <c r="E25" s="18">
        <f t="shared" si="2"/>
        <v>0.10560427679000481</v>
      </c>
      <c r="F25" s="26">
        <f t="shared" si="3"/>
        <v>1.4302489431658056</v>
      </c>
      <c r="G25" s="9">
        <v>1051</v>
      </c>
      <c r="H25" s="9">
        <v>17581</v>
      </c>
      <c r="I25" s="9">
        <v>21290</v>
      </c>
      <c r="J25" s="10">
        <v>30450</v>
      </c>
      <c r="K25" s="9">
        <v>2205</v>
      </c>
      <c r="L25" s="9">
        <v>166480</v>
      </c>
    </row>
    <row r="26" spans="1:12" x14ac:dyDescent="0.2">
      <c r="A26" s="17" t="s">
        <v>89</v>
      </c>
      <c r="B26" s="8" t="s">
        <v>90</v>
      </c>
      <c r="C26" s="18">
        <f t="shared" si="0"/>
        <v>13.567870245221085</v>
      </c>
      <c r="D26" s="18">
        <f t="shared" si="1"/>
        <v>5.6961738002594036</v>
      </c>
      <c r="E26" s="18">
        <f t="shared" si="2"/>
        <v>0.52511695338305409</v>
      </c>
      <c r="F26" s="26">
        <f t="shared" si="3"/>
        <v>1.3113152580340426</v>
      </c>
      <c r="G26" s="9">
        <v>24672</v>
      </c>
      <c r="H26" s="9">
        <v>140536</v>
      </c>
      <c r="I26" s="9">
        <v>176779</v>
      </c>
      <c r="J26" s="10">
        <v>231813</v>
      </c>
      <c r="K26" s="9">
        <v>10358</v>
      </c>
      <c r="L26" s="9">
        <v>267628</v>
      </c>
    </row>
    <row r="27" spans="1:12" x14ac:dyDescent="0.2">
      <c r="A27" s="17" t="s">
        <v>91</v>
      </c>
      <c r="B27" s="8" t="s">
        <v>92</v>
      </c>
      <c r="C27" s="18">
        <f t="shared" si="0"/>
        <v>29.776595744680851</v>
      </c>
      <c r="D27" s="18">
        <f t="shared" si="1"/>
        <v>9.2477973568281939</v>
      </c>
      <c r="E27" s="18">
        <f t="shared" si="2"/>
        <v>5.7118563363036529E-2</v>
      </c>
      <c r="F27" s="26">
        <f t="shared" si="3"/>
        <v>0.83208350222942851</v>
      </c>
      <c r="G27" s="9">
        <v>908</v>
      </c>
      <c r="H27" s="9">
        <v>8397</v>
      </c>
      <c r="I27" s="9">
        <v>9868</v>
      </c>
      <c r="J27" s="10">
        <v>8211</v>
      </c>
      <c r="K27" s="9">
        <v>282</v>
      </c>
      <c r="L27" s="9">
        <v>147010</v>
      </c>
    </row>
    <row r="28" spans="1:12" x14ac:dyDescent="0.2">
      <c r="A28" s="17" t="s">
        <v>93</v>
      </c>
      <c r="B28" s="8" t="s">
        <v>92</v>
      </c>
      <c r="C28" s="18">
        <f t="shared" si="0"/>
        <v>16.473238031914892</v>
      </c>
      <c r="D28" s="18">
        <f t="shared" si="1"/>
        <v>8.0943357700004075</v>
      </c>
      <c r="E28" s="18">
        <f t="shared" si="2"/>
        <v>0.76617046196902172</v>
      </c>
      <c r="F28" s="26">
        <f t="shared" si="3"/>
        <v>0.70567611558374888</v>
      </c>
      <c r="G28" s="9">
        <v>24487</v>
      </c>
      <c r="H28" s="9">
        <v>198206</v>
      </c>
      <c r="I28" s="9">
        <v>251281</v>
      </c>
      <c r="J28" s="10">
        <v>177323</v>
      </c>
      <c r="K28" s="9">
        <v>12032</v>
      </c>
      <c r="L28" s="9">
        <v>258697</v>
      </c>
    </row>
    <row r="29" spans="1:12" x14ac:dyDescent="0.2">
      <c r="A29" s="17" t="s">
        <v>94</v>
      </c>
      <c r="B29" s="8" t="s">
        <v>92</v>
      </c>
      <c r="C29" s="18">
        <f t="shared" si="0"/>
        <v>35.760416666666664</v>
      </c>
      <c r="D29" s="18">
        <f t="shared" si="1"/>
        <v>12.598165137614679</v>
      </c>
      <c r="E29" s="18">
        <f t="shared" si="2"/>
        <v>9.0751681932934161E-2</v>
      </c>
      <c r="F29" s="26">
        <f t="shared" si="3"/>
        <v>0.60392755257745634</v>
      </c>
      <c r="G29" s="9">
        <v>1090</v>
      </c>
      <c r="H29" s="9">
        <v>13732</v>
      </c>
      <c r="I29" s="9">
        <v>15073</v>
      </c>
      <c r="J29" s="10">
        <v>9103</v>
      </c>
      <c r="K29" s="9">
        <v>384</v>
      </c>
      <c r="L29" s="9">
        <v>151314</v>
      </c>
    </row>
    <row r="30" spans="1:12" x14ac:dyDescent="0.2">
      <c r="A30" s="17" t="s">
        <v>95</v>
      </c>
      <c r="B30" s="8" t="s">
        <v>96</v>
      </c>
      <c r="C30" s="18">
        <f t="shared" si="0"/>
        <v>11.791970154556759</v>
      </c>
      <c r="D30" s="18">
        <f t="shared" si="1"/>
        <v>4.1384749672672863</v>
      </c>
      <c r="E30" s="18">
        <f t="shared" si="2"/>
        <v>0.51516938957662306</v>
      </c>
      <c r="F30" s="26">
        <f t="shared" si="3"/>
        <v>1.0435457333034179</v>
      </c>
      <c r="G30" s="9">
        <v>32078</v>
      </c>
      <c r="H30" s="9">
        <v>132754</v>
      </c>
      <c r="I30" s="9">
        <v>160452</v>
      </c>
      <c r="J30" s="10">
        <v>167439</v>
      </c>
      <c r="K30" s="9">
        <v>11258</v>
      </c>
      <c r="L30" s="9">
        <v>257690</v>
      </c>
    </row>
    <row r="31" spans="1:12" x14ac:dyDescent="0.2">
      <c r="A31" s="17" t="s">
        <v>97</v>
      </c>
      <c r="B31" s="8" t="s">
        <v>98</v>
      </c>
      <c r="C31" s="18">
        <f t="shared" si="0"/>
        <v>15.680650037792894</v>
      </c>
      <c r="D31" s="18">
        <f t="shared" si="1"/>
        <v>3.4671179075791763</v>
      </c>
      <c r="E31" s="18">
        <f t="shared" si="2"/>
        <v>0.21512640769852956</v>
      </c>
      <c r="F31" s="26">
        <f t="shared" si="3"/>
        <v>0.9844266813671444</v>
      </c>
      <c r="G31" s="9">
        <v>11967</v>
      </c>
      <c r="H31" s="9">
        <v>41491</v>
      </c>
      <c r="I31" s="9">
        <v>50792</v>
      </c>
      <c r="J31" s="10">
        <v>50001</v>
      </c>
      <c r="K31" s="9">
        <v>2646</v>
      </c>
      <c r="L31" s="9">
        <v>192868</v>
      </c>
    </row>
    <row r="32" spans="1:12" x14ac:dyDescent="0.2">
      <c r="A32" s="17" t="s">
        <v>99</v>
      </c>
      <c r="B32" s="8" t="s">
        <v>100</v>
      </c>
      <c r="C32" s="18">
        <f t="shared" si="0"/>
        <v>4.3448714685670655</v>
      </c>
      <c r="D32" s="18">
        <f t="shared" si="1"/>
        <v>1.6795552931916569</v>
      </c>
      <c r="E32" s="18">
        <f t="shared" si="2"/>
        <v>0.508009318697763</v>
      </c>
      <c r="F32" s="26">
        <f t="shared" si="3"/>
        <v>1.2792411269407042</v>
      </c>
      <c r="G32" s="9">
        <v>71148</v>
      </c>
      <c r="H32" s="9">
        <v>119497</v>
      </c>
      <c r="I32" s="9">
        <v>140735</v>
      </c>
      <c r="J32" s="10">
        <v>180034</v>
      </c>
      <c r="K32" s="9">
        <v>27503</v>
      </c>
      <c r="L32" s="9">
        <v>235226</v>
      </c>
    </row>
    <row r="33" spans="1:12" x14ac:dyDescent="0.2">
      <c r="A33" s="17" t="s">
        <v>101</v>
      </c>
      <c r="B33" s="8" t="s">
        <v>102</v>
      </c>
      <c r="C33" s="18">
        <f t="shared" si="0"/>
        <v>16.111237445518288</v>
      </c>
      <c r="D33" s="18">
        <f t="shared" si="1"/>
        <v>4.8892403243429756</v>
      </c>
      <c r="E33" s="18">
        <f t="shared" si="2"/>
        <v>0.42470427206969585</v>
      </c>
      <c r="F33" s="26">
        <f t="shared" si="3"/>
        <v>0.45155137926222266</v>
      </c>
      <c r="G33" s="9">
        <v>17389</v>
      </c>
      <c r="H33" s="9">
        <v>85019</v>
      </c>
      <c r="I33" s="9">
        <v>107485</v>
      </c>
      <c r="J33" s="10">
        <v>48535</v>
      </c>
      <c r="K33" s="9">
        <v>5277</v>
      </c>
      <c r="L33" s="9">
        <v>200184</v>
      </c>
    </row>
    <row r="34" spans="1:12" x14ac:dyDescent="0.2">
      <c r="A34" s="17" t="s">
        <v>103</v>
      </c>
      <c r="B34" s="8" t="s">
        <v>104</v>
      </c>
      <c r="C34" s="18">
        <f t="shared" si="0"/>
        <v>2.6183918669131239</v>
      </c>
      <c r="D34" s="18">
        <f t="shared" si="1"/>
        <v>0.15912537491153772</v>
      </c>
      <c r="E34" s="18">
        <f t="shared" si="2"/>
        <v>6.1171435912605446E-2</v>
      </c>
      <c r="F34" s="26">
        <f t="shared" si="3"/>
        <v>8.2881274645635727</v>
      </c>
      <c r="G34" s="25">
        <v>178042</v>
      </c>
      <c r="H34" s="9">
        <v>28331</v>
      </c>
      <c r="I34" s="9">
        <v>56298</v>
      </c>
      <c r="J34" s="10">
        <v>466605</v>
      </c>
      <c r="K34" s="9">
        <v>10820</v>
      </c>
      <c r="L34" s="9">
        <v>463141</v>
      </c>
    </row>
    <row r="35" spans="1:12" x14ac:dyDescent="0.2">
      <c r="A35" s="17" t="s">
        <v>105</v>
      </c>
      <c r="B35" s="8" t="s">
        <v>104</v>
      </c>
      <c r="C35" s="18">
        <f t="shared" si="0"/>
        <v>7.2617269124534642</v>
      </c>
      <c r="D35" s="18">
        <f t="shared" si="1"/>
        <v>1.6981498747486548</v>
      </c>
      <c r="E35" s="18">
        <f t="shared" si="2"/>
        <v>0.73019062500754728</v>
      </c>
      <c r="F35" s="26">
        <f t="shared" si="3"/>
        <v>0.44303085069279308</v>
      </c>
      <c r="G35" s="25">
        <v>178042</v>
      </c>
      <c r="H35" s="9">
        <v>302342</v>
      </c>
      <c r="I35" s="9">
        <v>378468</v>
      </c>
      <c r="J35" s="10">
        <v>167673</v>
      </c>
      <c r="K35" s="9">
        <v>41635</v>
      </c>
      <c r="L35" s="9">
        <v>414059</v>
      </c>
    </row>
    <row r="36" spans="1:12" x14ac:dyDescent="0.2">
      <c r="A36" s="17" t="s">
        <v>106</v>
      </c>
      <c r="B36" s="8" t="s">
        <v>107</v>
      </c>
      <c r="C36" s="18">
        <f t="shared" si="0"/>
        <v>18.279951836243228</v>
      </c>
      <c r="D36" s="18">
        <f t="shared" si="1"/>
        <v>3.939154125583809</v>
      </c>
      <c r="E36" s="18">
        <f t="shared" si="2"/>
        <v>0.18708409326169467</v>
      </c>
      <c r="F36" s="26">
        <f t="shared" si="3"/>
        <v>0.36540955542874931</v>
      </c>
      <c r="G36" s="9">
        <v>7708</v>
      </c>
      <c r="H36" s="9">
        <v>30363</v>
      </c>
      <c r="I36" s="9">
        <v>38554</v>
      </c>
      <c r="J36" s="10">
        <v>14088</v>
      </c>
      <c r="K36" s="9">
        <v>1661</v>
      </c>
      <c r="L36" s="9">
        <v>162296</v>
      </c>
    </row>
    <row r="37" spans="1:12" x14ac:dyDescent="0.2">
      <c r="A37" s="17" t="s">
        <v>108</v>
      </c>
      <c r="B37" s="8" t="s">
        <v>109</v>
      </c>
      <c r="C37" s="18">
        <f t="shared" si="0"/>
        <v>16.829505915100906</v>
      </c>
      <c r="D37" s="18">
        <f t="shared" si="1"/>
        <v>5.5076292416306076</v>
      </c>
      <c r="E37" s="18">
        <f t="shared" si="2"/>
        <v>0.13647470443836235</v>
      </c>
      <c r="F37" s="26">
        <f t="shared" si="3"/>
        <v>0.81789192154711288</v>
      </c>
      <c r="G37" s="9">
        <v>4391</v>
      </c>
      <c r="H37" s="9">
        <v>24184</v>
      </c>
      <c r="I37" s="9">
        <v>29164</v>
      </c>
      <c r="J37" s="10">
        <v>23853</v>
      </c>
      <c r="K37" s="9">
        <v>1437</v>
      </c>
      <c r="L37" s="9">
        <v>177205</v>
      </c>
    </row>
    <row r="38" spans="1:12" x14ac:dyDescent="0.2">
      <c r="A38" s="17" t="s">
        <v>110</v>
      </c>
      <c r="B38" s="8" t="s">
        <v>109</v>
      </c>
      <c r="C38" s="18">
        <f t="shared" si="0"/>
        <v>22.435676709708275</v>
      </c>
      <c r="D38" s="18">
        <f t="shared" si="1"/>
        <v>7.9004715392388007</v>
      </c>
      <c r="E38" s="18">
        <f t="shared" si="2"/>
        <v>0.26773770117566487</v>
      </c>
      <c r="F38" s="26">
        <f t="shared" si="3"/>
        <v>0.57743884468022399</v>
      </c>
      <c r="G38" s="9">
        <v>5938</v>
      </c>
      <c r="H38" s="9">
        <v>46913</v>
      </c>
      <c r="I38" s="9">
        <v>54288</v>
      </c>
      <c r="J38" s="10">
        <v>31348</v>
      </c>
      <c r="K38" s="9">
        <v>2091</v>
      </c>
      <c r="L38" s="9">
        <v>175220</v>
      </c>
    </row>
    <row r="39" spans="1:12" x14ac:dyDescent="0.2">
      <c r="A39" s="17" t="s">
        <v>111</v>
      </c>
      <c r="B39" s="8" t="s">
        <v>112</v>
      </c>
      <c r="C39" s="18">
        <f t="shared" si="0"/>
        <v>16.194609410689814</v>
      </c>
      <c r="D39" s="18">
        <f t="shared" si="1"/>
        <v>4.8809032080407544</v>
      </c>
      <c r="E39" s="18">
        <f t="shared" si="2"/>
        <v>0.18204506706653248</v>
      </c>
      <c r="F39" s="26">
        <f t="shared" si="3"/>
        <v>1.647846752124442</v>
      </c>
      <c r="G39" s="9">
        <v>7263</v>
      </c>
      <c r="H39" s="9">
        <v>35450</v>
      </c>
      <c r="I39" s="9">
        <v>41658</v>
      </c>
      <c r="J39" s="10">
        <v>68646</v>
      </c>
      <c r="K39" s="9">
        <v>2189</v>
      </c>
      <c r="L39" s="9">
        <v>194732</v>
      </c>
    </row>
    <row r="40" spans="1:12" x14ac:dyDescent="0.2">
      <c r="A40" s="17" t="s">
        <v>113</v>
      </c>
      <c r="B40" s="8" t="s">
        <v>112</v>
      </c>
      <c r="C40" s="18">
        <f t="shared" si="0"/>
        <v>16.303791235844411</v>
      </c>
      <c r="D40" s="18">
        <f t="shared" si="1"/>
        <v>7.0119997176537021</v>
      </c>
      <c r="E40" s="18">
        <f t="shared" si="2"/>
        <v>0.44888838680524173</v>
      </c>
      <c r="F40" s="26">
        <f t="shared" si="3"/>
        <v>0.90772763374145804</v>
      </c>
      <c r="G40" s="9">
        <v>14167</v>
      </c>
      <c r="H40" s="9">
        <v>99339</v>
      </c>
      <c r="I40" s="9">
        <v>127167</v>
      </c>
      <c r="J40" s="10">
        <v>115433</v>
      </c>
      <c r="K40" s="9">
        <v>6093</v>
      </c>
      <c r="L40" s="9">
        <v>221300</v>
      </c>
    </row>
    <row r="41" spans="1:12" x14ac:dyDescent="0.2">
      <c r="A41" s="17" t="s">
        <v>114</v>
      </c>
      <c r="B41" s="8" t="s">
        <v>115</v>
      </c>
      <c r="C41" s="18">
        <f t="shared" si="0"/>
        <v>18.591505038465705</v>
      </c>
      <c r="D41" s="18">
        <f t="shared" si="1"/>
        <v>5.6000848591664223</v>
      </c>
      <c r="E41" s="18">
        <f t="shared" si="2"/>
        <v>0.74304508998943342</v>
      </c>
      <c r="F41" s="26">
        <f t="shared" si="3"/>
        <v>0.49761397906687954</v>
      </c>
      <c r="G41" s="9">
        <v>30639</v>
      </c>
      <c r="H41" s="9">
        <v>171581</v>
      </c>
      <c r="I41" s="9">
        <v>225480</v>
      </c>
      <c r="J41" s="10">
        <v>112202</v>
      </c>
      <c r="K41" s="9">
        <v>9229</v>
      </c>
      <c r="L41" s="9">
        <v>230916</v>
      </c>
    </row>
    <row r="42" spans="1:12" x14ac:dyDescent="0.2">
      <c r="A42" s="17" t="s">
        <v>116</v>
      </c>
      <c r="B42" s="8" t="s">
        <v>117</v>
      </c>
      <c r="C42" s="18">
        <f t="shared" si="0"/>
        <v>12.790422159185717</v>
      </c>
      <c r="D42" s="18">
        <f t="shared" si="1"/>
        <v>4.8576045627376425</v>
      </c>
      <c r="E42" s="18">
        <f t="shared" si="2"/>
        <v>0.39316690859291248</v>
      </c>
      <c r="F42" s="26">
        <f t="shared" si="3"/>
        <v>0.53914338687165386</v>
      </c>
      <c r="G42" s="9">
        <v>15780</v>
      </c>
      <c r="H42" s="9">
        <v>76653</v>
      </c>
      <c r="I42" s="9">
        <v>96006</v>
      </c>
      <c r="J42" s="10">
        <v>51761</v>
      </c>
      <c r="K42" s="9">
        <v>5993</v>
      </c>
      <c r="L42" s="9">
        <v>194963</v>
      </c>
    </row>
    <row r="43" spans="1:12" x14ac:dyDescent="0.2">
      <c r="A43" s="17" t="s">
        <v>118</v>
      </c>
      <c r="B43" s="8" t="s">
        <v>119</v>
      </c>
      <c r="C43" s="18">
        <f t="shared" si="0"/>
        <v>12.409598676044684</v>
      </c>
      <c r="D43" s="18">
        <f t="shared" si="1"/>
        <v>2.8266892847045519</v>
      </c>
      <c r="E43" s="18">
        <f t="shared" si="2"/>
        <v>0.18663895560837804</v>
      </c>
      <c r="F43" s="26">
        <f t="shared" si="3"/>
        <v>0.65181885671863404</v>
      </c>
      <c r="G43" s="9">
        <v>10611</v>
      </c>
      <c r="H43" s="9">
        <v>29994</v>
      </c>
      <c r="I43" s="9">
        <v>37716</v>
      </c>
      <c r="J43" s="10">
        <v>24584</v>
      </c>
      <c r="K43" s="9">
        <v>2417</v>
      </c>
      <c r="L43" s="9">
        <v>160706</v>
      </c>
    </row>
    <row r="44" spans="1:12" x14ac:dyDescent="0.2">
      <c r="A44" s="17" t="s">
        <v>120</v>
      </c>
      <c r="B44" s="8" t="s">
        <v>121</v>
      </c>
      <c r="C44" s="18">
        <f t="shared" si="0"/>
        <v>32.989761092150168</v>
      </c>
      <c r="D44" s="18">
        <f t="shared" si="1"/>
        <v>3.7995283018867925</v>
      </c>
      <c r="E44" s="18">
        <f t="shared" si="2"/>
        <v>6.1232246702732834E-2</v>
      </c>
      <c r="F44" s="26">
        <f t="shared" si="3"/>
        <v>1.7259259259259259</v>
      </c>
      <c r="G44" s="9">
        <v>2544</v>
      </c>
      <c r="H44" s="9">
        <v>9666</v>
      </c>
      <c r="I44" s="9">
        <v>10530</v>
      </c>
      <c r="J44" s="10">
        <v>18174</v>
      </c>
      <c r="K44" s="9">
        <v>293</v>
      </c>
      <c r="L44" s="9">
        <v>157858</v>
      </c>
    </row>
    <row r="45" spans="1:12" x14ac:dyDescent="0.2">
      <c r="A45" s="17" t="s">
        <v>122</v>
      </c>
      <c r="B45" s="8" t="s">
        <v>121</v>
      </c>
      <c r="C45" s="18">
        <f t="shared" si="0"/>
        <v>13.48154010253587</v>
      </c>
      <c r="D45" s="18">
        <f t="shared" si="1"/>
        <v>4.889851238019169</v>
      </c>
      <c r="E45" s="18">
        <f t="shared" si="2"/>
        <v>1.3463519564014721</v>
      </c>
      <c r="F45" s="26">
        <f t="shared" si="3"/>
        <v>0.62038586038561849</v>
      </c>
      <c r="G45" s="9">
        <v>80128</v>
      </c>
      <c r="H45" s="9">
        <v>391814</v>
      </c>
      <c r="I45" s="9">
        <v>496138</v>
      </c>
      <c r="J45" s="10">
        <v>307797</v>
      </c>
      <c r="K45" s="9">
        <v>29063</v>
      </c>
      <c r="L45" s="9">
        <v>291019</v>
      </c>
    </row>
    <row r="46" spans="1:12" x14ac:dyDescent="0.2">
      <c r="A46" s="17" t="s">
        <v>123</v>
      </c>
      <c r="B46" s="8" t="s">
        <v>124</v>
      </c>
      <c r="C46" s="18">
        <f t="shared" si="0"/>
        <v>19.087452471482891</v>
      </c>
      <c r="D46" s="18">
        <f t="shared" si="1"/>
        <v>4.9095354523227384</v>
      </c>
      <c r="E46" s="18">
        <f t="shared" si="2"/>
        <v>0.18202255339207368</v>
      </c>
      <c r="F46" s="26">
        <f t="shared" si="3"/>
        <v>0.98625456856825044</v>
      </c>
      <c r="G46" s="9">
        <v>6135</v>
      </c>
      <c r="H46" s="9">
        <v>30120</v>
      </c>
      <c r="I46" s="9">
        <v>37758</v>
      </c>
      <c r="J46" s="10">
        <v>37239</v>
      </c>
      <c r="K46" s="9">
        <v>1578</v>
      </c>
      <c r="L46" s="9">
        <v>165474</v>
      </c>
    </row>
    <row r="47" spans="1:12" x14ac:dyDescent="0.2">
      <c r="A47" s="17" t="s">
        <v>125</v>
      </c>
      <c r="B47" s="8" t="s">
        <v>126</v>
      </c>
      <c r="C47" s="18">
        <f t="shared" si="0"/>
        <v>10.634346543542389</v>
      </c>
      <c r="D47" s="18">
        <f t="shared" si="1"/>
        <v>2.8404645267376933</v>
      </c>
      <c r="E47" s="18">
        <f t="shared" si="2"/>
        <v>0.40343510521834325</v>
      </c>
      <c r="F47" s="26">
        <f t="shared" si="3"/>
        <v>0.56722772473750027</v>
      </c>
      <c r="G47" s="9">
        <v>29191</v>
      </c>
      <c r="H47" s="9">
        <v>82916</v>
      </c>
      <c r="I47" s="9">
        <v>100762</v>
      </c>
      <c r="J47" s="10">
        <v>57155</v>
      </c>
      <c r="K47" s="9">
        <v>7797</v>
      </c>
      <c r="L47" s="9">
        <v>205525</v>
      </c>
    </row>
    <row r="48" spans="1:12" x14ac:dyDescent="0.2">
      <c r="A48" s="17" t="s">
        <v>127</v>
      </c>
      <c r="B48" s="8" t="s">
        <v>128</v>
      </c>
      <c r="C48" s="18">
        <f t="shared" si="0"/>
        <v>10.036276105234608</v>
      </c>
      <c r="D48" s="18">
        <f t="shared" si="1"/>
        <v>6.495589590556019</v>
      </c>
      <c r="E48" s="18">
        <f t="shared" si="2"/>
        <v>0.59297080315364403</v>
      </c>
      <c r="F48" s="26">
        <f t="shared" si="3"/>
        <v>0.60328096118299446</v>
      </c>
      <c r="G48" s="9">
        <v>22787</v>
      </c>
      <c r="H48" s="9">
        <v>148015</v>
      </c>
      <c r="I48" s="9">
        <v>194760</v>
      </c>
      <c r="J48" s="10">
        <v>117495</v>
      </c>
      <c r="K48" s="9">
        <v>14748</v>
      </c>
      <c r="L48" s="9">
        <v>249616</v>
      </c>
    </row>
    <row r="49" spans="1:12" x14ac:dyDescent="0.2">
      <c r="A49" s="17" t="s">
        <v>129</v>
      </c>
      <c r="B49" s="8" t="s">
        <v>130</v>
      </c>
      <c r="C49" s="18">
        <f t="shared" si="0"/>
        <v>4.6395640105612346</v>
      </c>
      <c r="D49" s="18">
        <f t="shared" si="1"/>
        <v>1.6639392026416744</v>
      </c>
      <c r="E49" s="18">
        <f t="shared" si="2"/>
        <v>0.2811539739650214</v>
      </c>
      <c r="F49" s="26">
        <f t="shared" si="3"/>
        <v>0.35183010702184053</v>
      </c>
      <c r="G49" s="9">
        <v>41186</v>
      </c>
      <c r="H49" s="9">
        <v>68531</v>
      </c>
      <c r="I49" s="9">
        <v>89421</v>
      </c>
      <c r="J49" s="10">
        <v>31461</v>
      </c>
      <c r="K49" s="9">
        <v>14771</v>
      </c>
      <c r="L49" s="9">
        <v>243749</v>
      </c>
    </row>
    <row r="50" spans="1:12" x14ac:dyDescent="0.2">
      <c r="A50" s="20"/>
      <c r="B50" s="24"/>
      <c r="C50" s="21"/>
      <c r="D50" s="21"/>
      <c r="E50" s="21"/>
      <c r="F50" s="22"/>
      <c r="H50" s="8"/>
      <c r="I50" s="8"/>
      <c r="J50" s="8"/>
    </row>
    <row r="51" spans="1:12" x14ac:dyDescent="0.2">
      <c r="A51" s="13" t="s">
        <v>131</v>
      </c>
      <c r="B51" s="23"/>
      <c r="C51" s="14">
        <f>AVERAGE(C2:C49)</f>
        <v>15.422975832481468</v>
      </c>
      <c r="D51" s="14">
        <f t="shared" ref="D51:F51" si="4">AVERAGE(D2:D49)</f>
        <v>5.5783834553814096</v>
      </c>
      <c r="E51" s="14">
        <f t="shared" si="4"/>
        <v>0.38999802134249723</v>
      </c>
      <c r="F51" s="14">
        <f t="shared" si="4"/>
        <v>0.9303438436600816</v>
      </c>
      <c r="H51" s="8"/>
      <c r="I51" s="8"/>
      <c r="J51" s="8"/>
    </row>
    <row r="52" spans="1:12" x14ac:dyDescent="0.2">
      <c r="A52" s="13" t="s">
        <v>132</v>
      </c>
      <c r="B52" s="23"/>
      <c r="C52" s="14">
        <f>MEDIAN(C2:C49)</f>
        <v>15.364657947944355</v>
      </c>
      <c r="D52" s="14">
        <f t="shared" ref="D52:F52" si="5">MEDIAN(D2:D49)</f>
        <v>4.8895457811810719</v>
      </c>
      <c r="E52" s="14">
        <f t="shared" si="5"/>
        <v>0.32319000312097507</v>
      </c>
      <c r="F52" s="14">
        <f t="shared" si="5"/>
        <v>0.61376893528544396</v>
      </c>
      <c r="H52" s="8"/>
      <c r="I52" s="8"/>
      <c r="J52" s="8"/>
    </row>
    <row r="53" spans="1:12" x14ac:dyDescent="0.2">
      <c r="H53" s="8"/>
      <c r="I53" s="8"/>
      <c r="J53" s="8"/>
    </row>
    <row r="54" spans="1:12" ht="36.75" customHeight="1" x14ac:dyDescent="0.2">
      <c r="A54" s="141" t="s">
        <v>133</v>
      </c>
      <c r="B54" s="141"/>
      <c r="C54" s="141"/>
      <c r="D54" s="141"/>
      <c r="E54" s="141"/>
      <c r="F54" s="141"/>
      <c r="H54" s="8"/>
      <c r="I54" s="8"/>
      <c r="J54" s="8"/>
    </row>
    <row r="55" spans="1:12" ht="24.75" customHeight="1" x14ac:dyDescent="0.2">
      <c r="A55" s="142" t="s">
        <v>134</v>
      </c>
      <c r="B55" s="142"/>
      <c r="C55" s="142"/>
      <c r="D55" s="142"/>
      <c r="E55" s="142"/>
      <c r="F55" s="142"/>
      <c r="H55" s="8"/>
      <c r="I55" s="8"/>
      <c r="J55" s="8"/>
    </row>
    <row r="56" spans="1:12" x14ac:dyDescent="0.2">
      <c r="H56" s="8"/>
      <c r="I56" s="8"/>
      <c r="J56" s="8"/>
    </row>
    <row r="57" spans="1:12" x14ac:dyDescent="0.2">
      <c r="H57" s="8"/>
      <c r="I57" s="8"/>
      <c r="J57" s="8"/>
    </row>
    <row r="58" spans="1:12" x14ac:dyDescent="0.2">
      <c r="H58" s="8"/>
      <c r="I58" s="8"/>
      <c r="J58" s="8"/>
    </row>
    <row r="59" spans="1:12" x14ac:dyDescent="0.2">
      <c r="H59" s="8"/>
      <c r="I59" s="8"/>
      <c r="J59" s="8"/>
    </row>
    <row r="60" spans="1:12" x14ac:dyDescent="0.2">
      <c r="H60" s="8"/>
      <c r="I60" s="8"/>
      <c r="J60" s="8"/>
    </row>
    <row r="61" spans="1:12" x14ac:dyDescent="0.2">
      <c r="H61" s="8"/>
      <c r="I61" s="8"/>
      <c r="J61" s="8"/>
    </row>
    <row r="62" spans="1:12" x14ac:dyDescent="0.2">
      <c r="H62" s="8"/>
      <c r="I62" s="8"/>
      <c r="J62" s="8"/>
    </row>
    <row r="63" spans="1:12" x14ac:dyDescent="0.2">
      <c r="H63" s="8"/>
      <c r="I63" s="8"/>
      <c r="J63" s="8"/>
    </row>
    <row r="64" spans="1:12" x14ac:dyDescent="0.2">
      <c r="H64" s="8"/>
      <c r="I64" s="8"/>
      <c r="J64" s="8"/>
    </row>
    <row r="65" spans="8:10" x14ac:dyDescent="0.2">
      <c r="H65" s="8"/>
      <c r="I65" s="8"/>
      <c r="J65" s="8"/>
    </row>
    <row r="66" spans="8:10" x14ac:dyDescent="0.2">
      <c r="H66" s="8"/>
      <c r="I66" s="8"/>
      <c r="J66" s="8"/>
    </row>
    <row r="67" spans="8:10" x14ac:dyDescent="0.2">
      <c r="H67" s="8"/>
      <c r="I67" s="8"/>
      <c r="J67" s="8"/>
    </row>
    <row r="68" spans="8:10" x14ac:dyDescent="0.2">
      <c r="H68" s="8"/>
      <c r="I68" s="8"/>
      <c r="J68" s="8"/>
    </row>
    <row r="69" spans="8:10" x14ac:dyDescent="0.2">
      <c r="H69" s="8"/>
      <c r="I69" s="8"/>
      <c r="J69" s="8"/>
    </row>
  </sheetData>
  <autoFilter ref="A1:L49" xr:uid="{545003C0-0FF7-4312-BBB7-BF839090BE37}">
    <sortState xmlns:xlrd2="http://schemas.microsoft.com/office/spreadsheetml/2017/richdata2" ref="A2:L49">
      <sortCondition ref="B1:B49"/>
    </sortState>
  </autoFilter>
  <mergeCells count="2">
    <mergeCell ref="A54:F54"/>
    <mergeCell ref="A55:F55"/>
  </mergeCells>
  <conditionalFormatting sqref="A2:F49">
    <cfRule type="expression" dxfId="13" priority="1">
      <formula>MOD(ROW(),2)=0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8F53D-A9DE-463A-BFD7-947D2949CE8C}">
  <sheetPr>
    <tabColor theme="7" tint="0.39997558519241921"/>
  </sheetPr>
  <dimension ref="A1:L60"/>
  <sheetViews>
    <sheetView showGridLines="0" zoomScale="110" zoomScaleNormal="110" workbookViewId="0">
      <pane xSplit="1" ySplit="1" topLeftCell="B2" activePane="bottomRight" state="frozen"/>
      <selection pane="topRight" activeCell="B1" sqref="B1"/>
      <selection pane="bottomLeft" activeCell="A2" sqref="A2"/>
      <selection pane="bottomRight" activeCell="B1" sqref="B1"/>
    </sheetView>
  </sheetViews>
  <sheetFormatPr defaultRowHeight="12.75" x14ac:dyDescent="0.2"/>
  <cols>
    <col min="1" max="1" width="38" style="7" hidden="1" customWidth="1"/>
    <col min="2" max="2" width="22.140625" style="7" customWidth="1"/>
    <col min="3" max="3" width="21.140625" style="11" customWidth="1"/>
    <col min="4" max="4" width="18" style="11" customWidth="1"/>
    <col min="5" max="5" width="17.140625" style="11" customWidth="1"/>
    <col min="6" max="6" width="20.7109375" style="11" customWidth="1"/>
    <col min="7" max="7" width="11.42578125" style="7" hidden="1" customWidth="1"/>
    <col min="8" max="8" width="14.140625" style="7" hidden="1" customWidth="1"/>
    <col min="9" max="9" width="14.42578125" style="7" hidden="1" customWidth="1"/>
    <col min="10" max="10" width="13.42578125" style="7" hidden="1" customWidth="1"/>
    <col min="11" max="11" width="12.85546875" style="7" hidden="1" customWidth="1"/>
    <col min="12" max="12" width="13" style="7" hidden="1" customWidth="1"/>
    <col min="13" max="16384" width="9.140625" style="7"/>
  </cols>
  <sheetData>
    <row r="1" spans="1:12" ht="39.75" customHeight="1" x14ac:dyDescent="0.2">
      <c r="A1" s="63" t="s">
        <v>32</v>
      </c>
      <c r="B1" s="15" t="s">
        <v>33</v>
      </c>
      <c r="C1" s="16" t="s">
        <v>34</v>
      </c>
      <c r="D1" s="16" t="s">
        <v>35</v>
      </c>
      <c r="E1" s="16" t="s">
        <v>36</v>
      </c>
      <c r="F1" s="111" t="s">
        <v>37</v>
      </c>
      <c r="G1" s="6" t="s">
        <v>38</v>
      </c>
      <c r="H1" s="6" t="s">
        <v>39</v>
      </c>
      <c r="I1" s="6" t="s">
        <v>40</v>
      </c>
      <c r="J1" s="6" t="s">
        <v>41</v>
      </c>
      <c r="K1" s="6" t="s">
        <v>42</v>
      </c>
      <c r="L1" s="6" t="s">
        <v>43</v>
      </c>
    </row>
    <row r="2" spans="1:12" x14ac:dyDescent="0.2">
      <c r="A2" s="17" t="s">
        <v>44</v>
      </c>
      <c r="B2" s="8" t="s">
        <v>45</v>
      </c>
      <c r="C2" s="18">
        <f t="shared" ref="C2:C40" si="0">H2/K2</f>
        <v>20.250414015514686</v>
      </c>
      <c r="D2" s="18">
        <f t="shared" ref="D2:D40" si="1">H2/G2</f>
        <v>14.244819129368485</v>
      </c>
      <c r="E2" s="18">
        <f t="shared" ref="E2:E40" si="2">H2/L2</f>
        <v>0.93885575275595645</v>
      </c>
      <c r="F2" s="26">
        <f t="shared" ref="F2:F40" si="3">J2/I2</f>
        <v>0.48656141941870568</v>
      </c>
      <c r="G2" s="9">
        <v>16310</v>
      </c>
      <c r="H2" s="9">
        <v>232333</v>
      </c>
      <c r="I2" s="9">
        <v>288907</v>
      </c>
      <c r="J2" s="10">
        <v>140571</v>
      </c>
      <c r="K2" s="9">
        <v>11473</v>
      </c>
      <c r="L2" s="9">
        <v>247464</v>
      </c>
    </row>
    <row r="3" spans="1:12" x14ac:dyDescent="0.2">
      <c r="A3" s="17" t="s">
        <v>46</v>
      </c>
      <c r="B3" s="8" t="s">
        <v>47</v>
      </c>
      <c r="C3" s="18">
        <f t="shared" si="0"/>
        <v>11.208806818181818</v>
      </c>
      <c r="D3" s="18">
        <f t="shared" si="1"/>
        <v>3.7815195608608523</v>
      </c>
      <c r="E3" s="18">
        <f t="shared" si="2"/>
        <v>0.42447967606901138</v>
      </c>
      <c r="F3" s="26">
        <f t="shared" si="3"/>
        <v>0.42169541506048708</v>
      </c>
      <c r="G3" s="9">
        <v>22954</v>
      </c>
      <c r="H3" s="9">
        <v>86801</v>
      </c>
      <c r="I3" s="9">
        <v>112586</v>
      </c>
      <c r="J3" s="10">
        <v>47477</v>
      </c>
      <c r="K3" s="9">
        <v>7744</v>
      </c>
      <c r="L3" s="9">
        <v>204488</v>
      </c>
    </row>
    <row r="4" spans="1:12" x14ac:dyDescent="0.2">
      <c r="A4" s="17"/>
      <c r="B4" s="8" t="s">
        <v>49</v>
      </c>
      <c r="C4" s="18">
        <f t="shared" si="0"/>
        <v>11.394294074615948</v>
      </c>
      <c r="D4" s="18">
        <f t="shared" si="1"/>
        <v>3.9049827640238171</v>
      </c>
      <c r="E4" s="18">
        <f t="shared" si="2"/>
        <v>0.17557692903822147</v>
      </c>
      <c r="F4" s="26">
        <f t="shared" si="3"/>
        <v>0.69436451311968672</v>
      </c>
      <c r="G4" s="9">
        <v>15955</v>
      </c>
      <c r="H4" s="9">
        <v>62304</v>
      </c>
      <c r="I4" s="9">
        <v>76107</v>
      </c>
      <c r="J4" s="9">
        <v>52846</v>
      </c>
      <c r="K4" s="9">
        <v>5468</v>
      </c>
      <c r="L4" s="9">
        <v>354853</v>
      </c>
    </row>
    <row r="5" spans="1:12" x14ac:dyDescent="0.2">
      <c r="A5" s="17" t="s">
        <v>51</v>
      </c>
      <c r="B5" s="8" t="s">
        <v>52</v>
      </c>
      <c r="C5" s="18">
        <f t="shared" si="0"/>
        <v>5.3623893805309732</v>
      </c>
      <c r="D5" s="18">
        <f t="shared" si="1"/>
        <v>0.62546449215524358</v>
      </c>
      <c r="E5" s="18">
        <f t="shared" si="2"/>
        <v>7.3094970988793598E-2</v>
      </c>
      <c r="F5" s="26">
        <f t="shared" si="3"/>
        <v>0.85588778146917677</v>
      </c>
      <c r="G5" s="9">
        <v>19376</v>
      </c>
      <c r="H5" s="9">
        <v>12119</v>
      </c>
      <c r="I5" s="9">
        <v>13545</v>
      </c>
      <c r="J5" s="10">
        <v>11593</v>
      </c>
      <c r="K5" s="9">
        <v>2260</v>
      </c>
      <c r="L5" s="9">
        <v>165798</v>
      </c>
    </row>
    <row r="6" spans="1:12" x14ac:dyDescent="0.2">
      <c r="A6" s="17" t="s">
        <v>53</v>
      </c>
      <c r="B6" s="8" t="s">
        <v>54</v>
      </c>
      <c r="C6" s="18">
        <f t="shared" si="0"/>
        <v>17.954531767539898</v>
      </c>
      <c r="D6" s="18">
        <f t="shared" si="1"/>
        <v>7.6181167752651078</v>
      </c>
      <c r="E6" s="18">
        <f t="shared" si="2"/>
        <v>0.35775913792689656</v>
      </c>
      <c r="F6" s="26">
        <f t="shared" si="3"/>
        <v>0.40169761846835889</v>
      </c>
      <c r="G6" s="9">
        <v>7827</v>
      </c>
      <c r="H6" s="9">
        <v>59627</v>
      </c>
      <c r="I6" s="9">
        <v>73986</v>
      </c>
      <c r="J6" s="10">
        <v>29720</v>
      </c>
      <c r="K6" s="9">
        <v>3321</v>
      </c>
      <c r="L6" s="9">
        <v>166668</v>
      </c>
    </row>
    <row r="7" spans="1:12" x14ac:dyDescent="0.2">
      <c r="A7" s="17" t="s">
        <v>55</v>
      </c>
      <c r="B7" s="8" t="s">
        <v>56</v>
      </c>
      <c r="C7" s="18">
        <f t="shared" si="0"/>
        <v>12.140839218944745</v>
      </c>
      <c r="D7" s="18">
        <f t="shared" si="1"/>
        <v>3.3384360541497689</v>
      </c>
      <c r="E7" s="18">
        <f t="shared" si="2"/>
        <v>0.50149514987965871</v>
      </c>
      <c r="F7" s="26">
        <f t="shared" si="3"/>
        <v>1.0943906392600766</v>
      </c>
      <c r="G7" s="9">
        <v>35014</v>
      </c>
      <c r="H7" s="9">
        <v>116892</v>
      </c>
      <c r="I7" s="9">
        <v>146826</v>
      </c>
      <c r="J7" s="10">
        <v>160685</v>
      </c>
      <c r="K7" s="9">
        <v>9628</v>
      </c>
      <c r="L7" s="9">
        <v>233087</v>
      </c>
    </row>
    <row r="8" spans="1:12" x14ac:dyDescent="0.2">
      <c r="A8" s="17" t="s">
        <v>57</v>
      </c>
      <c r="B8" s="8" t="s">
        <v>58</v>
      </c>
      <c r="C8" s="18">
        <f t="shared" si="0"/>
        <v>12.931268903932018</v>
      </c>
      <c r="D8" s="18">
        <f t="shared" si="1"/>
        <v>5.5843482155074824</v>
      </c>
      <c r="E8" s="18">
        <f t="shared" si="2"/>
        <v>1.1327818839281434</v>
      </c>
      <c r="F8" s="26">
        <f t="shared" si="3"/>
        <v>0.39525500594998264</v>
      </c>
      <c r="G8" s="9">
        <v>80387</v>
      </c>
      <c r="H8" s="9">
        <v>448909</v>
      </c>
      <c r="I8" s="9">
        <v>533615</v>
      </c>
      <c r="J8" s="10">
        <v>210914</v>
      </c>
      <c r="K8" s="9">
        <v>34715</v>
      </c>
      <c r="L8" s="9">
        <v>396289</v>
      </c>
    </row>
    <row r="9" spans="1:12" x14ac:dyDescent="0.2">
      <c r="A9" s="17" t="s">
        <v>59</v>
      </c>
      <c r="B9" s="8" t="s">
        <v>60</v>
      </c>
      <c r="C9" s="18">
        <f t="shared" si="0"/>
        <v>15.048665858095816</v>
      </c>
      <c r="D9" s="18">
        <f t="shared" si="1"/>
        <v>5.9249686623291353</v>
      </c>
      <c r="E9" s="18">
        <f t="shared" si="2"/>
        <v>0.81755510163739997</v>
      </c>
      <c r="F9" s="26">
        <f t="shared" si="3"/>
        <v>0.60715201018526943</v>
      </c>
      <c r="G9" s="9">
        <v>33506</v>
      </c>
      <c r="H9" s="9">
        <v>198522</v>
      </c>
      <c r="I9" s="9">
        <v>241918</v>
      </c>
      <c r="J9" s="10">
        <v>146881</v>
      </c>
      <c r="K9" s="9">
        <v>13192</v>
      </c>
      <c r="L9" s="9">
        <v>242824</v>
      </c>
    </row>
    <row r="10" spans="1:12" x14ac:dyDescent="0.2">
      <c r="A10" s="17" t="s">
        <v>61</v>
      </c>
      <c r="B10" s="8" t="s">
        <v>62</v>
      </c>
      <c r="C10" s="18">
        <f t="shared" si="0"/>
        <v>18.557592784267339</v>
      </c>
      <c r="D10" s="18">
        <f t="shared" si="1"/>
        <v>9.5470104974897314</v>
      </c>
      <c r="E10" s="18">
        <f t="shared" si="2"/>
        <v>0.57792728076476763</v>
      </c>
      <c r="F10" s="26">
        <f t="shared" si="3"/>
        <v>0.33061500567913527</v>
      </c>
      <c r="G10" s="9">
        <v>13146</v>
      </c>
      <c r="H10" s="9">
        <v>125505</v>
      </c>
      <c r="I10" s="9">
        <v>156714</v>
      </c>
      <c r="J10" s="10">
        <v>51812</v>
      </c>
      <c r="K10" s="9">
        <v>6763</v>
      </c>
      <c r="L10" s="9">
        <v>217164</v>
      </c>
    </row>
    <row r="11" spans="1:12" x14ac:dyDescent="0.2">
      <c r="A11" s="17" t="s">
        <v>63</v>
      </c>
      <c r="B11" s="8" t="s">
        <v>64</v>
      </c>
      <c r="C11" s="18">
        <f t="shared" si="0"/>
        <v>13.453963739779594</v>
      </c>
      <c r="D11" s="18">
        <f t="shared" si="1"/>
        <v>4.8276038012628355</v>
      </c>
      <c r="E11" s="18">
        <f t="shared" si="2"/>
        <v>0.94566534650991363</v>
      </c>
      <c r="F11" s="26">
        <f t="shared" si="3"/>
        <v>0.54510237555518692</v>
      </c>
      <c r="G11" s="9">
        <v>47037</v>
      </c>
      <c r="H11" s="9">
        <v>227076</v>
      </c>
      <c r="I11" s="9">
        <v>271305</v>
      </c>
      <c r="J11" s="10">
        <v>147889</v>
      </c>
      <c r="K11" s="9">
        <v>16878</v>
      </c>
      <c r="L11" s="9">
        <v>240123</v>
      </c>
    </row>
    <row r="12" spans="1:12" x14ac:dyDescent="0.2">
      <c r="A12" s="17" t="s">
        <v>65</v>
      </c>
      <c r="B12" s="8" t="s">
        <v>66</v>
      </c>
      <c r="C12" s="18">
        <f t="shared" si="0"/>
        <v>24.17326203208556</v>
      </c>
      <c r="D12" s="18">
        <f t="shared" si="1"/>
        <v>7.0356420233463037</v>
      </c>
      <c r="E12" s="18">
        <f t="shared" si="2"/>
        <v>0.28005526265248343</v>
      </c>
      <c r="F12" s="26">
        <f t="shared" si="3"/>
        <v>0.38843768600119039</v>
      </c>
      <c r="G12" s="9">
        <v>6425</v>
      </c>
      <c r="H12" s="9">
        <v>45204</v>
      </c>
      <c r="I12" s="9">
        <v>52083</v>
      </c>
      <c r="J12" s="10">
        <v>20231</v>
      </c>
      <c r="K12" s="9">
        <v>1870</v>
      </c>
      <c r="L12" s="9">
        <v>161411</v>
      </c>
    </row>
    <row r="13" spans="1:12" x14ac:dyDescent="0.2">
      <c r="A13" s="17" t="s">
        <v>67</v>
      </c>
      <c r="B13" s="8" t="s">
        <v>68</v>
      </c>
      <c r="C13" s="18">
        <f t="shared" si="0"/>
        <v>16.624288425047439</v>
      </c>
      <c r="D13" s="18">
        <f t="shared" si="1"/>
        <v>3.8041684759009988</v>
      </c>
      <c r="E13" s="18">
        <f t="shared" si="2"/>
        <v>0.10118380781890628</v>
      </c>
      <c r="F13" s="26">
        <f t="shared" si="3"/>
        <v>0.82887771307570146</v>
      </c>
      <c r="G13" s="9">
        <v>4606</v>
      </c>
      <c r="H13" s="9">
        <v>17522</v>
      </c>
      <c r="I13" s="9">
        <v>22668</v>
      </c>
      <c r="J13" s="10">
        <v>18789</v>
      </c>
      <c r="K13" s="9">
        <v>1054</v>
      </c>
      <c r="L13" s="9">
        <v>173170</v>
      </c>
    </row>
    <row r="14" spans="1:12" x14ac:dyDescent="0.2">
      <c r="A14" s="17"/>
      <c r="B14" s="8" t="s">
        <v>70</v>
      </c>
      <c r="C14" s="18">
        <f t="shared" si="0"/>
        <v>17.395647104547223</v>
      </c>
      <c r="D14" s="18">
        <f t="shared" si="1"/>
        <v>4.5925507900677198</v>
      </c>
      <c r="E14" s="18">
        <f t="shared" si="2"/>
        <v>0.13040260811043097</v>
      </c>
      <c r="F14" s="26">
        <f t="shared" si="3"/>
        <v>0.72869757174392935</v>
      </c>
      <c r="G14" s="9">
        <v>9746</v>
      </c>
      <c r="H14" s="9">
        <v>44759</v>
      </c>
      <c r="I14" s="9">
        <v>54360</v>
      </c>
      <c r="J14" s="9">
        <v>39612</v>
      </c>
      <c r="K14" s="9">
        <v>2573</v>
      </c>
      <c r="L14" s="9">
        <v>343237</v>
      </c>
    </row>
    <row r="15" spans="1:12" x14ac:dyDescent="0.2">
      <c r="A15" s="17"/>
      <c r="B15" s="8" t="s">
        <v>73</v>
      </c>
      <c r="C15" s="18">
        <f t="shared" si="0"/>
        <v>21.087143625605165</v>
      </c>
      <c r="D15" s="18">
        <f t="shared" si="1"/>
        <v>4.7876160234489493</v>
      </c>
      <c r="E15" s="18">
        <f t="shared" si="2"/>
        <v>0.12236164434872179</v>
      </c>
      <c r="F15" s="26">
        <f t="shared" si="3"/>
        <v>0.48723496321938553</v>
      </c>
      <c r="G15" s="9">
        <v>8188</v>
      </c>
      <c r="H15" s="9">
        <v>39201</v>
      </c>
      <c r="I15" s="9">
        <v>48531</v>
      </c>
      <c r="J15" s="9">
        <v>23646</v>
      </c>
      <c r="K15" s="9">
        <v>1859</v>
      </c>
      <c r="L15" s="9">
        <v>320370</v>
      </c>
    </row>
    <row r="16" spans="1:12" x14ac:dyDescent="0.2">
      <c r="A16" s="17" t="s">
        <v>75</v>
      </c>
      <c r="B16" s="8" t="s">
        <v>76</v>
      </c>
      <c r="C16" s="18">
        <f t="shared" si="0"/>
        <v>17.930535866175219</v>
      </c>
      <c r="D16" s="18">
        <f t="shared" si="1"/>
        <v>11.700462534690102</v>
      </c>
      <c r="E16" s="18">
        <f t="shared" si="2"/>
        <v>0.35422781350122107</v>
      </c>
      <c r="F16" s="26">
        <f t="shared" si="3"/>
        <v>0.87171559162124512</v>
      </c>
      <c r="G16" s="9">
        <v>5405</v>
      </c>
      <c r="H16" s="9">
        <v>63241</v>
      </c>
      <c r="I16" s="9">
        <v>81826</v>
      </c>
      <c r="J16" s="10">
        <v>71329</v>
      </c>
      <c r="K16" s="9">
        <v>3527</v>
      </c>
      <c r="L16" s="9">
        <v>178532</v>
      </c>
    </row>
    <row r="17" spans="1:12" x14ac:dyDescent="0.2">
      <c r="A17" s="17" t="s">
        <v>77</v>
      </c>
      <c r="B17" s="8" t="s">
        <v>78</v>
      </c>
      <c r="C17" s="18">
        <f t="shared" si="0"/>
        <v>7.2147435897435894</v>
      </c>
      <c r="D17" s="18">
        <f t="shared" si="1"/>
        <v>1.5648788626646737</v>
      </c>
      <c r="E17" s="18">
        <f t="shared" si="2"/>
        <v>0.23984188122978897</v>
      </c>
      <c r="F17" s="26">
        <f t="shared" si="3"/>
        <v>0.3160939388706614</v>
      </c>
      <c r="G17" s="9">
        <v>28769</v>
      </c>
      <c r="H17" s="9">
        <v>45020</v>
      </c>
      <c r="I17" s="9">
        <v>57910</v>
      </c>
      <c r="J17" s="10">
        <v>18305</v>
      </c>
      <c r="K17" s="9">
        <v>6240</v>
      </c>
      <c r="L17" s="9">
        <v>187707</v>
      </c>
    </row>
    <row r="18" spans="1:12" x14ac:dyDescent="0.2">
      <c r="A18" s="17" t="s">
        <v>79</v>
      </c>
      <c r="B18" s="8" t="s">
        <v>80</v>
      </c>
      <c r="C18" s="18">
        <f t="shared" si="0"/>
        <v>18.749682982500634</v>
      </c>
      <c r="D18" s="18">
        <f t="shared" si="1"/>
        <v>7.0059227671167967</v>
      </c>
      <c r="E18" s="18">
        <f t="shared" si="2"/>
        <v>0.53165248782873209</v>
      </c>
      <c r="F18" s="26">
        <f t="shared" si="3"/>
        <v>0.88290149653786021</v>
      </c>
      <c r="G18" s="9">
        <v>21105</v>
      </c>
      <c r="H18" s="9">
        <v>147860</v>
      </c>
      <c r="I18" s="9">
        <v>179080</v>
      </c>
      <c r="J18" s="10">
        <v>158110</v>
      </c>
      <c r="K18" s="9">
        <v>7886</v>
      </c>
      <c r="L18" s="9">
        <v>278114</v>
      </c>
    </row>
    <row r="19" spans="1:12" x14ac:dyDescent="0.2">
      <c r="A19" s="17" t="s">
        <v>81</v>
      </c>
      <c r="B19" s="8" t="s">
        <v>82</v>
      </c>
      <c r="C19" s="18">
        <f t="shared" si="0"/>
        <v>12.022407503908285</v>
      </c>
      <c r="D19" s="18">
        <f t="shared" si="1"/>
        <v>6.6068155784650626</v>
      </c>
      <c r="E19" s="18">
        <f t="shared" si="2"/>
        <v>0.13923271434692608</v>
      </c>
      <c r="F19" s="26">
        <f t="shared" si="3"/>
        <v>0.7553456998313659</v>
      </c>
      <c r="G19" s="9">
        <v>3492</v>
      </c>
      <c r="H19" s="9">
        <v>23071</v>
      </c>
      <c r="I19" s="9">
        <v>29650</v>
      </c>
      <c r="J19" s="10">
        <v>22396</v>
      </c>
      <c r="K19" s="9">
        <v>1919</v>
      </c>
      <c r="L19" s="9">
        <v>165701</v>
      </c>
    </row>
    <row r="20" spans="1:12" x14ac:dyDescent="0.2">
      <c r="A20" s="17" t="s">
        <v>83</v>
      </c>
      <c r="B20" s="8" t="s">
        <v>84</v>
      </c>
      <c r="C20" s="18">
        <f t="shared" si="0"/>
        <v>11.01526717557252</v>
      </c>
      <c r="D20" s="18">
        <f t="shared" si="1"/>
        <v>6.2544891640866869</v>
      </c>
      <c r="E20" s="18">
        <f t="shared" si="2"/>
        <v>0.47046604130376057</v>
      </c>
      <c r="F20" s="26">
        <f t="shared" si="3"/>
        <v>0.7818020228713447</v>
      </c>
      <c r="G20" s="9">
        <v>16150</v>
      </c>
      <c r="H20" s="9">
        <v>101010</v>
      </c>
      <c r="I20" s="9">
        <v>127146</v>
      </c>
      <c r="J20" s="10">
        <v>99403</v>
      </c>
      <c r="K20" s="9">
        <v>9170</v>
      </c>
      <c r="L20" s="9">
        <v>214702</v>
      </c>
    </row>
    <row r="21" spans="1:12" x14ac:dyDescent="0.2">
      <c r="A21" s="17" t="s">
        <v>85</v>
      </c>
      <c r="B21" s="8" t="s">
        <v>86</v>
      </c>
      <c r="C21" s="18">
        <f t="shared" si="0"/>
        <v>17.627326565143825</v>
      </c>
      <c r="D21" s="18">
        <f t="shared" si="1"/>
        <v>7.8783085455003778</v>
      </c>
      <c r="E21" s="18">
        <f t="shared" si="2"/>
        <v>0.60660009316408525</v>
      </c>
      <c r="F21" s="26">
        <f t="shared" si="3"/>
        <v>0.47104997279863214</v>
      </c>
      <c r="G21" s="9">
        <v>15868</v>
      </c>
      <c r="H21" s="9">
        <v>125013</v>
      </c>
      <c r="I21" s="9">
        <v>154404</v>
      </c>
      <c r="J21" s="10">
        <v>72732</v>
      </c>
      <c r="K21" s="9">
        <v>7092</v>
      </c>
      <c r="L21" s="9">
        <v>206088</v>
      </c>
    </row>
    <row r="22" spans="1:12" x14ac:dyDescent="0.2">
      <c r="A22" s="17" t="s">
        <v>87</v>
      </c>
      <c r="B22" s="8" t="s">
        <v>88</v>
      </c>
      <c r="C22" s="18">
        <f t="shared" si="0"/>
        <v>7.9732426303854878</v>
      </c>
      <c r="D22" s="18">
        <f t="shared" si="1"/>
        <v>16.727878211227402</v>
      </c>
      <c r="E22" s="18">
        <f t="shared" si="2"/>
        <v>0.10560427679000481</v>
      </c>
      <c r="F22" s="26">
        <f t="shared" si="3"/>
        <v>1.4302489431658056</v>
      </c>
      <c r="G22" s="9">
        <v>1051</v>
      </c>
      <c r="H22" s="9">
        <v>17581</v>
      </c>
      <c r="I22" s="9">
        <v>21290</v>
      </c>
      <c r="J22" s="10">
        <v>30450</v>
      </c>
      <c r="K22" s="9">
        <v>2205</v>
      </c>
      <c r="L22" s="9">
        <v>166480</v>
      </c>
    </row>
    <row r="23" spans="1:12" x14ac:dyDescent="0.2">
      <c r="A23" s="17" t="s">
        <v>89</v>
      </c>
      <c r="B23" s="8" t="s">
        <v>90</v>
      </c>
      <c r="C23" s="18">
        <f t="shared" si="0"/>
        <v>13.567870245221085</v>
      </c>
      <c r="D23" s="18">
        <f t="shared" si="1"/>
        <v>5.6961738002594036</v>
      </c>
      <c r="E23" s="18">
        <f t="shared" si="2"/>
        <v>0.52511695338305409</v>
      </c>
      <c r="F23" s="26">
        <f t="shared" si="3"/>
        <v>1.3113152580340426</v>
      </c>
      <c r="G23" s="9">
        <v>24672</v>
      </c>
      <c r="H23" s="9">
        <v>140536</v>
      </c>
      <c r="I23" s="9">
        <v>176779</v>
      </c>
      <c r="J23" s="10">
        <v>231813</v>
      </c>
      <c r="K23" s="9">
        <v>10358</v>
      </c>
      <c r="L23" s="9">
        <v>267628</v>
      </c>
    </row>
    <row r="24" spans="1:12" x14ac:dyDescent="0.2">
      <c r="A24" s="17"/>
      <c r="B24" s="8" t="s">
        <v>92</v>
      </c>
      <c r="C24" s="18">
        <f t="shared" si="0"/>
        <v>17.351945188218618</v>
      </c>
      <c r="D24" s="18">
        <f t="shared" si="1"/>
        <v>8.3192373041344165</v>
      </c>
      <c r="E24" s="18">
        <f t="shared" si="2"/>
        <v>0.39555959290583298</v>
      </c>
      <c r="F24" s="26">
        <f t="shared" si="3"/>
        <v>0.70463974629102677</v>
      </c>
      <c r="G24" s="9">
        <v>26485</v>
      </c>
      <c r="H24" s="9">
        <v>220335</v>
      </c>
      <c r="I24" s="9">
        <v>276222</v>
      </c>
      <c r="J24" s="9">
        <v>194637</v>
      </c>
      <c r="K24" s="9">
        <v>12698</v>
      </c>
      <c r="L24" s="9">
        <v>557021</v>
      </c>
    </row>
    <row r="25" spans="1:12" x14ac:dyDescent="0.2">
      <c r="A25" s="17" t="s">
        <v>95</v>
      </c>
      <c r="B25" s="8" t="s">
        <v>96</v>
      </c>
      <c r="C25" s="18">
        <f t="shared" si="0"/>
        <v>11.791970154556759</v>
      </c>
      <c r="D25" s="18">
        <f t="shared" si="1"/>
        <v>4.1384749672672863</v>
      </c>
      <c r="E25" s="18">
        <f t="shared" si="2"/>
        <v>0.51516938957662306</v>
      </c>
      <c r="F25" s="26">
        <f t="shared" si="3"/>
        <v>1.0435457333034179</v>
      </c>
      <c r="G25" s="9">
        <v>32078</v>
      </c>
      <c r="H25" s="9">
        <v>132754</v>
      </c>
      <c r="I25" s="9">
        <v>160452</v>
      </c>
      <c r="J25" s="10">
        <v>167439</v>
      </c>
      <c r="K25" s="9">
        <v>11258</v>
      </c>
      <c r="L25" s="9">
        <v>257690</v>
      </c>
    </row>
    <row r="26" spans="1:12" x14ac:dyDescent="0.2">
      <c r="A26" s="17" t="s">
        <v>97</v>
      </c>
      <c r="B26" s="8" t="s">
        <v>98</v>
      </c>
      <c r="C26" s="18">
        <f t="shared" si="0"/>
        <v>15.680650037792894</v>
      </c>
      <c r="D26" s="18">
        <f t="shared" si="1"/>
        <v>3.4671179075791763</v>
      </c>
      <c r="E26" s="18">
        <f t="shared" si="2"/>
        <v>0.21512640769852956</v>
      </c>
      <c r="F26" s="26">
        <f t="shared" si="3"/>
        <v>0.9844266813671444</v>
      </c>
      <c r="G26" s="9">
        <v>11967</v>
      </c>
      <c r="H26" s="9">
        <v>41491</v>
      </c>
      <c r="I26" s="9">
        <v>50792</v>
      </c>
      <c r="J26" s="10">
        <v>50001</v>
      </c>
      <c r="K26" s="9">
        <v>2646</v>
      </c>
      <c r="L26" s="9">
        <v>192868</v>
      </c>
    </row>
    <row r="27" spans="1:12" x14ac:dyDescent="0.2">
      <c r="A27" s="17" t="s">
        <v>99</v>
      </c>
      <c r="B27" s="8" t="s">
        <v>100</v>
      </c>
      <c r="C27" s="18">
        <f t="shared" si="0"/>
        <v>4.3448714685670655</v>
      </c>
      <c r="D27" s="18">
        <f t="shared" si="1"/>
        <v>1.6795552931916569</v>
      </c>
      <c r="E27" s="18">
        <f t="shared" si="2"/>
        <v>0.508009318697763</v>
      </c>
      <c r="F27" s="26">
        <f t="shared" si="3"/>
        <v>1.2792411269407042</v>
      </c>
      <c r="G27" s="9">
        <v>71148</v>
      </c>
      <c r="H27" s="9">
        <v>119497</v>
      </c>
      <c r="I27" s="9">
        <v>140735</v>
      </c>
      <c r="J27" s="10">
        <v>180034</v>
      </c>
      <c r="K27" s="9">
        <v>27503</v>
      </c>
      <c r="L27" s="9">
        <v>235226</v>
      </c>
    </row>
    <row r="28" spans="1:12" x14ac:dyDescent="0.2">
      <c r="A28" s="17" t="s">
        <v>101</v>
      </c>
      <c r="B28" s="8" t="s">
        <v>102</v>
      </c>
      <c r="C28" s="18">
        <f t="shared" si="0"/>
        <v>16.111237445518288</v>
      </c>
      <c r="D28" s="18">
        <f t="shared" si="1"/>
        <v>4.8892403243429756</v>
      </c>
      <c r="E28" s="18">
        <f t="shared" si="2"/>
        <v>0.42470427206969585</v>
      </c>
      <c r="F28" s="26">
        <f t="shared" si="3"/>
        <v>0.45155137926222266</v>
      </c>
      <c r="G28" s="9">
        <v>17389</v>
      </c>
      <c r="H28" s="9">
        <v>85019</v>
      </c>
      <c r="I28" s="9">
        <v>107485</v>
      </c>
      <c r="J28" s="10">
        <v>48535</v>
      </c>
      <c r="K28" s="9">
        <v>5277</v>
      </c>
      <c r="L28" s="9">
        <v>200184</v>
      </c>
    </row>
    <row r="29" spans="1:12" x14ac:dyDescent="0.2">
      <c r="A29" s="17"/>
      <c r="B29" s="8" t="s">
        <v>104</v>
      </c>
      <c r="C29" s="18">
        <f t="shared" si="0"/>
        <v>6.3039367076541799</v>
      </c>
      <c r="D29" s="18">
        <f t="shared" si="1"/>
        <v>1.8572752496601925</v>
      </c>
      <c r="E29" s="18">
        <f t="shared" si="2"/>
        <v>0.37696420428636573</v>
      </c>
      <c r="F29" s="26">
        <f t="shared" si="3"/>
        <v>1.4588951297939581</v>
      </c>
      <c r="G29" s="25">
        <v>178042</v>
      </c>
      <c r="H29" s="9">
        <v>330673</v>
      </c>
      <c r="I29" s="9">
        <v>434766</v>
      </c>
      <c r="J29" s="9">
        <v>634278</v>
      </c>
      <c r="K29" s="9">
        <v>52455</v>
      </c>
      <c r="L29" s="9">
        <v>877200</v>
      </c>
    </row>
    <row r="30" spans="1:12" x14ac:dyDescent="0.2">
      <c r="A30" s="17" t="s">
        <v>106</v>
      </c>
      <c r="B30" s="8" t="s">
        <v>107</v>
      </c>
      <c r="C30" s="18">
        <f t="shared" si="0"/>
        <v>18.279951836243228</v>
      </c>
      <c r="D30" s="18">
        <f t="shared" si="1"/>
        <v>3.939154125583809</v>
      </c>
      <c r="E30" s="18">
        <f t="shared" si="2"/>
        <v>0.18708409326169467</v>
      </c>
      <c r="F30" s="26">
        <f t="shared" si="3"/>
        <v>0.36540955542874931</v>
      </c>
      <c r="G30" s="9">
        <v>7708</v>
      </c>
      <c r="H30" s="9">
        <v>30363</v>
      </c>
      <c r="I30" s="9">
        <v>38554</v>
      </c>
      <c r="J30" s="10">
        <v>14088</v>
      </c>
      <c r="K30" s="9">
        <v>1661</v>
      </c>
      <c r="L30" s="9">
        <v>162296</v>
      </c>
    </row>
    <row r="31" spans="1:12" x14ac:dyDescent="0.2">
      <c r="A31" s="17"/>
      <c r="B31" s="8" t="s">
        <v>109</v>
      </c>
      <c r="C31" s="18">
        <f t="shared" si="0"/>
        <v>20.152210884353742</v>
      </c>
      <c r="D31" s="18">
        <f t="shared" si="1"/>
        <v>6.8832413592796984</v>
      </c>
      <c r="E31" s="18">
        <f t="shared" si="2"/>
        <v>0.20173653968929559</v>
      </c>
      <c r="F31" s="26">
        <f t="shared" si="3"/>
        <v>0.66147006662512586</v>
      </c>
      <c r="G31" s="9">
        <v>10329</v>
      </c>
      <c r="H31" s="9">
        <v>71097</v>
      </c>
      <c r="I31" s="9">
        <v>83452</v>
      </c>
      <c r="J31" s="9">
        <v>55201</v>
      </c>
      <c r="K31" s="9">
        <v>3528</v>
      </c>
      <c r="L31" s="9">
        <v>352425</v>
      </c>
    </row>
    <row r="32" spans="1:12" x14ac:dyDescent="0.2">
      <c r="A32" s="17"/>
      <c r="B32" s="8" t="s">
        <v>112</v>
      </c>
      <c r="C32" s="18">
        <f t="shared" si="0"/>
        <v>16.274933590920067</v>
      </c>
      <c r="D32" s="18">
        <f t="shared" si="1"/>
        <v>6.289734017732151</v>
      </c>
      <c r="E32" s="18">
        <f t="shared" si="2"/>
        <v>0.32398709714637336</v>
      </c>
      <c r="F32" s="26">
        <f t="shared" si="3"/>
        <v>1.0903539167777285</v>
      </c>
      <c r="G32" s="9">
        <v>21430</v>
      </c>
      <c r="H32" s="9">
        <v>134789</v>
      </c>
      <c r="I32" s="9">
        <v>168825</v>
      </c>
      <c r="J32" s="9">
        <v>184079</v>
      </c>
      <c r="K32" s="9">
        <v>8282</v>
      </c>
      <c r="L32" s="9">
        <v>416032</v>
      </c>
    </row>
    <row r="33" spans="1:12" x14ac:dyDescent="0.2">
      <c r="A33" s="17" t="s">
        <v>114</v>
      </c>
      <c r="B33" s="8" t="s">
        <v>115</v>
      </c>
      <c r="C33" s="18">
        <f t="shared" si="0"/>
        <v>18.591505038465705</v>
      </c>
      <c r="D33" s="18">
        <f t="shared" si="1"/>
        <v>5.6000848591664223</v>
      </c>
      <c r="E33" s="18">
        <f t="shared" si="2"/>
        <v>0.74304508998943342</v>
      </c>
      <c r="F33" s="26">
        <f t="shared" si="3"/>
        <v>0.49761397906687954</v>
      </c>
      <c r="G33" s="9">
        <v>30639</v>
      </c>
      <c r="H33" s="9">
        <v>171581</v>
      </c>
      <c r="I33" s="9">
        <v>225480</v>
      </c>
      <c r="J33" s="10">
        <v>112202</v>
      </c>
      <c r="K33" s="9">
        <v>9229</v>
      </c>
      <c r="L33" s="9">
        <v>230916</v>
      </c>
    </row>
    <row r="34" spans="1:12" x14ac:dyDescent="0.2">
      <c r="A34" s="17" t="s">
        <v>116</v>
      </c>
      <c r="B34" s="8" t="s">
        <v>117</v>
      </c>
      <c r="C34" s="18">
        <f t="shared" si="0"/>
        <v>12.790422159185717</v>
      </c>
      <c r="D34" s="18">
        <f t="shared" si="1"/>
        <v>4.8576045627376425</v>
      </c>
      <c r="E34" s="18">
        <f t="shared" si="2"/>
        <v>0.39316690859291248</v>
      </c>
      <c r="F34" s="26">
        <f t="shared" si="3"/>
        <v>0.53914338687165386</v>
      </c>
      <c r="G34" s="9">
        <v>15780</v>
      </c>
      <c r="H34" s="9">
        <v>76653</v>
      </c>
      <c r="I34" s="9">
        <v>96006</v>
      </c>
      <c r="J34" s="10">
        <v>51761</v>
      </c>
      <c r="K34" s="9">
        <v>5993</v>
      </c>
      <c r="L34" s="9">
        <v>194963</v>
      </c>
    </row>
    <row r="35" spans="1:12" x14ac:dyDescent="0.2">
      <c r="A35" s="17" t="s">
        <v>118</v>
      </c>
      <c r="B35" s="8" t="s">
        <v>119</v>
      </c>
      <c r="C35" s="18">
        <f t="shared" si="0"/>
        <v>12.409598676044684</v>
      </c>
      <c r="D35" s="18">
        <f t="shared" si="1"/>
        <v>2.8266892847045519</v>
      </c>
      <c r="E35" s="18">
        <f t="shared" si="2"/>
        <v>0.18663895560837804</v>
      </c>
      <c r="F35" s="26">
        <f t="shared" si="3"/>
        <v>0.65181885671863404</v>
      </c>
      <c r="G35" s="9">
        <v>10611</v>
      </c>
      <c r="H35" s="9">
        <v>29994</v>
      </c>
      <c r="I35" s="9">
        <v>37716</v>
      </c>
      <c r="J35" s="10">
        <v>24584</v>
      </c>
      <c r="K35" s="9">
        <v>2417</v>
      </c>
      <c r="L35" s="9">
        <v>160706</v>
      </c>
    </row>
    <row r="36" spans="1:12" x14ac:dyDescent="0.2">
      <c r="A36" s="17"/>
      <c r="B36" s="8" t="s">
        <v>121</v>
      </c>
      <c r="C36" s="18">
        <f t="shared" si="0"/>
        <v>13.676250170322932</v>
      </c>
      <c r="D36" s="18">
        <f t="shared" si="1"/>
        <v>4.8562995935746081</v>
      </c>
      <c r="E36" s="18">
        <f t="shared" si="2"/>
        <v>0.89440982719096773</v>
      </c>
      <c r="F36" s="26">
        <f t="shared" si="3"/>
        <v>0.64336212273125593</v>
      </c>
      <c r="G36" s="9">
        <v>82672</v>
      </c>
      <c r="H36" s="9">
        <v>401480</v>
      </c>
      <c r="I36" s="9">
        <v>506668</v>
      </c>
      <c r="J36" s="9">
        <v>325971</v>
      </c>
      <c r="K36" s="9">
        <v>29356</v>
      </c>
      <c r="L36" s="9">
        <v>448877</v>
      </c>
    </row>
    <row r="37" spans="1:12" x14ac:dyDescent="0.2">
      <c r="A37" s="17" t="s">
        <v>123</v>
      </c>
      <c r="B37" s="8" t="s">
        <v>124</v>
      </c>
      <c r="C37" s="18">
        <f t="shared" si="0"/>
        <v>19.087452471482891</v>
      </c>
      <c r="D37" s="18">
        <f t="shared" si="1"/>
        <v>4.9095354523227384</v>
      </c>
      <c r="E37" s="18">
        <f t="shared" si="2"/>
        <v>0.18202255339207368</v>
      </c>
      <c r="F37" s="26">
        <f t="shared" si="3"/>
        <v>0.98625456856825044</v>
      </c>
      <c r="G37" s="9">
        <v>6135</v>
      </c>
      <c r="H37" s="9">
        <v>30120</v>
      </c>
      <c r="I37" s="9">
        <v>37758</v>
      </c>
      <c r="J37" s="10">
        <v>37239</v>
      </c>
      <c r="K37" s="9">
        <v>1578</v>
      </c>
      <c r="L37" s="9">
        <v>165474</v>
      </c>
    </row>
    <row r="38" spans="1:12" x14ac:dyDescent="0.2">
      <c r="A38" s="17" t="s">
        <v>125</v>
      </c>
      <c r="B38" s="8" t="s">
        <v>126</v>
      </c>
      <c r="C38" s="18">
        <f t="shared" si="0"/>
        <v>10.634346543542389</v>
      </c>
      <c r="D38" s="18">
        <f t="shared" si="1"/>
        <v>2.8404645267376933</v>
      </c>
      <c r="E38" s="18">
        <f t="shared" si="2"/>
        <v>0.40343510521834325</v>
      </c>
      <c r="F38" s="26">
        <f t="shared" si="3"/>
        <v>0.56722772473750027</v>
      </c>
      <c r="G38" s="9">
        <v>29191</v>
      </c>
      <c r="H38" s="9">
        <v>82916</v>
      </c>
      <c r="I38" s="9">
        <v>100762</v>
      </c>
      <c r="J38" s="10">
        <v>57155</v>
      </c>
      <c r="K38" s="9">
        <v>7797</v>
      </c>
      <c r="L38" s="9">
        <v>205525</v>
      </c>
    </row>
    <row r="39" spans="1:12" x14ac:dyDescent="0.2">
      <c r="A39" s="17" t="s">
        <v>127</v>
      </c>
      <c r="B39" s="8" t="s">
        <v>128</v>
      </c>
      <c r="C39" s="18">
        <f t="shared" si="0"/>
        <v>10.036276105234608</v>
      </c>
      <c r="D39" s="18">
        <f t="shared" si="1"/>
        <v>6.495589590556019</v>
      </c>
      <c r="E39" s="18">
        <f t="shared" si="2"/>
        <v>0.59297080315364403</v>
      </c>
      <c r="F39" s="26">
        <f t="shared" si="3"/>
        <v>0.60328096118299446</v>
      </c>
      <c r="G39" s="9">
        <v>22787</v>
      </c>
      <c r="H39" s="9">
        <v>148015</v>
      </c>
      <c r="I39" s="9">
        <v>194760</v>
      </c>
      <c r="J39" s="10">
        <v>117495</v>
      </c>
      <c r="K39" s="9">
        <v>14748</v>
      </c>
      <c r="L39" s="9">
        <v>249616</v>
      </c>
    </row>
    <row r="40" spans="1:12" x14ac:dyDescent="0.2">
      <c r="A40" s="17" t="s">
        <v>129</v>
      </c>
      <c r="B40" s="8" t="s">
        <v>130</v>
      </c>
      <c r="C40" s="18">
        <f t="shared" si="0"/>
        <v>4.6395640105612346</v>
      </c>
      <c r="D40" s="18">
        <f t="shared" si="1"/>
        <v>1.6639392026416744</v>
      </c>
      <c r="E40" s="18">
        <f t="shared" si="2"/>
        <v>0.2811539739650214</v>
      </c>
      <c r="F40" s="26">
        <f t="shared" si="3"/>
        <v>0.35183010702184053</v>
      </c>
      <c r="G40" s="9">
        <v>41186</v>
      </c>
      <c r="H40" s="9">
        <v>68531</v>
      </c>
      <c r="I40" s="9">
        <v>89421</v>
      </c>
      <c r="J40" s="10">
        <v>31461</v>
      </c>
      <c r="K40" s="9">
        <v>14771</v>
      </c>
      <c r="L40" s="9">
        <v>243749</v>
      </c>
    </row>
    <row r="41" spans="1:12" x14ac:dyDescent="0.2">
      <c r="A41" s="20"/>
      <c r="B41" s="27"/>
      <c r="C41" s="28"/>
      <c r="D41" s="28"/>
      <c r="E41" s="28"/>
      <c r="F41" s="29"/>
      <c r="H41" s="8"/>
      <c r="I41" s="8"/>
      <c r="J41" s="8"/>
    </row>
    <row r="42" spans="1:12" x14ac:dyDescent="0.2">
      <c r="A42" s="13" t="s">
        <v>131</v>
      </c>
      <c r="B42" s="13" t="s">
        <v>131</v>
      </c>
      <c r="C42" s="14">
        <f>AVERAGE(C2:C40)</f>
        <v>14.149777097333432</v>
      </c>
      <c r="D42" s="14">
        <f>AVERAGE(D2:D40)</f>
        <v>5.6042413935999909</v>
      </c>
      <c r="E42" s="14">
        <f>AVERAGE(E2:E40)</f>
        <v>0.41992617811332889</v>
      </c>
      <c r="F42" s="14">
        <f>AVERAGE(F2:F40)</f>
        <v>0.71708994063144393</v>
      </c>
      <c r="H42" s="8"/>
      <c r="I42" s="8"/>
      <c r="J42" s="8"/>
    </row>
    <row r="43" spans="1:12" x14ac:dyDescent="0.2">
      <c r="A43" s="13" t="s">
        <v>132</v>
      </c>
      <c r="B43" s="13" t="s">
        <v>132</v>
      </c>
      <c r="C43" s="14">
        <f>MEDIAN(C2:C40)</f>
        <v>13.676250170322932</v>
      </c>
      <c r="D43" s="14">
        <f t="shared" ref="D43:F43" si="4">MEDIAN(D2:D40)</f>
        <v>4.8892403243429756</v>
      </c>
      <c r="E43" s="14">
        <f t="shared" si="4"/>
        <v>0.39316690859291248</v>
      </c>
      <c r="F43" s="14">
        <f t="shared" si="4"/>
        <v>0.65181885671863404</v>
      </c>
      <c r="H43" s="8"/>
      <c r="I43" s="8"/>
      <c r="J43" s="8"/>
    </row>
    <row r="44" spans="1:12" x14ac:dyDescent="0.2">
      <c r="H44" s="8"/>
      <c r="I44" s="8"/>
      <c r="J44" s="8"/>
    </row>
    <row r="45" spans="1:12" ht="36.75" customHeight="1" x14ac:dyDescent="0.2">
      <c r="B45" s="141" t="s">
        <v>133</v>
      </c>
      <c r="C45" s="141"/>
      <c r="D45" s="141"/>
      <c r="E45" s="141"/>
      <c r="F45" s="141"/>
      <c r="H45" s="8"/>
      <c r="I45" s="8"/>
      <c r="J45" s="8"/>
    </row>
    <row r="46" spans="1:12" ht="24.75" customHeight="1" x14ac:dyDescent="0.2">
      <c r="B46" s="142" t="s">
        <v>134</v>
      </c>
      <c r="C46" s="142"/>
      <c r="D46" s="142"/>
      <c r="E46" s="142"/>
      <c r="F46" s="142"/>
      <c r="H46" s="8"/>
      <c r="I46" s="8"/>
      <c r="J46" s="8"/>
    </row>
    <row r="47" spans="1:12" x14ac:dyDescent="0.2">
      <c r="H47" s="8"/>
      <c r="I47" s="8"/>
      <c r="J47" s="8"/>
    </row>
    <row r="48" spans="1:12" x14ac:dyDescent="0.2">
      <c r="H48" s="8"/>
      <c r="I48" s="8"/>
      <c r="J48" s="8"/>
    </row>
    <row r="49" spans="8:10" x14ac:dyDescent="0.2">
      <c r="H49" s="8"/>
      <c r="I49" s="8"/>
      <c r="J49" s="8"/>
    </row>
    <row r="50" spans="8:10" x14ac:dyDescent="0.2">
      <c r="H50" s="8"/>
      <c r="I50" s="8"/>
      <c r="J50" s="8"/>
    </row>
    <row r="51" spans="8:10" x14ac:dyDescent="0.2">
      <c r="H51" s="8"/>
      <c r="I51" s="8"/>
      <c r="J51" s="8"/>
    </row>
    <row r="52" spans="8:10" x14ac:dyDescent="0.2">
      <c r="H52" s="8"/>
      <c r="I52" s="8"/>
      <c r="J52" s="8"/>
    </row>
    <row r="53" spans="8:10" x14ac:dyDescent="0.2">
      <c r="H53" s="8"/>
      <c r="I53" s="8"/>
      <c r="J53" s="8"/>
    </row>
    <row r="54" spans="8:10" x14ac:dyDescent="0.2">
      <c r="H54" s="8"/>
      <c r="I54" s="8"/>
      <c r="J54" s="8"/>
    </row>
    <row r="55" spans="8:10" x14ac:dyDescent="0.2">
      <c r="H55" s="8"/>
      <c r="I55" s="8"/>
      <c r="J55" s="8"/>
    </row>
    <row r="56" spans="8:10" x14ac:dyDescent="0.2">
      <c r="H56" s="8"/>
      <c r="I56" s="8"/>
      <c r="J56" s="8"/>
    </row>
    <row r="57" spans="8:10" x14ac:dyDescent="0.2">
      <c r="H57" s="8"/>
      <c r="I57" s="8"/>
      <c r="J57" s="8"/>
    </row>
    <row r="58" spans="8:10" x14ac:dyDescent="0.2">
      <c r="H58" s="8"/>
      <c r="I58" s="8"/>
      <c r="J58" s="8"/>
    </row>
    <row r="59" spans="8:10" x14ac:dyDescent="0.2">
      <c r="H59" s="8"/>
      <c r="I59" s="8"/>
      <c r="J59" s="8"/>
    </row>
    <row r="60" spans="8:10" x14ac:dyDescent="0.2">
      <c r="H60" s="8"/>
      <c r="I60" s="8"/>
      <c r="J60" s="8"/>
    </row>
  </sheetData>
  <autoFilter ref="A1:L40" xr:uid="{545003C0-0FF7-4312-BBB7-BF839090BE37}">
    <sortState xmlns:xlrd2="http://schemas.microsoft.com/office/spreadsheetml/2017/richdata2" ref="A2:L40">
      <sortCondition ref="B1:B40"/>
    </sortState>
  </autoFilter>
  <mergeCells count="2">
    <mergeCell ref="B45:F45"/>
    <mergeCell ref="B46:F46"/>
  </mergeCells>
  <conditionalFormatting sqref="A2:F40">
    <cfRule type="expression" dxfId="12" priority="1">
      <formula>MOD(ROW(),2)=0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C165E-E15D-4970-AF47-ACFDD72BFECE}">
  <sheetPr>
    <tabColor theme="7" tint="0.39997558519241921"/>
  </sheetPr>
  <dimension ref="A1:L77"/>
  <sheetViews>
    <sheetView showGridLines="0" zoomScale="110" zoomScaleNormal="11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8" style="7" bestFit="1" customWidth="1"/>
    <col min="2" max="2" width="20.28515625" style="7" customWidth="1"/>
    <col min="3" max="3" width="17.85546875" style="11" customWidth="1"/>
    <col min="4" max="4" width="16" style="11" customWidth="1"/>
    <col min="5" max="5" width="14.140625" style="11" customWidth="1"/>
    <col min="6" max="6" width="14" style="11" customWidth="1"/>
    <col min="7" max="7" width="11.42578125" style="7" customWidth="1"/>
    <col min="8" max="8" width="14.140625" style="7" customWidth="1"/>
    <col min="9" max="9" width="14.42578125" style="7" customWidth="1"/>
    <col min="10" max="10" width="13.42578125" style="7" customWidth="1"/>
    <col min="11" max="11" width="12.85546875" style="7" customWidth="1"/>
    <col min="12" max="12" width="13" style="7" customWidth="1"/>
    <col min="13" max="16384" width="9.140625" style="7"/>
  </cols>
  <sheetData>
    <row r="1" spans="1:12" ht="39.75" customHeight="1" x14ac:dyDescent="0.2">
      <c r="A1" s="63" t="s">
        <v>32</v>
      </c>
      <c r="B1" s="15" t="s">
        <v>33</v>
      </c>
      <c r="C1" s="16" t="s">
        <v>34</v>
      </c>
      <c r="D1" s="16" t="s">
        <v>35</v>
      </c>
      <c r="E1" s="16" t="s">
        <v>36</v>
      </c>
      <c r="F1" s="111" t="s">
        <v>37</v>
      </c>
      <c r="G1" s="6"/>
      <c r="H1" s="6"/>
      <c r="I1" s="6"/>
      <c r="J1" s="6"/>
      <c r="K1" s="6"/>
      <c r="L1" s="6"/>
    </row>
    <row r="2" spans="1:12" s="27" customFormat="1" ht="15" customHeight="1" x14ac:dyDescent="0.2">
      <c r="A2" s="33" t="s">
        <v>135</v>
      </c>
      <c r="B2" s="30"/>
      <c r="C2" s="31"/>
      <c r="D2" s="31"/>
      <c r="E2" s="31"/>
      <c r="F2" s="31"/>
      <c r="G2" s="32"/>
      <c r="H2" s="32"/>
      <c r="I2" s="32"/>
      <c r="J2" s="32"/>
      <c r="K2" s="32"/>
      <c r="L2" s="32"/>
    </row>
    <row r="3" spans="1:12" x14ac:dyDescent="0.2">
      <c r="A3" s="34" t="s">
        <v>103</v>
      </c>
      <c r="B3" s="35" t="s">
        <v>104</v>
      </c>
      <c r="C3" s="36">
        <v>2.6183918669131239</v>
      </c>
      <c r="D3" s="36">
        <v>0.15912537491153772</v>
      </c>
      <c r="E3" s="36">
        <v>6.1171435912605446E-2</v>
      </c>
      <c r="F3" s="42">
        <v>8.2881274645635727</v>
      </c>
      <c r="G3" s="25"/>
      <c r="H3" s="9"/>
      <c r="I3" s="9"/>
      <c r="J3" s="10"/>
      <c r="K3" s="9"/>
      <c r="L3" s="9"/>
    </row>
    <row r="4" spans="1:12" x14ac:dyDescent="0.2">
      <c r="A4" s="17" t="s">
        <v>105</v>
      </c>
      <c r="B4" s="8" t="s">
        <v>104</v>
      </c>
      <c r="C4" s="18">
        <v>7.2617269124534642</v>
      </c>
      <c r="D4" s="18">
        <v>1.6981498747486548</v>
      </c>
      <c r="E4" s="18">
        <v>0.73019062500754728</v>
      </c>
      <c r="F4" s="40">
        <v>0.44303085069279308</v>
      </c>
      <c r="G4" s="25"/>
      <c r="H4" s="9"/>
      <c r="I4" s="9"/>
      <c r="J4" s="10"/>
      <c r="K4" s="9"/>
      <c r="L4" s="9"/>
    </row>
    <row r="5" spans="1:12" x14ac:dyDescent="0.2">
      <c r="A5" s="17" t="s">
        <v>57</v>
      </c>
      <c r="B5" s="8" t="s">
        <v>58</v>
      </c>
      <c r="C5" s="18">
        <v>12.931268903932018</v>
      </c>
      <c r="D5" s="18">
        <v>5.5843482155074824</v>
      </c>
      <c r="E5" s="18">
        <v>1.1327818839281434</v>
      </c>
      <c r="F5" s="40">
        <v>0.39525500594998264</v>
      </c>
      <c r="G5" s="9"/>
      <c r="H5" s="9"/>
      <c r="I5" s="9"/>
      <c r="J5" s="10"/>
      <c r="K5" s="9"/>
      <c r="L5" s="9"/>
    </row>
    <row r="6" spans="1:12" x14ac:dyDescent="0.2">
      <c r="A6" s="17" t="s">
        <v>122</v>
      </c>
      <c r="B6" s="8" t="s">
        <v>121</v>
      </c>
      <c r="C6" s="18">
        <v>13.48154010253587</v>
      </c>
      <c r="D6" s="18">
        <v>4.889851238019169</v>
      </c>
      <c r="E6" s="18">
        <v>1.3463519564014721</v>
      </c>
      <c r="F6" s="40">
        <v>0.62038586038561849</v>
      </c>
      <c r="G6" s="9"/>
      <c r="H6" s="9"/>
      <c r="I6" s="9"/>
      <c r="J6" s="10"/>
      <c r="K6" s="9"/>
      <c r="L6" s="9"/>
    </row>
    <row r="7" spans="1:12" x14ac:dyDescent="0.2">
      <c r="A7" s="37" t="s">
        <v>99</v>
      </c>
      <c r="B7" s="38" t="s">
        <v>100</v>
      </c>
      <c r="C7" s="39">
        <v>4.3448714685670655</v>
      </c>
      <c r="D7" s="39">
        <v>1.6795552931916569</v>
      </c>
      <c r="E7" s="39">
        <v>0.508009318697763</v>
      </c>
      <c r="F7" s="41">
        <v>1.2792411269407042</v>
      </c>
      <c r="G7" s="9"/>
      <c r="H7" s="9"/>
      <c r="I7" s="9"/>
      <c r="J7" s="10"/>
      <c r="K7" s="9"/>
      <c r="L7" s="9"/>
    </row>
    <row r="8" spans="1:12" x14ac:dyDescent="0.2">
      <c r="A8" s="17"/>
      <c r="B8" s="8"/>
      <c r="C8" s="18"/>
      <c r="D8" s="18"/>
      <c r="E8" s="18"/>
      <c r="F8" s="40"/>
      <c r="G8" s="9"/>
      <c r="H8" s="9"/>
      <c r="I8" s="9"/>
      <c r="J8" s="10"/>
      <c r="K8" s="9"/>
      <c r="L8" s="9"/>
    </row>
    <row r="9" spans="1:12" x14ac:dyDescent="0.2">
      <c r="A9" s="19" t="s">
        <v>136</v>
      </c>
      <c r="B9" s="8"/>
      <c r="C9" s="18"/>
      <c r="D9" s="18"/>
      <c r="E9" s="18"/>
      <c r="F9" s="40"/>
      <c r="G9" s="9"/>
      <c r="H9" s="9"/>
      <c r="I9" s="9"/>
      <c r="J9" s="10"/>
      <c r="K9" s="9"/>
      <c r="L9" s="9"/>
    </row>
    <row r="10" spans="1:12" x14ac:dyDescent="0.2">
      <c r="A10" s="34" t="s">
        <v>63</v>
      </c>
      <c r="B10" s="35" t="s">
        <v>64</v>
      </c>
      <c r="C10" s="36">
        <v>13.453963739779594</v>
      </c>
      <c r="D10" s="36">
        <v>4.8276038012628355</v>
      </c>
      <c r="E10" s="36">
        <v>0.94566534650991363</v>
      </c>
      <c r="F10" s="42">
        <v>0.54510237555518692</v>
      </c>
      <c r="G10" s="9"/>
      <c r="H10" s="9"/>
      <c r="I10" s="9"/>
      <c r="J10" s="10"/>
      <c r="K10" s="9"/>
      <c r="L10" s="9"/>
    </row>
    <row r="11" spans="1:12" x14ac:dyDescent="0.2">
      <c r="A11" s="17" t="s">
        <v>129</v>
      </c>
      <c r="B11" s="8" t="s">
        <v>130</v>
      </c>
      <c r="C11" s="18">
        <v>4.6395640105612346</v>
      </c>
      <c r="D11" s="18">
        <v>1.6639392026416744</v>
      </c>
      <c r="E11" s="18">
        <v>0.2811539739650214</v>
      </c>
      <c r="F11" s="40">
        <v>0.35183010702184053</v>
      </c>
      <c r="G11" s="9"/>
      <c r="H11" s="9"/>
      <c r="I11" s="9"/>
      <c r="J11" s="10"/>
      <c r="K11" s="9"/>
      <c r="L11" s="9"/>
    </row>
    <row r="12" spans="1:12" x14ac:dyDescent="0.2">
      <c r="A12" s="17" t="s">
        <v>55</v>
      </c>
      <c r="B12" s="8" t="s">
        <v>56</v>
      </c>
      <c r="C12" s="18">
        <v>12.140839218944745</v>
      </c>
      <c r="D12" s="18">
        <v>3.3384360541497689</v>
      </c>
      <c r="E12" s="18">
        <v>0.50149514987965871</v>
      </c>
      <c r="F12" s="40">
        <v>1.0943906392600766</v>
      </c>
      <c r="G12" s="9"/>
      <c r="H12" s="9"/>
      <c r="I12" s="9"/>
      <c r="J12" s="10"/>
      <c r="K12" s="9"/>
      <c r="L12" s="9"/>
    </row>
    <row r="13" spans="1:12" x14ac:dyDescent="0.2">
      <c r="A13" s="17" t="s">
        <v>59</v>
      </c>
      <c r="B13" s="8" t="s">
        <v>60</v>
      </c>
      <c r="C13" s="18">
        <v>15.048665858095816</v>
      </c>
      <c r="D13" s="18">
        <v>5.9249686623291353</v>
      </c>
      <c r="E13" s="18">
        <v>0.81755510163739997</v>
      </c>
      <c r="F13" s="40">
        <v>0.60715201018526943</v>
      </c>
      <c r="G13" s="9"/>
      <c r="H13" s="9"/>
      <c r="I13" s="9"/>
      <c r="J13" s="10"/>
      <c r="K13" s="9"/>
      <c r="L13" s="9"/>
    </row>
    <row r="14" spans="1:12" x14ac:dyDescent="0.2">
      <c r="A14" s="17" t="s">
        <v>95</v>
      </c>
      <c r="B14" s="8" t="s">
        <v>96</v>
      </c>
      <c r="C14" s="18">
        <v>11.791970154556759</v>
      </c>
      <c r="D14" s="18">
        <v>4.1384749672672863</v>
      </c>
      <c r="E14" s="18">
        <v>0.51516938957662306</v>
      </c>
      <c r="F14" s="40">
        <v>1.0435457333034179</v>
      </c>
      <c r="G14" s="9"/>
      <c r="H14" s="9"/>
      <c r="I14" s="9"/>
      <c r="J14" s="10"/>
      <c r="K14" s="9"/>
      <c r="L14" s="9"/>
    </row>
    <row r="15" spans="1:12" x14ac:dyDescent="0.2">
      <c r="A15" s="17" t="s">
        <v>114</v>
      </c>
      <c r="B15" s="8" t="s">
        <v>115</v>
      </c>
      <c r="C15" s="18">
        <v>18.591505038465705</v>
      </c>
      <c r="D15" s="18">
        <v>5.6000848591664223</v>
      </c>
      <c r="E15" s="18">
        <v>0.74304508998943342</v>
      </c>
      <c r="F15" s="40">
        <v>0.49761397906687954</v>
      </c>
      <c r="G15" s="9"/>
      <c r="H15" s="9"/>
      <c r="I15" s="9"/>
      <c r="J15" s="10"/>
      <c r="K15" s="9"/>
      <c r="L15" s="9"/>
    </row>
    <row r="16" spans="1:12" x14ac:dyDescent="0.2">
      <c r="A16" s="17" t="s">
        <v>125</v>
      </c>
      <c r="B16" s="8" t="s">
        <v>126</v>
      </c>
      <c r="C16" s="18">
        <v>10.634346543542389</v>
      </c>
      <c r="D16" s="18">
        <v>2.8404645267376933</v>
      </c>
      <c r="E16" s="18">
        <v>0.40343510521834325</v>
      </c>
      <c r="F16" s="40">
        <v>0.56722772473750027</v>
      </c>
      <c r="G16" s="9"/>
      <c r="H16" s="9"/>
      <c r="I16" s="9"/>
      <c r="J16" s="10"/>
      <c r="K16" s="9"/>
      <c r="L16" s="9"/>
    </row>
    <row r="17" spans="1:12" x14ac:dyDescent="0.2">
      <c r="A17" s="17" t="s">
        <v>77</v>
      </c>
      <c r="B17" s="8" t="s">
        <v>78</v>
      </c>
      <c r="C17" s="18">
        <v>7.2147435897435894</v>
      </c>
      <c r="D17" s="18">
        <v>1.5648788626646737</v>
      </c>
      <c r="E17" s="18">
        <v>0.23984188122978897</v>
      </c>
      <c r="F17" s="40">
        <v>0.3160939388706614</v>
      </c>
      <c r="G17" s="9"/>
      <c r="H17" s="9"/>
      <c r="I17" s="9"/>
      <c r="J17" s="10"/>
      <c r="K17" s="9"/>
      <c r="L17" s="9"/>
    </row>
    <row r="18" spans="1:12" x14ac:dyDescent="0.2">
      <c r="A18" s="17" t="s">
        <v>89</v>
      </c>
      <c r="B18" s="8" t="s">
        <v>90</v>
      </c>
      <c r="C18" s="18">
        <v>13.567870245221085</v>
      </c>
      <c r="D18" s="18">
        <v>5.6961738002594036</v>
      </c>
      <c r="E18" s="18">
        <v>0.52511695338305409</v>
      </c>
      <c r="F18" s="40">
        <v>1.3113152580340426</v>
      </c>
      <c r="G18" s="9"/>
      <c r="H18" s="9"/>
      <c r="I18" s="9"/>
      <c r="J18" s="10"/>
      <c r="K18" s="9"/>
      <c r="L18" s="9"/>
    </row>
    <row r="19" spans="1:12" x14ac:dyDescent="0.2">
      <c r="A19" s="17" t="s">
        <v>93</v>
      </c>
      <c r="B19" s="8" t="s">
        <v>92</v>
      </c>
      <c r="C19" s="18">
        <v>16.473238031914892</v>
      </c>
      <c r="D19" s="18">
        <v>8.0943357700004075</v>
      </c>
      <c r="E19" s="18">
        <v>0.76617046196902172</v>
      </c>
      <c r="F19" s="40">
        <v>0.70567611558374888</v>
      </c>
      <c r="G19" s="9"/>
      <c r="H19" s="9"/>
      <c r="I19" s="9"/>
      <c r="J19" s="10"/>
      <c r="K19" s="9"/>
      <c r="L19" s="9"/>
    </row>
    <row r="20" spans="1:12" x14ac:dyDescent="0.2">
      <c r="A20" s="17" t="s">
        <v>46</v>
      </c>
      <c r="B20" s="8" t="s">
        <v>47</v>
      </c>
      <c r="C20" s="18">
        <v>11.208806818181818</v>
      </c>
      <c r="D20" s="18">
        <v>3.7815195608608523</v>
      </c>
      <c r="E20" s="18">
        <v>0.42447967606901138</v>
      </c>
      <c r="F20" s="40">
        <v>0.42169541506048708</v>
      </c>
      <c r="G20" s="9"/>
      <c r="H20" s="9"/>
      <c r="I20" s="9"/>
      <c r="J20" s="10"/>
      <c r="K20" s="9"/>
      <c r="L20" s="9"/>
    </row>
    <row r="21" spans="1:12" x14ac:dyDescent="0.2">
      <c r="A21" s="17" t="s">
        <v>127</v>
      </c>
      <c r="B21" s="8" t="s">
        <v>128</v>
      </c>
      <c r="C21" s="18">
        <v>10.036276105234608</v>
      </c>
      <c r="D21" s="18">
        <v>6.495589590556019</v>
      </c>
      <c r="E21" s="18">
        <v>0.59297080315364403</v>
      </c>
      <c r="F21" s="40">
        <v>0.60328096118299446</v>
      </c>
      <c r="G21" s="9"/>
      <c r="H21" s="9"/>
      <c r="I21" s="9"/>
      <c r="J21" s="10"/>
      <c r="K21" s="9"/>
      <c r="L21" s="9"/>
    </row>
    <row r="22" spans="1:12" x14ac:dyDescent="0.2">
      <c r="A22" s="37" t="s">
        <v>79</v>
      </c>
      <c r="B22" s="38" t="s">
        <v>80</v>
      </c>
      <c r="C22" s="39">
        <v>18.749682982500634</v>
      </c>
      <c r="D22" s="39">
        <v>7.0059227671167967</v>
      </c>
      <c r="E22" s="39">
        <v>0.53165248782873209</v>
      </c>
      <c r="F22" s="41">
        <v>0.88290149653786021</v>
      </c>
      <c r="G22" s="9"/>
      <c r="H22" s="9"/>
      <c r="I22" s="9"/>
      <c r="J22" s="10"/>
      <c r="K22" s="9"/>
      <c r="L22" s="9"/>
    </row>
    <row r="23" spans="1:12" x14ac:dyDescent="0.2">
      <c r="A23" s="17"/>
      <c r="B23" s="8"/>
      <c r="C23" s="18"/>
      <c r="D23" s="18"/>
      <c r="E23" s="18"/>
      <c r="F23" s="40"/>
      <c r="G23" s="9"/>
      <c r="H23" s="9"/>
      <c r="I23" s="9"/>
      <c r="J23" s="10"/>
      <c r="K23" s="9"/>
      <c r="L23" s="9"/>
    </row>
    <row r="24" spans="1:12" x14ac:dyDescent="0.2">
      <c r="A24" s="19" t="s">
        <v>137</v>
      </c>
      <c r="B24" s="8"/>
      <c r="C24" s="18"/>
      <c r="D24" s="18"/>
      <c r="E24" s="18"/>
      <c r="F24" s="40"/>
      <c r="G24" s="9"/>
      <c r="H24" s="9"/>
      <c r="I24" s="9"/>
      <c r="J24" s="10"/>
      <c r="K24" s="9"/>
      <c r="L24" s="9"/>
    </row>
    <row r="25" spans="1:12" x14ac:dyDescent="0.2">
      <c r="A25" s="34" t="s">
        <v>51</v>
      </c>
      <c r="B25" s="35" t="s">
        <v>52</v>
      </c>
      <c r="C25" s="36">
        <v>5.3623893805309732</v>
      </c>
      <c r="D25" s="36">
        <v>0.62546449215524358</v>
      </c>
      <c r="E25" s="36">
        <v>7.3094970988793598E-2</v>
      </c>
      <c r="F25" s="42">
        <v>0.85588778146917677</v>
      </c>
      <c r="G25" s="9"/>
      <c r="H25" s="9"/>
      <c r="I25" s="9"/>
      <c r="J25" s="10"/>
      <c r="K25" s="9"/>
      <c r="L25" s="9"/>
    </row>
    <row r="26" spans="1:12" x14ac:dyDescent="0.2">
      <c r="A26" s="17" t="s">
        <v>101</v>
      </c>
      <c r="B26" s="8" t="s">
        <v>102</v>
      </c>
      <c r="C26" s="18">
        <v>16.111237445518288</v>
      </c>
      <c r="D26" s="18">
        <v>4.8892403243429756</v>
      </c>
      <c r="E26" s="18">
        <v>0.42470427206969585</v>
      </c>
      <c r="F26" s="40">
        <v>0.45155137926222266</v>
      </c>
      <c r="G26" s="9"/>
      <c r="H26" s="9"/>
      <c r="I26" s="9"/>
      <c r="J26" s="10"/>
      <c r="K26" s="9"/>
      <c r="L26" s="9"/>
    </row>
    <row r="27" spans="1:12" x14ac:dyDescent="0.2">
      <c r="A27" s="17" t="s">
        <v>44</v>
      </c>
      <c r="B27" s="8" t="s">
        <v>45</v>
      </c>
      <c r="C27" s="18">
        <v>20.250414015514686</v>
      </c>
      <c r="D27" s="18">
        <v>14.244819129368485</v>
      </c>
      <c r="E27" s="18">
        <v>0.93885575275595645</v>
      </c>
      <c r="F27" s="40">
        <v>0.48656141941870568</v>
      </c>
      <c r="G27" s="9"/>
      <c r="H27" s="9"/>
      <c r="I27" s="9"/>
      <c r="J27" s="10"/>
      <c r="K27" s="9"/>
      <c r="L27" s="9"/>
    </row>
    <row r="28" spans="1:12" x14ac:dyDescent="0.2">
      <c r="A28" s="17" t="s">
        <v>83</v>
      </c>
      <c r="B28" s="8" t="s">
        <v>84</v>
      </c>
      <c r="C28" s="18">
        <v>11.01526717557252</v>
      </c>
      <c r="D28" s="18">
        <v>6.2544891640866869</v>
      </c>
      <c r="E28" s="18">
        <v>0.47046604130376057</v>
      </c>
      <c r="F28" s="40">
        <v>0.7818020228713447</v>
      </c>
      <c r="G28" s="9"/>
      <c r="H28" s="9"/>
      <c r="I28" s="9"/>
      <c r="J28" s="10"/>
      <c r="K28" s="9"/>
      <c r="L28" s="9"/>
    </row>
    <row r="29" spans="1:12" x14ac:dyDescent="0.2">
      <c r="A29" s="17" t="s">
        <v>85</v>
      </c>
      <c r="B29" s="8" t="s">
        <v>86</v>
      </c>
      <c r="C29" s="18">
        <v>17.627326565143825</v>
      </c>
      <c r="D29" s="18">
        <v>7.8783085455003778</v>
      </c>
      <c r="E29" s="18">
        <v>0.60660009316408525</v>
      </c>
      <c r="F29" s="40">
        <v>0.47104997279863214</v>
      </c>
      <c r="G29" s="9"/>
      <c r="H29" s="9"/>
      <c r="I29" s="9"/>
      <c r="J29" s="10"/>
      <c r="K29" s="9"/>
      <c r="L29" s="9"/>
    </row>
    <row r="30" spans="1:12" x14ac:dyDescent="0.2">
      <c r="A30" s="17" t="s">
        <v>116</v>
      </c>
      <c r="B30" s="8" t="s">
        <v>117</v>
      </c>
      <c r="C30" s="18">
        <v>12.790422159185717</v>
      </c>
      <c r="D30" s="18">
        <v>4.8576045627376425</v>
      </c>
      <c r="E30" s="18">
        <v>0.39316690859291248</v>
      </c>
      <c r="F30" s="40">
        <v>0.53914338687165386</v>
      </c>
      <c r="G30" s="9"/>
      <c r="H30" s="9"/>
      <c r="I30" s="9"/>
      <c r="J30" s="10"/>
      <c r="K30" s="9"/>
      <c r="L30" s="9"/>
    </row>
    <row r="31" spans="1:12" x14ac:dyDescent="0.2">
      <c r="A31" s="17" t="s">
        <v>113</v>
      </c>
      <c r="B31" s="8" t="s">
        <v>112</v>
      </c>
      <c r="C31" s="18">
        <v>16.303791235844411</v>
      </c>
      <c r="D31" s="18">
        <v>7.0119997176537021</v>
      </c>
      <c r="E31" s="18">
        <v>0.44888838680524173</v>
      </c>
      <c r="F31" s="40">
        <v>0.90772763374145804</v>
      </c>
      <c r="G31" s="9"/>
      <c r="H31" s="9"/>
      <c r="I31" s="9"/>
      <c r="J31" s="10"/>
      <c r="K31" s="9"/>
      <c r="L31" s="9"/>
    </row>
    <row r="32" spans="1:12" x14ac:dyDescent="0.2">
      <c r="A32" s="17" t="s">
        <v>50</v>
      </c>
      <c r="B32" s="8" t="s">
        <v>49</v>
      </c>
      <c r="C32" s="18">
        <v>11.476899284747729</v>
      </c>
      <c r="D32" s="18">
        <v>4.224119530416222</v>
      </c>
      <c r="E32" s="18">
        <v>0.29215219274072907</v>
      </c>
      <c r="F32" s="40">
        <v>0.58148153250582058</v>
      </c>
      <c r="G32" s="9"/>
      <c r="H32" s="9"/>
      <c r="I32" s="9"/>
      <c r="J32" s="10"/>
      <c r="K32" s="9"/>
      <c r="L32" s="9"/>
    </row>
    <row r="33" spans="1:12" x14ac:dyDescent="0.2">
      <c r="A33" s="17" t="s">
        <v>61</v>
      </c>
      <c r="B33" s="8" t="s">
        <v>62</v>
      </c>
      <c r="C33" s="18">
        <v>18.557592784267339</v>
      </c>
      <c r="D33" s="18">
        <v>9.5470104974897314</v>
      </c>
      <c r="E33" s="18">
        <v>0.57792728076476763</v>
      </c>
      <c r="F33" s="40">
        <v>0.33061500567913527</v>
      </c>
      <c r="G33" s="9"/>
      <c r="H33" s="9"/>
      <c r="I33" s="9"/>
      <c r="J33" s="10"/>
      <c r="K33" s="9"/>
      <c r="L33" s="9"/>
    </row>
    <row r="34" spans="1:12" x14ac:dyDescent="0.2">
      <c r="A34" s="17" t="s">
        <v>97</v>
      </c>
      <c r="B34" s="8" t="s">
        <v>98</v>
      </c>
      <c r="C34" s="18">
        <v>15.680650037792894</v>
      </c>
      <c r="D34" s="18">
        <v>3.4671179075791763</v>
      </c>
      <c r="E34" s="18">
        <v>0.21512640769852956</v>
      </c>
      <c r="F34" s="40">
        <v>0.9844266813671444</v>
      </c>
      <c r="G34" s="9"/>
      <c r="H34" s="9"/>
      <c r="I34" s="9"/>
      <c r="J34" s="10"/>
      <c r="K34" s="9"/>
      <c r="L34" s="9"/>
    </row>
    <row r="35" spans="1:12" x14ac:dyDescent="0.2">
      <c r="A35" s="37" t="s">
        <v>118</v>
      </c>
      <c r="B35" s="38" t="s">
        <v>119</v>
      </c>
      <c r="C35" s="39">
        <v>12.409598676044684</v>
      </c>
      <c r="D35" s="39">
        <v>2.8266892847045519</v>
      </c>
      <c r="E35" s="39">
        <v>0.18663895560837804</v>
      </c>
      <c r="F35" s="41">
        <v>0.65181885671863404</v>
      </c>
      <c r="G35" s="9"/>
      <c r="H35" s="9"/>
      <c r="I35" s="9"/>
      <c r="J35" s="10"/>
      <c r="K35" s="9"/>
      <c r="L35" s="9"/>
    </row>
    <row r="36" spans="1:12" x14ac:dyDescent="0.2">
      <c r="A36" s="17"/>
      <c r="B36" s="8"/>
      <c r="C36" s="18"/>
      <c r="D36" s="18"/>
      <c r="E36" s="18"/>
      <c r="F36" s="40"/>
      <c r="G36" s="9"/>
      <c r="H36" s="9"/>
      <c r="I36" s="9"/>
      <c r="J36" s="10"/>
      <c r="K36" s="9"/>
      <c r="L36" s="9"/>
    </row>
    <row r="37" spans="1:12" x14ac:dyDescent="0.2">
      <c r="A37" s="19" t="s">
        <v>138</v>
      </c>
      <c r="B37" s="8"/>
      <c r="C37" s="18"/>
      <c r="D37" s="18"/>
      <c r="E37" s="18"/>
      <c r="F37" s="40"/>
      <c r="G37" s="9"/>
      <c r="H37" s="9"/>
      <c r="I37" s="9"/>
      <c r="J37" s="10"/>
      <c r="K37" s="9"/>
      <c r="L37" s="9"/>
    </row>
    <row r="38" spans="1:12" x14ac:dyDescent="0.2">
      <c r="A38" s="34" t="s">
        <v>53</v>
      </c>
      <c r="B38" s="35" t="s">
        <v>54</v>
      </c>
      <c r="C38" s="36">
        <v>17.954531767539898</v>
      </c>
      <c r="D38" s="36">
        <v>7.6181167752651078</v>
      </c>
      <c r="E38" s="36">
        <v>0.35775913792689656</v>
      </c>
      <c r="F38" s="42">
        <v>0.40169761846835889</v>
      </c>
      <c r="G38" s="9"/>
      <c r="H38" s="9"/>
      <c r="I38" s="9"/>
      <c r="J38" s="10"/>
      <c r="K38" s="9"/>
      <c r="L38" s="9"/>
    </row>
    <row r="39" spans="1:12" x14ac:dyDescent="0.2">
      <c r="A39" s="17" t="s">
        <v>106</v>
      </c>
      <c r="B39" s="8" t="s">
        <v>107</v>
      </c>
      <c r="C39" s="18">
        <v>18.279951836243228</v>
      </c>
      <c r="D39" s="18">
        <v>3.939154125583809</v>
      </c>
      <c r="E39" s="18">
        <v>0.18708409326169467</v>
      </c>
      <c r="F39" s="40">
        <v>0.36540955542874931</v>
      </c>
      <c r="G39" s="9"/>
      <c r="H39" s="9"/>
      <c r="I39" s="9"/>
      <c r="J39" s="10"/>
      <c r="K39" s="9"/>
      <c r="L39" s="9"/>
    </row>
    <row r="40" spans="1:12" x14ac:dyDescent="0.2">
      <c r="A40" s="17" t="s">
        <v>111</v>
      </c>
      <c r="B40" s="8" t="s">
        <v>112</v>
      </c>
      <c r="C40" s="18">
        <v>16.194609410689814</v>
      </c>
      <c r="D40" s="18">
        <v>4.8809032080407544</v>
      </c>
      <c r="E40" s="18">
        <v>0.18204506706653248</v>
      </c>
      <c r="F40" s="40">
        <v>1.647846752124442</v>
      </c>
      <c r="G40" s="9"/>
      <c r="H40" s="9"/>
      <c r="I40" s="9"/>
      <c r="J40" s="10"/>
      <c r="K40" s="9"/>
      <c r="L40" s="9"/>
    </row>
    <row r="41" spans="1:12" x14ac:dyDescent="0.2">
      <c r="A41" s="17" t="s">
        <v>65</v>
      </c>
      <c r="B41" s="8" t="s">
        <v>66</v>
      </c>
      <c r="C41" s="18">
        <v>24.17326203208556</v>
      </c>
      <c r="D41" s="18">
        <v>7.0356420233463037</v>
      </c>
      <c r="E41" s="18">
        <v>0.28005526265248343</v>
      </c>
      <c r="F41" s="40">
        <v>0.38843768600119039</v>
      </c>
      <c r="G41" s="9"/>
      <c r="H41" s="9"/>
      <c r="I41" s="9"/>
      <c r="J41" s="10"/>
      <c r="K41" s="9"/>
      <c r="L41" s="9"/>
    </row>
    <row r="42" spans="1:12" x14ac:dyDescent="0.2">
      <c r="A42" s="17" t="s">
        <v>123</v>
      </c>
      <c r="B42" s="8" t="s">
        <v>124</v>
      </c>
      <c r="C42" s="18">
        <v>19.087452471482891</v>
      </c>
      <c r="D42" s="18">
        <v>4.9095354523227384</v>
      </c>
      <c r="E42" s="18">
        <v>0.18202255339207368</v>
      </c>
      <c r="F42" s="40">
        <v>0.98625456856825044</v>
      </c>
      <c r="G42" s="9"/>
      <c r="H42" s="9"/>
      <c r="I42" s="9"/>
      <c r="J42" s="10"/>
      <c r="K42" s="9"/>
      <c r="L42" s="9"/>
    </row>
    <row r="43" spans="1:12" x14ac:dyDescent="0.2">
      <c r="A43" s="17" t="s">
        <v>110</v>
      </c>
      <c r="B43" s="8" t="s">
        <v>109</v>
      </c>
      <c r="C43" s="18">
        <v>22.435676709708275</v>
      </c>
      <c r="D43" s="18">
        <v>7.9004715392388007</v>
      </c>
      <c r="E43" s="18">
        <v>0.26773770117566487</v>
      </c>
      <c r="F43" s="40">
        <v>0.57743884468022399</v>
      </c>
      <c r="G43" s="9"/>
      <c r="H43" s="9"/>
      <c r="I43" s="9"/>
      <c r="J43" s="10"/>
      <c r="K43" s="9"/>
      <c r="L43" s="9"/>
    </row>
    <row r="44" spans="1:12" x14ac:dyDescent="0.2">
      <c r="A44" s="17" t="s">
        <v>69</v>
      </c>
      <c r="B44" s="8" t="s">
        <v>70</v>
      </c>
      <c r="C44" s="18">
        <v>20.121044303797468</v>
      </c>
      <c r="D44" s="18">
        <v>4.4572379950928847</v>
      </c>
      <c r="E44" s="18">
        <v>0.14010356414917643</v>
      </c>
      <c r="F44" s="40">
        <v>0.84344211318778439</v>
      </c>
      <c r="G44" s="9"/>
      <c r="H44" s="9"/>
      <c r="I44" s="9"/>
      <c r="J44" s="10"/>
      <c r="K44" s="9"/>
      <c r="L44" s="9"/>
    </row>
    <row r="45" spans="1:12" x14ac:dyDescent="0.2">
      <c r="A45" s="17" t="s">
        <v>75</v>
      </c>
      <c r="B45" s="8" t="s">
        <v>76</v>
      </c>
      <c r="C45" s="18">
        <v>17.930535866175219</v>
      </c>
      <c r="D45" s="18">
        <v>11.700462534690102</v>
      </c>
      <c r="E45" s="18">
        <v>0.35422781350122107</v>
      </c>
      <c r="F45" s="40">
        <v>0.87171559162124512</v>
      </c>
      <c r="G45" s="9"/>
      <c r="H45" s="9"/>
      <c r="I45" s="9"/>
      <c r="J45" s="10"/>
      <c r="K45" s="9"/>
      <c r="L45" s="9"/>
    </row>
    <row r="46" spans="1:12" x14ac:dyDescent="0.2">
      <c r="A46" s="37" t="s">
        <v>72</v>
      </c>
      <c r="B46" s="38" t="s">
        <v>73</v>
      </c>
      <c r="C46" s="39">
        <v>17.590799031476998</v>
      </c>
      <c r="D46" s="39">
        <v>4.2903543307086611</v>
      </c>
      <c r="E46" s="39">
        <v>0.13505474690015429</v>
      </c>
      <c r="F46" s="41">
        <v>0.52132751460547622</v>
      </c>
      <c r="G46" s="9"/>
      <c r="H46" s="9"/>
      <c r="I46" s="9"/>
      <c r="J46" s="10"/>
      <c r="K46" s="9"/>
      <c r="L46" s="9"/>
    </row>
    <row r="47" spans="1:12" x14ac:dyDescent="0.2">
      <c r="A47" s="17"/>
      <c r="B47" s="8"/>
      <c r="C47" s="18"/>
      <c r="D47" s="18"/>
      <c r="E47" s="18"/>
      <c r="F47" s="40"/>
      <c r="G47" s="9"/>
      <c r="H47" s="9"/>
      <c r="I47" s="9"/>
      <c r="J47" s="10"/>
      <c r="K47" s="9"/>
      <c r="L47" s="9"/>
    </row>
    <row r="48" spans="1:12" x14ac:dyDescent="0.2">
      <c r="A48" s="19" t="s">
        <v>139</v>
      </c>
      <c r="B48" s="8"/>
      <c r="C48" s="18"/>
      <c r="D48" s="18"/>
      <c r="E48" s="18"/>
      <c r="F48" s="40"/>
      <c r="G48" s="9"/>
      <c r="H48" s="9"/>
      <c r="I48" s="9"/>
      <c r="J48" s="10"/>
      <c r="K48" s="9"/>
      <c r="L48" s="9"/>
    </row>
    <row r="49" spans="1:12" x14ac:dyDescent="0.2">
      <c r="A49" s="34" t="s">
        <v>67</v>
      </c>
      <c r="B49" s="35" t="s">
        <v>68</v>
      </c>
      <c r="C49" s="36">
        <v>16.624288425047439</v>
      </c>
      <c r="D49" s="36">
        <v>3.8041684759009988</v>
      </c>
      <c r="E49" s="36">
        <v>0.10118380781890628</v>
      </c>
      <c r="F49" s="42">
        <v>0.82887771307570146</v>
      </c>
      <c r="G49" s="9"/>
      <c r="H49" s="9"/>
      <c r="I49" s="9"/>
      <c r="J49" s="10"/>
      <c r="K49" s="9"/>
      <c r="L49" s="9"/>
    </row>
    <row r="50" spans="1:12" x14ac:dyDescent="0.2">
      <c r="A50" s="17" t="s">
        <v>108</v>
      </c>
      <c r="B50" s="8" t="s">
        <v>109</v>
      </c>
      <c r="C50" s="18">
        <v>16.829505915100906</v>
      </c>
      <c r="D50" s="18">
        <v>5.5076292416306076</v>
      </c>
      <c r="E50" s="18">
        <v>0.13647470443836235</v>
      </c>
      <c r="F50" s="40">
        <v>0.81789192154711288</v>
      </c>
      <c r="G50" s="9"/>
      <c r="H50" s="9"/>
      <c r="I50" s="9"/>
      <c r="J50" s="10"/>
      <c r="K50" s="9"/>
      <c r="L50" s="9"/>
    </row>
    <row r="51" spans="1:12" x14ac:dyDescent="0.2">
      <c r="A51" s="17" t="s">
        <v>71</v>
      </c>
      <c r="B51" s="8" t="s">
        <v>70</v>
      </c>
      <c r="C51" s="18">
        <v>14.763941940412529</v>
      </c>
      <c r="D51" s="18">
        <v>4.7836633663366337</v>
      </c>
      <c r="E51" s="18">
        <v>0.1195124515327104</v>
      </c>
      <c r="F51" s="40">
        <v>0.58146079213742707</v>
      </c>
      <c r="G51" s="9"/>
      <c r="H51" s="9"/>
      <c r="I51" s="9"/>
      <c r="J51" s="10"/>
      <c r="K51" s="9"/>
      <c r="L51" s="9"/>
    </row>
    <row r="52" spans="1:12" x14ac:dyDescent="0.2">
      <c r="A52" s="17" t="s">
        <v>81</v>
      </c>
      <c r="B52" s="8" t="s">
        <v>82</v>
      </c>
      <c r="C52" s="18">
        <v>12.022407503908285</v>
      </c>
      <c r="D52" s="18">
        <v>6.6068155784650626</v>
      </c>
      <c r="E52" s="18">
        <v>0.13923271434692608</v>
      </c>
      <c r="F52" s="40">
        <v>0.7553456998313659</v>
      </c>
      <c r="G52" s="9"/>
      <c r="H52" s="9"/>
      <c r="I52" s="9"/>
      <c r="J52" s="10"/>
      <c r="K52" s="9"/>
      <c r="L52" s="9"/>
    </row>
    <row r="53" spans="1:12" x14ac:dyDescent="0.2">
      <c r="A53" s="17" t="s">
        <v>74</v>
      </c>
      <c r="B53" s="8" t="s">
        <v>73</v>
      </c>
      <c r="C53" s="18">
        <v>28.074193548387097</v>
      </c>
      <c r="D53" s="18">
        <v>5.6003861003861006</v>
      </c>
      <c r="E53" s="18">
        <v>0.10947789497518727</v>
      </c>
      <c r="F53" s="40">
        <v>0.43908137396232044</v>
      </c>
      <c r="G53" s="9"/>
      <c r="H53" s="9"/>
      <c r="I53" s="9"/>
      <c r="J53" s="10"/>
      <c r="K53" s="9"/>
      <c r="L53" s="9"/>
    </row>
    <row r="54" spans="1:12" x14ac:dyDescent="0.2">
      <c r="A54" s="17" t="s">
        <v>120</v>
      </c>
      <c r="B54" s="8" t="s">
        <v>121</v>
      </c>
      <c r="C54" s="18">
        <v>32.989761092150168</v>
      </c>
      <c r="D54" s="18">
        <v>3.7995283018867925</v>
      </c>
      <c r="E54" s="18">
        <v>6.1232246702732834E-2</v>
      </c>
      <c r="F54" s="40">
        <v>1.7259259259259259</v>
      </c>
      <c r="G54" s="9"/>
      <c r="H54" s="9"/>
      <c r="I54" s="9"/>
      <c r="J54" s="10"/>
      <c r="K54" s="9"/>
      <c r="L54" s="9"/>
    </row>
    <row r="55" spans="1:12" x14ac:dyDescent="0.2">
      <c r="A55" s="17" t="s">
        <v>48</v>
      </c>
      <c r="B55" s="8" t="s">
        <v>49</v>
      </c>
      <c r="C55" s="18">
        <v>9.9457627118644076</v>
      </c>
      <c r="D55" s="18">
        <v>1.5442105263157895</v>
      </c>
      <c r="E55" s="18">
        <v>1.9348839663142901E-2</v>
      </c>
      <c r="F55" s="40">
        <v>3.0221590909090907</v>
      </c>
      <c r="G55" s="9"/>
      <c r="H55" s="9"/>
      <c r="I55" s="9"/>
      <c r="J55" s="10"/>
      <c r="K55" s="9"/>
      <c r="L55" s="9"/>
    </row>
    <row r="56" spans="1:12" x14ac:dyDescent="0.2">
      <c r="A56" s="17" t="s">
        <v>94</v>
      </c>
      <c r="B56" s="8" t="s">
        <v>92</v>
      </c>
      <c r="C56" s="18">
        <v>35.760416666666664</v>
      </c>
      <c r="D56" s="18">
        <v>12.598165137614679</v>
      </c>
      <c r="E56" s="18">
        <v>9.0751681932934161E-2</v>
      </c>
      <c r="F56" s="40">
        <v>0.60392755257745634</v>
      </c>
      <c r="G56" s="9"/>
      <c r="H56" s="9"/>
      <c r="I56" s="9"/>
      <c r="J56" s="10"/>
      <c r="K56" s="9"/>
      <c r="L56" s="9"/>
    </row>
    <row r="57" spans="1:12" x14ac:dyDescent="0.2">
      <c r="A57" s="17" t="s">
        <v>87</v>
      </c>
      <c r="B57" s="8" t="s">
        <v>88</v>
      </c>
      <c r="C57" s="18">
        <v>7.9732426303854878</v>
      </c>
      <c r="D57" s="18">
        <v>16.727878211227402</v>
      </c>
      <c r="E57" s="18">
        <v>0.10560427679000481</v>
      </c>
      <c r="F57" s="40">
        <v>1.4302489431658056</v>
      </c>
      <c r="G57" s="9"/>
      <c r="H57" s="9"/>
      <c r="I57" s="9"/>
      <c r="J57" s="10"/>
      <c r="K57" s="9"/>
      <c r="L57" s="9"/>
    </row>
    <row r="58" spans="1:12" x14ac:dyDescent="0.2">
      <c r="A58" s="37" t="s">
        <v>91</v>
      </c>
      <c r="B58" s="38" t="s">
        <v>92</v>
      </c>
      <c r="C58" s="39">
        <v>29.776595744680851</v>
      </c>
      <c r="D58" s="39">
        <v>9.2477973568281939</v>
      </c>
      <c r="E58" s="39">
        <v>5.7118563363036529E-2</v>
      </c>
      <c r="F58" s="41">
        <v>0.83208350222942851</v>
      </c>
      <c r="G58" s="9"/>
      <c r="H58" s="9"/>
      <c r="I58" s="9"/>
      <c r="J58" s="10"/>
      <c r="K58" s="9"/>
      <c r="L58" s="9"/>
    </row>
    <row r="59" spans="1:12" x14ac:dyDescent="0.2">
      <c r="H59" s="8"/>
      <c r="I59" s="8"/>
      <c r="J59" s="8"/>
    </row>
    <row r="60" spans="1:12" ht="40.5" customHeight="1" x14ac:dyDescent="0.2">
      <c r="A60" s="141" t="s">
        <v>133</v>
      </c>
      <c r="B60" s="141"/>
      <c r="C60" s="141"/>
      <c r="D60" s="141"/>
      <c r="E60" s="141"/>
      <c r="F60" s="141"/>
      <c r="H60" s="8"/>
      <c r="I60" s="8"/>
      <c r="J60" s="8"/>
    </row>
    <row r="61" spans="1:12" ht="24" customHeight="1" x14ac:dyDescent="0.2">
      <c r="A61" s="142" t="s">
        <v>134</v>
      </c>
      <c r="B61" s="142"/>
      <c r="C61" s="142"/>
      <c r="D61" s="142"/>
      <c r="E61" s="142"/>
      <c r="F61" s="142"/>
      <c r="H61" s="8"/>
      <c r="I61" s="8"/>
      <c r="J61" s="8"/>
    </row>
    <row r="62" spans="1:12" x14ac:dyDescent="0.2">
      <c r="H62" s="8"/>
      <c r="I62" s="8"/>
      <c r="J62" s="8"/>
    </row>
    <row r="63" spans="1:12" x14ac:dyDescent="0.2">
      <c r="H63" s="8"/>
      <c r="I63" s="8"/>
      <c r="J63" s="8"/>
    </row>
    <row r="64" spans="1:12" x14ac:dyDescent="0.2">
      <c r="H64" s="8"/>
      <c r="I64" s="8"/>
      <c r="J64" s="8"/>
    </row>
    <row r="65" spans="8:10" x14ac:dyDescent="0.2">
      <c r="H65" s="8"/>
      <c r="I65" s="8"/>
      <c r="J65" s="8"/>
    </row>
    <row r="66" spans="8:10" x14ac:dyDescent="0.2">
      <c r="H66" s="8"/>
      <c r="I66" s="8"/>
      <c r="J66" s="8"/>
    </row>
    <row r="67" spans="8:10" x14ac:dyDescent="0.2">
      <c r="H67" s="8"/>
      <c r="I67" s="8"/>
      <c r="J67" s="8"/>
    </row>
    <row r="68" spans="8:10" x14ac:dyDescent="0.2">
      <c r="H68" s="8"/>
      <c r="I68" s="8"/>
      <c r="J68" s="8"/>
    </row>
    <row r="69" spans="8:10" x14ac:dyDescent="0.2">
      <c r="H69" s="8"/>
      <c r="I69" s="8"/>
      <c r="J69" s="8"/>
    </row>
    <row r="70" spans="8:10" x14ac:dyDescent="0.2">
      <c r="H70" s="8"/>
      <c r="I70" s="8"/>
      <c r="J70" s="8"/>
    </row>
    <row r="71" spans="8:10" x14ac:dyDescent="0.2">
      <c r="H71" s="8"/>
      <c r="I71" s="8"/>
      <c r="J71" s="8"/>
    </row>
    <row r="72" spans="8:10" x14ac:dyDescent="0.2">
      <c r="H72" s="8"/>
      <c r="I72" s="8"/>
      <c r="J72" s="8"/>
    </row>
    <row r="73" spans="8:10" x14ac:dyDescent="0.2">
      <c r="H73" s="8"/>
      <c r="I73" s="8"/>
      <c r="J73" s="8"/>
    </row>
    <row r="74" spans="8:10" x14ac:dyDescent="0.2">
      <c r="H74" s="8"/>
      <c r="I74" s="8"/>
      <c r="J74" s="8"/>
    </row>
    <row r="75" spans="8:10" x14ac:dyDescent="0.2">
      <c r="H75" s="8"/>
      <c r="I75" s="8"/>
      <c r="J75" s="8"/>
    </row>
    <row r="76" spans="8:10" x14ac:dyDescent="0.2">
      <c r="H76" s="8"/>
      <c r="I76" s="8"/>
      <c r="J76" s="8"/>
    </row>
    <row r="77" spans="8:10" x14ac:dyDescent="0.2">
      <c r="H77" s="8"/>
      <c r="I77" s="8"/>
      <c r="J77" s="8"/>
    </row>
  </sheetData>
  <sortState xmlns:xlrd2="http://schemas.microsoft.com/office/spreadsheetml/2017/richdata2" ref="A2:L58">
    <sortCondition descending="1" ref="G3:G58"/>
  </sortState>
  <mergeCells count="2">
    <mergeCell ref="A60:F60"/>
    <mergeCell ref="A61:F61"/>
  </mergeCells>
  <conditionalFormatting sqref="A3:F7">
    <cfRule type="expression" dxfId="11" priority="5">
      <formula>MOD(ROW(),2)=0</formula>
    </cfRule>
  </conditionalFormatting>
  <conditionalFormatting sqref="A10:F22">
    <cfRule type="expression" dxfId="10" priority="4">
      <formula>MOD(ROW(),2)=0</formula>
    </cfRule>
  </conditionalFormatting>
  <conditionalFormatting sqref="A25:F35">
    <cfRule type="expression" dxfId="9" priority="3">
      <formula>MOD(ROW(),2)=0</formula>
    </cfRule>
  </conditionalFormatting>
  <conditionalFormatting sqref="A38:F46">
    <cfRule type="expression" dxfId="8" priority="2">
      <formula>MOD(ROW(),2)=0</formula>
    </cfRule>
  </conditionalFormatting>
  <conditionalFormatting sqref="A49:F58">
    <cfRule type="expression" dxfId="7" priority="1">
      <formula>MOD(ROW(),2)=0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CD370-4234-4299-93AC-26B140075B24}">
  <sheetPr>
    <tabColor theme="7" tint="0.39997558519241921"/>
  </sheetPr>
  <dimension ref="A1:I70"/>
  <sheetViews>
    <sheetView showGridLines="0" zoomScale="110" zoomScaleNormal="11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8.140625" style="7" customWidth="1"/>
    <col min="2" max="2" width="13.85546875" style="12" customWidth="1"/>
    <col min="3" max="3" width="11.42578125" style="12" customWidth="1"/>
    <col min="4" max="4" width="13.85546875" style="12" customWidth="1"/>
    <col min="5" max="5" width="14.140625" style="12" customWidth="1"/>
    <col min="6" max="6" width="14.42578125" style="12" customWidth="1"/>
    <col min="7" max="7" width="13.85546875" style="12" customWidth="1"/>
    <col min="8" max="8" width="15.28515625" style="47" hidden="1" customWidth="1"/>
    <col min="9" max="9" width="20.28515625" style="7" hidden="1" customWidth="1"/>
    <col min="10" max="16384" width="9.140625" style="7"/>
  </cols>
  <sheetData>
    <row r="1" spans="1:9" ht="51" x14ac:dyDescent="0.2">
      <c r="A1" s="63" t="s">
        <v>32</v>
      </c>
      <c r="B1" s="109" t="s">
        <v>140</v>
      </c>
      <c r="C1" s="16" t="s">
        <v>141</v>
      </c>
      <c r="D1" s="109" t="s">
        <v>142</v>
      </c>
      <c r="E1" s="109" t="s">
        <v>143</v>
      </c>
      <c r="F1" s="109" t="s">
        <v>39</v>
      </c>
      <c r="G1" s="111" t="s">
        <v>144</v>
      </c>
      <c r="H1" s="45" t="s">
        <v>145</v>
      </c>
      <c r="I1" s="6" t="s">
        <v>33</v>
      </c>
    </row>
    <row r="2" spans="1:9" x14ac:dyDescent="0.2">
      <c r="A2" s="17" t="s">
        <v>44</v>
      </c>
      <c r="B2" s="52">
        <v>182628</v>
      </c>
      <c r="C2" s="53">
        <f t="shared" ref="C2:C49" si="0">B2/H2</f>
        <v>0.63213421620106125</v>
      </c>
      <c r="D2" s="52">
        <v>49592</v>
      </c>
      <c r="E2" s="52">
        <v>113</v>
      </c>
      <c r="F2" s="52">
        <v>232333</v>
      </c>
      <c r="G2" s="54">
        <f t="shared" ref="G2:G49" si="1">F2/H2</f>
        <v>0.80417919953479844</v>
      </c>
      <c r="H2" s="46">
        <v>288907</v>
      </c>
      <c r="I2" s="8" t="s">
        <v>45</v>
      </c>
    </row>
    <row r="3" spans="1:9" x14ac:dyDescent="0.2">
      <c r="A3" s="17" t="s">
        <v>46</v>
      </c>
      <c r="B3" s="52">
        <v>67026</v>
      </c>
      <c r="C3" s="53">
        <f t="shared" si="0"/>
        <v>0.59533156875632853</v>
      </c>
      <c r="D3" s="52">
        <v>19526</v>
      </c>
      <c r="E3" s="52">
        <v>249</v>
      </c>
      <c r="F3" s="52">
        <v>86801</v>
      </c>
      <c r="G3" s="54">
        <f t="shared" si="1"/>
        <v>0.77097507683015654</v>
      </c>
      <c r="H3" s="46">
        <v>112586</v>
      </c>
      <c r="I3" s="8" t="s">
        <v>47</v>
      </c>
    </row>
    <row r="4" spans="1:9" x14ac:dyDescent="0.2">
      <c r="A4" s="17" t="s">
        <v>50</v>
      </c>
      <c r="B4" s="52">
        <v>41402</v>
      </c>
      <c r="C4" s="53">
        <f t="shared" si="0"/>
        <v>0.57037761582652546</v>
      </c>
      <c r="D4" s="52">
        <v>17696</v>
      </c>
      <c r="E4" s="52">
        <v>272</v>
      </c>
      <c r="F4" s="52">
        <v>59370</v>
      </c>
      <c r="G4" s="54">
        <f t="shared" si="1"/>
        <v>0.81791505365974626</v>
      </c>
      <c r="H4" s="46">
        <v>72587</v>
      </c>
      <c r="I4" s="8" t="s">
        <v>49</v>
      </c>
    </row>
    <row r="5" spans="1:9" x14ac:dyDescent="0.2">
      <c r="A5" s="17" t="s">
        <v>48</v>
      </c>
      <c r="B5" s="52">
        <v>1788</v>
      </c>
      <c r="C5" s="53">
        <f t="shared" si="0"/>
        <v>0.50795454545454544</v>
      </c>
      <c r="D5" s="52">
        <v>1146</v>
      </c>
      <c r="E5" s="52">
        <v>0</v>
      </c>
      <c r="F5" s="52">
        <v>2934</v>
      </c>
      <c r="G5" s="54">
        <f t="shared" si="1"/>
        <v>0.83352272727272725</v>
      </c>
      <c r="H5" s="46">
        <v>3520</v>
      </c>
      <c r="I5" s="8" t="s">
        <v>49</v>
      </c>
    </row>
    <row r="6" spans="1:9" x14ac:dyDescent="0.2">
      <c r="A6" s="17" t="s">
        <v>51</v>
      </c>
      <c r="B6" s="52">
        <v>5189</v>
      </c>
      <c r="C6" s="53">
        <f t="shared" si="0"/>
        <v>0.38309339239571799</v>
      </c>
      <c r="D6" s="52">
        <v>6930</v>
      </c>
      <c r="E6" s="52">
        <v>0</v>
      </c>
      <c r="F6" s="52">
        <v>12119</v>
      </c>
      <c r="G6" s="54">
        <f t="shared" si="1"/>
        <v>0.89472129937246214</v>
      </c>
      <c r="H6" s="46">
        <v>13545</v>
      </c>
      <c r="I6" s="8" t="s">
        <v>52</v>
      </c>
    </row>
    <row r="7" spans="1:9" x14ac:dyDescent="0.2">
      <c r="A7" s="17" t="s">
        <v>53</v>
      </c>
      <c r="B7" s="52">
        <v>40954</v>
      </c>
      <c r="C7" s="53">
        <f t="shared" si="0"/>
        <v>0.55353715567810124</v>
      </c>
      <c r="D7" s="52">
        <v>18655</v>
      </c>
      <c r="E7" s="52">
        <v>18</v>
      </c>
      <c r="F7" s="52">
        <v>59627</v>
      </c>
      <c r="G7" s="54">
        <f t="shared" si="1"/>
        <v>0.80592274214040494</v>
      </c>
      <c r="H7" s="46">
        <v>73986</v>
      </c>
      <c r="I7" s="8" t="s">
        <v>54</v>
      </c>
    </row>
    <row r="8" spans="1:9" x14ac:dyDescent="0.2">
      <c r="A8" s="17" t="s">
        <v>55</v>
      </c>
      <c r="B8" s="52">
        <v>92986</v>
      </c>
      <c r="C8" s="53">
        <f t="shared" si="0"/>
        <v>0.63330745235857411</v>
      </c>
      <c r="D8" s="52">
        <v>23377</v>
      </c>
      <c r="E8" s="52">
        <v>529</v>
      </c>
      <c r="F8" s="52">
        <v>116892</v>
      </c>
      <c r="G8" s="54">
        <f t="shared" si="1"/>
        <v>0.7961260267255118</v>
      </c>
      <c r="H8" s="46">
        <v>146826</v>
      </c>
      <c r="I8" s="8" t="s">
        <v>56</v>
      </c>
    </row>
    <row r="9" spans="1:9" x14ac:dyDescent="0.2">
      <c r="A9" s="17" t="s">
        <v>57</v>
      </c>
      <c r="B9" s="52">
        <v>308172</v>
      </c>
      <c r="C9" s="53">
        <f t="shared" si="0"/>
        <v>0.57751749857106716</v>
      </c>
      <c r="D9" s="52">
        <v>140351</v>
      </c>
      <c r="E9" s="52">
        <v>386</v>
      </c>
      <c r="F9" s="52">
        <v>448909</v>
      </c>
      <c r="G9" s="54">
        <f t="shared" si="1"/>
        <v>0.84126008451786405</v>
      </c>
      <c r="H9" s="46">
        <v>533615</v>
      </c>
      <c r="I9" s="8" t="s">
        <v>58</v>
      </c>
    </row>
    <row r="10" spans="1:9" x14ac:dyDescent="0.2">
      <c r="A10" s="17" t="s">
        <v>59</v>
      </c>
      <c r="B10" s="52">
        <v>135260</v>
      </c>
      <c r="C10" s="53">
        <f t="shared" si="0"/>
        <v>0.55911507204920674</v>
      </c>
      <c r="D10" s="52">
        <v>62838</v>
      </c>
      <c r="E10" s="52">
        <v>424</v>
      </c>
      <c r="F10" s="52">
        <v>198522</v>
      </c>
      <c r="G10" s="54">
        <f t="shared" si="1"/>
        <v>0.82061690324820802</v>
      </c>
      <c r="H10" s="46">
        <v>241918</v>
      </c>
      <c r="I10" s="8" t="s">
        <v>60</v>
      </c>
    </row>
    <row r="11" spans="1:9" x14ac:dyDescent="0.2">
      <c r="A11" s="17" t="s">
        <v>61</v>
      </c>
      <c r="B11" s="52">
        <v>103580</v>
      </c>
      <c r="C11" s="53">
        <f t="shared" si="0"/>
        <v>0.66094924512168662</v>
      </c>
      <c r="D11" s="52">
        <v>21646</v>
      </c>
      <c r="E11" s="52">
        <v>279</v>
      </c>
      <c r="F11" s="52">
        <v>125505</v>
      </c>
      <c r="G11" s="54">
        <f t="shared" si="1"/>
        <v>0.80085378460124812</v>
      </c>
      <c r="H11" s="46">
        <v>156714</v>
      </c>
      <c r="I11" s="8" t="s">
        <v>62</v>
      </c>
    </row>
    <row r="12" spans="1:9" x14ac:dyDescent="0.2">
      <c r="A12" s="17" t="s">
        <v>63</v>
      </c>
      <c r="B12" s="52">
        <v>160731</v>
      </c>
      <c r="C12" s="53">
        <f t="shared" si="0"/>
        <v>0.59243655664289263</v>
      </c>
      <c r="D12" s="52">
        <v>66251</v>
      </c>
      <c r="E12" s="52">
        <v>94</v>
      </c>
      <c r="F12" s="52">
        <v>227076</v>
      </c>
      <c r="G12" s="54">
        <f t="shared" si="1"/>
        <v>0.83697683419030244</v>
      </c>
      <c r="H12" s="46">
        <v>271305</v>
      </c>
      <c r="I12" s="8" t="s">
        <v>64</v>
      </c>
    </row>
    <row r="13" spans="1:9" x14ac:dyDescent="0.2">
      <c r="A13" s="17" t="s">
        <v>65</v>
      </c>
      <c r="B13" s="52">
        <v>34326</v>
      </c>
      <c r="C13" s="53">
        <f t="shared" si="0"/>
        <v>0.6590634180058752</v>
      </c>
      <c r="D13" s="52">
        <v>10755</v>
      </c>
      <c r="E13" s="52">
        <v>123</v>
      </c>
      <c r="F13" s="52">
        <v>45204</v>
      </c>
      <c r="G13" s="54">
        <f t="shared" si="1"/>
        <v>0.86792235470307011</v>
      </c>
      <c r="H13" s="46">
        <v>52083</v>
      </c>
      <c r="I13" s="8" t="s">
        <v>66</v>
      </c>
    </row>
    <row r="14" spans="1:9" x14ac:dyDescent="0.2">
      <c r="A14" s="17" t="s">
        <v>67</v>
      </c>
      <c r="B14" s="52">
        <v>13237</v>
      </c>
      <c r="C14" s="53">
        <f t="shared" si="0"/>
        <v>0.58395094406211401</v>
      </c>
      <c r="D14" s="52">
        <v>4282</v>
      </c>
      <c r="E14" s="52">
        <v>3</v>
      </c>
      <c r="F14" s="52">
        <v>17522</v>
      </c>
      <c r="G14" s="54">
        <f t="shared" si="1"/>
        <v>0.7729839421210517</v>
      </c>
      <c r="H14" s="46">
        <v>22668</v>
      </c>
      <c r="I14" s="8" t="s">
        <v>68</v>
      </c>
    </row>
    <row r="15" spans="1:9" x14ac:dyDescent="0.2">
      <c r="A15" s="17" t="s">
        <v>71</v>
      </c>
      <c r="B15" s="52">
        <v>13766</v>
      </c>
      <c r="C15" s="53">
        <f t="shared" si="0"/>
        <v>0.57818472006384136</v>
      </c>
      <c r="D15" s="52">
        <v>5516</v>
      </c>
      <c r="E15" s="52">
        <v>44</v>
      </c>
      <c r="F15" s="52">
        <v>19326</v>
      </c>
      <c r="G15" s="54">
        <f t="shared" si="1"/>
        <v>0.81170985761686754</v>
      </c>
      <c r="H15" s="46">
        <v>23809</v>
      </c>
      <c r="I15" s="8" t="s">
        <v>70</v>
      </c>
    </row>
    <row r="16" spans="1:9" x14ac:dyDescent="0.2">
      <c r="A16" s="17" t="s">
        <v>69</v>
      </c>
      <c r="B16" s="52">
        <v>19439</v>
      </c>
      <c r="C16" s="53">
        <f t="shared" si="0"/>
        <v>0.63628031815652519</v>
      </c>
      <c r="D16" s="52">
        <v>5962</v>
      </c>
      <c r="E16" s="52">
        <v>32</v>
      </c>
      <c r="F16" s="52">
        <v>25433</v>
      </c>
      <c r="G16" s="54">
        <f t="shared" si="1"/>
        <v>0.83247684200189842</v>
      </c>
      <c r="H16" s="46">
        <v>30551</v>
      </c>
      <c r="I16" s="8" t="s">
        <v>70</v>
      </c>
    </row>
    <row r="17" spans="1:9" x14ac:dyDescent="0.2">
      <c r="A17" s="17" t="s">
        <v>74</v>
      </c>
      <c r="B17" s="52">
        <v>13828</v>
      </c>
      <c r="C17" s="53">
        <f t="shared" si="0"/>
        <v>0.68737883382214049</v>
      </c>
      <c r="D17" s="52">
        <v>3564</v>
      </c>
      <c r="E17" s="52">
        <v>14</v>
      </c>
      <c r="F17" s="52">
        <v>17406</v>
      </c>
      <c r="G17" s="54">
        <f t="shared" si="1"/>
        <v>0.86523835561962514</v>
      </c>
      <c r="H17" s="46">
        <v>20117</v>
      </c>
      <c r="I17" s="8" t="s">
        <v>73</v>
      </c>
    </row>
    <row r="18" spans="1:9" x14ac:dyDescent="0.2">
      <c r="A18" s="17" t="s">
        <v>72</v>
      </c>
      <c r="B18" s="52">
        <v>18388</v>
      </c>
      <c r="C18" s="53">
        <f t="shared" si="0"/>
        <v>0.64714577321038924</v>
      </c>
      <c r="D18" s="52">
        <v>3394</v>
      </c>
      <c r="E18" s="52">
        <v>13</v>
      </c>
      <c r="F18" s="52">
        <v>21795</v>
      </c>
      <c r="G18" s="54">
        <f t="shared" si="1"/>
        <v>0.76705145350883364</v>
      </c>
      <c r="H18" s="46">
        <v>28414</v>
      </c>
      <c r="I18" s="8" t="s">
        <v>73</v>
      </c>
    </row>
    <row r="19" spans="1:9" x14ac:dyDescent="0.2">
      <c r="A19" s="17" t="s">
        <v>75</v>
      </c>
      <c r="B19" s="52">
        <v>46579</v>
      </c>
      <c r="C19" s="53">
        <f t="shared" si="0"/>
        <v>0.56924449441497815</v>
      </c>
      <c r="D19" s="52">
        <v>15650</v>
      </c>
      <c r="E19" s="52">
        <v>1012</v>
      </c>
      <c r="F19" s="52">
        <v>63241</v>
      </c>
      <c r="G19" s="54">
        <f t="shared" si="1"/>
        <v>0.77287170337056676</v>
      </c>
      <c r="H19" s="46">
        <v>81826</v>
      </c>
      <c r="I19" s="8" t="s">
        <v>76</v>
      </c>
    </row>
    <row r="20" spans="1:9" x14ac:dyDescent="0.2">
      <c r="A20" s="17" t="s">
        <v>77</v>
      </c>
      <c r="B20" s="52">
        <v>38576</v>
      </c>
      <c r="C20" s="53">
        <f t="shared" si="0"/>
        <v>0.66613710930754622</v>
      </c>
      <c r="D20" s="52">
        <v>6435</v>
      </c>
      <c r="E20" s="52">
        <v>9</v>
      </c>
      <c r="F20" s="52">
        <v>45020</v>
      </c>
      <c r="G20" s="54">
        <f t="shared" si="1"/>
        <v>0.77741322742186147</v>
      </c>
      <c r="H20" s="46">
        <v>57910</v>
      </c>
      <c r="I20" s="8" t="s">
        <v>78</v>
      </c>
    </row>
    <row r="21" spans="1:9" x14ac:dyDescent="0.2">
      <c r="A21" s="17" t="s">
        <v>79</v>
      </c>
      <c r="B21" s="52">
        <v>108024</v>
      </c>
      <c r="C21" s="53">
        <f t="shared" si="0"/>
        <v>0.60321643958007598</v>
      </c>
      <c r="D21" s="52">
        <v>39614</v>
      </c>
      <c r="E21" s="52">
        <v>222</v>
      </c>
      <c r="F21" s="52">
        <v>147860</v>
      </c>
      <c r="G21" s="54">
        <f t="shared" si="1"/>
        <v>0.82566450748268927</v>
      </c>
      <c r="H21" s="46">
        <v>179080</v>
      </c>
      <c r="I21" s="8" t="s">
        <v>80</v>
      </c>
    </row>
    <row r="22" spans="1:9" x14ac:dyDescent="0.2">
      <c r="A22" s="17" t="s">
        <v>81</v>
      </c>
      <c r="B22" s="52">
        <v>18082</v>
      </c>
      <c r="C22" s="53">
        <f t="shared" si="0"/>
        <v>0.60984822934232719</v>
      </c>
      <c r="D22" s="52">
        <v>4749</v>
      </c>
      <c r="E22" s="52">
        <v>240</v>
      </c>
      <c r="F22" s="52">
        <v>23071</v>
      </c>
      <c r="G22" s="54">
        <f t="shared" si="1"/>
        <v>0.77811129848229343</v>
      </c>
      <c r="H22" s="46">
        <v>29650</v>
      </c>
      <c r="I22" s="8" t="s">
        <v>82</v>
      </c>
    </row>
    <row r="23" spans="1:9" x14ac:dyDescent="0.2">
      <c r="A23" s="17" t="s">
        <v>83</v>
      </c>
      <c r="B23" s="52">
        <v>80609</v>
      </c>
      <c r="C23" s="53">
        <f t="shared" si="0"/>
        <v>0.63398769918046971</v>
      </c>
      <c r="D23" s="52">
        <v>20019</v>
      </c>
      <c r="E23" s="52">
        <v>382</v>
      </c>
      <c r="F23" s="52">
        <v>101010</v>
      </c>
      <c r="G23" s="54">
        <f t="shared" si="1"/>
        <v>0.79444103628899065</v>
      </c>
      <c r="H23" s="46">
        <v>127146</v>
      </c>
      <c r="I23" s="8" t="s">
        <v>84</v>
      </c>
    </row>
    <row r="24" spans="1:9" x14ac:dyDescent="0.2">
      <c r="A24" s="17" t="s">
        <v>146</v>
      </c>
      <c r="B24" s="52">
        <v>83829</v>
      </c>
      <c r="C24" s="53">
        <f t="shared" si="0"/>
        <v>0.54291987254216212</v>
      </c>
      <c r="D24" s="52">
        <v>40625</v>
      </c>
      <c r="E24" s="52">
        <v>559</v>
      </c>
      <c r="F24" s="52">
        <v>125013</v>
      </c>
      <c r="G24" s="54">
        <f t="shared" si="1"/>
        <v>0.80964871376389214</v>
      </c>
      <c r="H24" s="46">
        <v>154404</v>
      </c>
      <c r="I24" s="8" t="s">
        <v>86</v>
      </c>
    </row>
    <row r="25" spans="1:9" x14ac:dyDescent="0.2">
      <c r="A25" s="17" t="s">
        <v>87</v>
      </c>
      <c r="B25" s="52">
        <v>10606</v>
      </c>
      <c r="C25" s="53">
        <f t="shared" si="0"/>
        <v>0.49816815406294035</v>
      </c>
      <c r="D25" s="52">
        <v>6802</v>
      </c>
      <c r="E25" s="52">
        <v>173</v>
      </c>
      <c r="F25" s="52">
        <v>17581</v>
      </c>
      <c r="G25" s="54">
        <f t="shared" si="1"/>
        <v>0.82578675434476279</v>
      </c>
      <c r="H25" s="46">
        <v>21290</v>
      </c>
      <c r="I25" s="8" t="s">
        <v>88</v>
      </c>
    </row>
    <row r="26" spans="1:9" x14ac:dyDescent="0.2">
      <c r="A26" s="17" t="s">
        <v>89</v>
      </c>
      <c r="B26" s="52">
        <v>96426</v>
      </c>
      <c r="C26" s="53">
        <f t="shared" si="0"/>
        <v>0.54546071648781813</v>
      </c>
      <c r="D26" s="52">
        <v>43741</v>
      </c>
      <c r="E26" s="52">
        <v>369</v>
      </c>
      <c r="F26" s="52">
        <v>140536</v>
      </c>
      <c r="G26" s="54">
        <f t="shared" si="1"/>
        <v>0.79498130434044767</v>
      </c>
      <c r="H26" s="46">
        <v>176779</v>
      </c>
      <c r="I26" s="8" t="s">
        <v>90</v>
      </c>
    </row>
    <row r="27" spans="1:9" x14ac:dyDescent="0.2">
      <c r="A27" s="17" t="s">
        <v>94</v>
      </c>
      <c r="B27" s="52">
        <v>11111</v>
      </c>
      <c r="C27" s="53">
        <f t="shared" si="0"/>
        <v>0.73714589000199027</v>
      </c>
      <c r="D27" s="52">
        <v>2615</v>
      </c>
      <c r="E27" s="52">
        <v>6</v>
      </c>
      <c r="F27" s="52">
        <v>13732</v>
      </c>
      <c r="G27" s="54">
        <f t="shared" si="1"/>
        <v>0.91103297286538842</v>
      </c>
      <c r="H27" s="46">
        <v>15073</v>
      </c>
      <c r="I27" s="8" t="s">
        <v>92</v>
      </c>
    </row>
    <row r="28" spans="1:9" x14ac:dyDescent="0.2">
      <c r="A28" s="17" t="s">
        <v>93</v>
      </c>
      <c r="B28" s="52">
        <v>137231</v>
      </c>
      <c r="C28" s="53">
        <f t="shared" si="0"/>
        <v>0.54612565215834064</v>
      </c>
      <c r="D28" s="52">
        <v>60713</v>
      </c>
      <c r="E28" s="52">
        <v>262</v>
      </c>
      <c r="F28" s="52">
        <v>198206</v>
      </c>
      <c r="G28" s="54">
        <f t="shared" si="1"/>
        <v>0.788782279599333</v>
      </c>
      <c r="H28" s="46">
        <v>251281</v>
      </c>
      <c r="I28" s="8" t="s">
        <v>92</v>
      </c>
    </row>
    <row r="29" spans="1:9" x14ac:dyDescent="0.2">
      <c r="A29" s="17" t="s">
        <v>91</v>
      </c>
      <c r="B29" s="52">
        <v>7161</v>
      </c>
      <c r="C29" s="53">
        <f t="shared" si="0"/>
        <v>0.72567896230239159</v>
      </c>
      <c r="D29" s="52">
        <v>1236</v>
      </c>
      <c r="E29" s="52">
        <v>0</v>
      </c>
      <c r="F29" s="52">
        <v>8397</v>
      </c>
      <c r="G29" s="54">
        <f t="shared" si="1"/>
        <v>0.850932306445075</v>
      </c>
      <c r="H29" s="46">
        <v>9868</v>
      </c>
      <c r="I29" s="8" t="s">
        <v>92</v>
      </c>
    </row>
    <row r="30" spans="1:9" x14ac:dyDescent="0.2">
      <c r="A30" s="17" t="s">
        <v>95</v>
      </c>
      <c r="B30" s="52">
        <v>90798</v>
      </c>
      <c r="C30" s="53">
        <f t="shared" si="0"/>
        <v>0.56588886395931493</v>
      </c>
      <c r="D30" s="52">
        <v>41373</v>
      </c>
      <c r="E30" s="52">
        <v>583</v>
      </c>
      <c r="F30" s="52">
        <v>132754</v>
      </c>
      <c r="G30" s="54">
        <f t="shared" si="1"/>
        <v>0.82737516515842746</v>
      </c>
      <c r="H30" s="46">
        <v>160452</v>
      </c>
      <c r="I30" s="8" t="s">
        <v>96</v>
      </c>
    </row>
    <row r="31" spans="1:9" x14ac:dyDescent="0.2">
      <c r="A31" s="17" t="s">
        <v>97</v>
      </c>
      <c r="B31" s="52">
        <v>28531</v>
      </c>
      <c r="C31" s="53">
        <f t="shared" si="0"/>
        <v>0.56172231847535048</v>
      </c>
      <c r="D31" s="52">
        <v>12583</v>
      </c>
      <c r="E31" s="52">
        <v>377</v>
      </c>
      <c r="F31" s="52">
        <v>41491</v>
      </c>
      <c r="G31" s="54">
        <f t="shared" si="1"/>
        <v>0.81688061111986143</v>
      </c>
      <c r="H31" s="46">
        <v>50792</v>
      </c>
      <c r="I31" s="8" t="s">
        <v>98</v>
      </c>
    </row>
    <row r="32" spans="1:9" x14ac:dyDescent="0.2">
      <c r="A32" s="17" t="s">
        <v>99</v>
      </c>
      <c r="B32" s="52">
        <v>90904</v>
      </c>
      <c r="C32" s="53">
        <f t="shared" si="0"/>
        <v>0.64592318897218171</v>
      </c>
      <c r="D32" s="52">
        <v>28480</v>
      </c>
      <c r="E32" s="52">
        <v>113</v>
      </c>
      <c r="F32" s="52">
        <v>119497</v>
      </c>
      <c r="G32" s="54">
        <f t="shared" si="1"/>
        <v>0.84909226560557072</v>
      </c>
      <c r="H32" s="46">
        <v>140735</v>
      </c>
      <c r="I32" s="8" t="s">
        <v>100</v>
      </c>
    </row>
    <row r="33" spans="1:9" x14ac:dyDescent="0.2">
      <c r="A33" s="17" t="s">
        <v>101</v>
      </c>
      <c r="B33" s="52">
        <v>72506</v>
      </c>
      <c r="C33" s="53">
        <f t="shared" si="0"/>
        <v>0.67456854444806247</v>
      </c>
      <c r="D33" s="52">
        <v>12275</v>
      </c>
      <c r="E33" s="52">
        <v>238</v>
      </c>
      <c r="F33" s="52">
        <v>85019</v>
      </c>
      <c r="G33" s="54">
        <f t="shared" si="1"/>
        <v>0.79098478857514998</v>
      </c>
      <c r="H33" s="46">
        <v>107485</v>
      </c>
      <c r="I33" s="8" t="s">
        <v>102</v>
      </c>
    </row>
    <row r="34" spans="1:9" x14ac:dyDescent="0.2">
      <c r="A34" s="17" t="s">
        <v>105</v>
      </c>
      <c r="B34" s="52">
        <v>232339</v>
      </c>
      <c r="C34" s="53">
        <f t="shared" si="0"/>
        <v>0.61389338068211841</v>
      </c>
      <c r="D34" s="52">
        <v>69772</v>
      </c>
      <c r="E34" s="52">
        <v>231</v>
      </c>
      <c r="F34" s="52">
        <v>302342</v>
      </c>
      <c r="G34" s="54">
        <f t="shared" si="1"/>
        <v>0.79885749918090831</v>
      </c>
      <c r="H34" s="46">
        <v>378468</v>
      </c>
      <c r="I34" s="8" t="s">
        <v>104</v>
      </c>
    </row>
    <row r="35" spans="1:9" x14ac:dyDescent="0.2">
      <c r="A35" s="17" t="s">
        <v>103</v>
      </c>
      <c r="B35" s="52">
        <v>18931</v>
      </c>
      <c r="C35" s="53">
        <f t="shared" si="0"/>
        <v>0.33626416568972256</v>
      </c>
      <c r="D35" s="52">
        <v>9365</v>
      </c>
      <c r="E35" s="52">
        <v>35</v>
      </c>
      <c r="F35" s="52">
        <v>28331</v>
      </c>
      <c r="G35" s="54">
        <f t="shared" si="1"/>
        <v>0.50323279690219902</v>
      </c>
      <c r="H35" s="46">
        <v>56298</v>
      </c>
      <c r="I35" s="8" t="s">
        <v>104</v>
      </c>
    </row>
    <row r="36" spans="1:9" x14ac:dyDescent="0.2">
      <c r="A36" s="17" t="s">
        <v>106</v>
      </c>
      <c r="B36" s="52">
        <v>23578</v>
      </c>
      <c r="C36" s="53">
        <f t="shared" si="0"/>
        <v>0.61155781501270945</v>
      </c>
      <c r="D36" s="52">
        <v>6772</v>
      </c>
      <c r="E36" s="52">
        <v>13</v>
      </c>
      <c r="F36" s="52">
        <v>30363</v>
      </c>
      <c r="G36" s="54">
        <f t="shared" si="1"/>
        <v>0.78754474243917627</v>
      </c>
      <c r="H36" s="46">
        <v>38554</v>
      </c>
      <c r="I36" s="8" t="s">
        <v>107</v>
      </c>
    </row>
    <row r="37" spans="1:9" x14ac:dyDescent="0.2">
      <c r="A37" s="17" t="s">
        <v>108</v>
      </c>
      <c r="B37" s="52">
        <v>18883</v>
      </c>
      <c r="C37" s="53">
        <f t="shared" si="0"/>
        <v>0.64747634069400628</v>
      </c>
      <c r="D37" s="52">
        <v>5293</v>
      </c>
      <c r="E37" s="52">
        <v>8</v>
      </c>
      <c r="F37" s="52">
        <v>24184</v>
      </c>
      <c r="G37" s="54">
        <f t="shared" si="1"/>
        <v>0.82924153065423123</v>
      </c>
      <c r="H37" s="46">
        <v>29164</v>
      </c>
      <c r="I37" s="8" t="s">
        <v>109</v>
      </c>
    </row>
    <row r="38" spans="1:9" x14ac:dyDescent="0.2">
      <c r="A38" s="17" t="s">
        <v>110</v>
      </c>
      <c r="B38" s="52">
        <v>35763</v>
      </c>
      <c r="C38" s="53">
        <f t="shared" si="0"/>
        <v>0.65876436781609193</v>
      </c>
      <c r="D38" s="52">
        <v>11141</v>
      </c>
      <c r="E38" s="52">
        <v>9</v>
      </c>
      <c r="F38" s="52">
        <v>46913</v>
      </c>
      <c r="G38" s="54">
        <f t="shared" si="1"/>
        <v>0.86415045682287062</v>
      </c>
      <c r="H38" s="46">
        <v>54288</v>
      </c>
      <c r="I38" s="8" t="s">
        <v>109</v>
      </c>
    </row>
    <row r="39" spans="1:9" x14ac:dyDescent="0.2">
      <c r="A39" s="17" t="s">
        <v>111</v>
      </c>
      <c r="B39" s="52">
        <v>26359</v>
      </c>
      <c r="C39" s="53">
        <f t="shared" si="0"/>
        <v>0.6327476115031927</v>
      </c>
      <c r="D39" s="52">
        <v>8968</v>
      </c>
      <c r="E39" s="52">
        <v>123</v>
      </c>
      <c r="F39" s="52">
        <v>35450</v>
      </c>
      <c r="G39" s="54">
        <f t="shared" si="1"/>
        <v>0.85097700321666903</v>
      </c>
      <c r="H39" s="46">
        <v>41658</v>
      </c>
      <c r="I39" s="8" t="s">
        <v>112</v>
      </c>
    </row>
    <row r="40" spans="1:9" x14ac:dyDescent="0.2">
      <c r="A40" s="17" t="s">
        <v>113</v>
      </c>
      <c r="B40" s="52">
        <v>70139</v>
      </c>
      <c r="C40" s="53">
        <f t="shared" si="0"/>
        <v>0.55155032359023959</v>
      </c>
      <c r="D40" s="52">
        <v>28344</v>
      </c>
      <c r="E40" s="52">
        <v>856</v>
      </c>
      <c r="F40" s="52">
        <v>99339</v>
      </c>
      <c r="G40" s="54">
        <f t="shared" si="1"/>
        <v>0.78116964306777703</v>
      </c>
      <c r="H40" s="46">
        <v>127167</v>
      </c>
      <c r="I40" s="8" t="s">
        <v>112</v>
      </c>
    </row>
    <row r="41" spans="1:9" x14ac:dyDescent="0.2">
      <c r="A41" s="17" t="s">
        <v>114</v>
      </c>
      <c r="B41" s="52">
        <v>145880</v>
      </c>
      <c r="C41" s="53">
        <f t="shared" si="0"/>
        <v>0.64697534149370228</v>
      </c>
      <c r="D41" s="52">
        <v>25534</v>
      </c>
      <c r="E41" s="52">
        <v>167</v>
      </c>
      <c r="F41" s="52">
        <v>171581</v>
      </c>
      <c r="G41" s="54">
        <f t="shared" si="1"/>
        <v>0.7609588433563953</v>
      </c>
      <c r="H41" s="46">
        <v>225480</v>
      </c>
      <c r="I41" s="8" t="s">
        <v>115</v>
      </c>
    </row>
    <row r="42" spans="1:9" x14ac:dyDescent="0.2">
      <c r="A42" s="17" t="s">
        <v>116</v>
      </c>
      <c r="B42" s="52">
        <v>58475</v>
      </c>
      <c r="C42" s="53">
        <f t="shared" si="0"/>
        <v>0.60907651605108015</v>
      </c>
      <c r="D42" s="52">
        <v>17702</v>
      </c>
      <c r="E42" s="52">
        <v>476</v>
      </c>
      <c r="F42" s="52">
        <v>76653</v>
      </c>
      <c r="G42" s="54">
        <f t="shared" si="1"/>
        <v>0.79841884882194858</v>
      </c>
      <c r="H42" s="46">
        <v>96006</v>
      </c>
      <c r="I42" s="8" t="s">
        <v>117</v>
      </c>
    </row>
    <row r="43" spans="1:9" x14ac:dyDescent="0.2">
      <c r="A43" s="17" t="s">
        <v>118</v>
      </c>
      <c r="B43" s="52">
        <v>18059</v>
      </c>
      <c r="C43" s="53">
        <f t="shared" si="0"/>
        <v>0.4788153568777177</v>
      </c>
      <c r="D43" s="52">
        <v>11897</v>
      </c>
      <c r="E43" s="52">
        <v>38</v>
      </c>
      <c r="F43" s="52">
        <v>29994</v>
      </c>
      <c r="G43" s="54">
        <f t="shared" si="1"/>
        <v>0.79525930639516385</v>
      </c>
      <c r="H43" s="46">
        <v>37716</v>
      </c>
      <c r="I43" s="8" t="s">
        <v>119</v>
      </c>
    </row>
    <row r="44" spans="1:9" x14ac:dyDescent="0.2">
      <c r="A44" s="17" t="s">
        <v>120</v>
      </c>
      <c r="B44" s="52">
        <v>5734</v>
      </c>
      <c r="C44" s="53">
        <f t="shared" si="0"/>
        <v>0.54453941120607785</v>
      </c>
      <c r="D44" s="52">
        <v>3930</v>
      </c>
      <c r="E44" s="52">
        <v>2</v>
      </c>
      <c r="F44" s="52">
        <v>9666</v>
      </c>
      <c r="G44" s="54">
        <f t="shared" si="1"/>
        <v>0.91794871794871791</v>
      </c>
      <c r="H44" s="46">
        <v>10530</v>
      </c>
      <c r="I44" s="8" t="s">
        <v>121</v>
      </c>
    </row>
    <row r="45" spans="1:9" x14ac:dyDescent="0.2">
      <c r="A45" s="17" t="s">
        <v>122</v>
      </c>
      <c r="B45" s="52">
        <v>279064</v>
      </c>
      <c r="C45" s="53">
        <f t="shared" si="0"/>
        <v>0.56247253788260521</v>
      </c>
      <c r="D45" s="52">
        <v>111589</v>
      </c>
      <c r="E45" s="52">
        <v>1161</v>
      </c>
      <c r="F45" s="52">
        <v>391814</v>
      </c>
      <c r="G45" s="54">
        <f t="shared" si="1"/>
        <v>0.78972785797499889</v>
      </c>
      <c r="H45" s="46">
        <v>496138</v>
      </c>
      <c r="I45" s="8" t="s">
        <v>121</v>
      </c>
    </row>
    <row r="46" spans="1:9" x14ac:dyDescent="0.2">
      <c r="A46" s="17" t="s">
        <v>123</v>
      </c>
      <c r="B46" s="52">
        <v>22596</v>
      </c>
      <c r="C46" s="53">
        <f t="shared" si="0"/>
        <v>0.59844271412680761</v>
      </c>
      <c r="D46" s="52">
        <v>7516</v>
      </c>
      <c r="E46" s="52">
        <v>8</v>
      </c>
      <c r="F46" s="52">
        <v>30120</v>
      </c>
      <c r="G46" s="54">
        <f t="shared" si="1"/>
        <v>0.79771174320673766</v>
      </c>
      <c r="H46" s="46">
        <v>37758</v>
      </c>
      <c r="I46" s="8" t="s">
        <v>124</v>
      </c>
    </row>
    <row r="47" spans="1:9" x14ac:dyDescent="0.2">
      <c r="A47" s="17" t="s">
        <v>125</v>
      </c>
      <c r="B47" s="52">
        <v>51421</v>
      </c>
      <c r="C47" s="53">
        <f t="shared" si="0"/>
        <v>0.51032135130307055</v>
      </c>
      <c r="D47" s="52">
        <v>31384</v>
      </c>
      <c r="E47" s="52">
        <v>111</v>
      </c>
      <c r="F47" s="52">
        <v>82916</v>
      </c>
      <c r="G47" s="54">
        <f t="shared" si="1"/>
        <v>0.82288958138980961</v>
      </c>
      <c r="H47" s="46">
        <v>100762</v>
      </c>
      <c r="I47" s="8" t="s">
        <v>126</v>
      </c>
    </row>
    <row r="48" spans="1:9" x14ac:dyDescent="0.2">
      <c r="A48" s="17" t="s">
        <v>127</v>
      </c>
      <c r="B48" s="52">
        <v>101801</v>
      </c>
      <c r="C48" s="53">
        <f t="shared" si="0"/>
        <v>0.52269973300472372</v>
      </c>
      <c r="D48" s="52">
        <v>46112</v>
      </c>
      <c r="E48" s="52">
        <v>102</v>
      </c>
      <c r="F48" s="52">
        <v>148015</v>
      </c>
      <c r="G48" s="54">
        <f t="shared" si="1"/>
        <v>0.75998665023618817</v>
      </c>
      <c r="H48" s="46">
        <v>194760</v>
      </c>
      <c r="I48" s="8" t="s">
        <v>128</v>
      </c>
    </row>
    <row r="49" spans="1:9" x14ac:dyDescent="0.2">
      <c r="A49" s="17" t="s">
        <v>129</v>
      </c>
      <c r="B49" s="52">
        <v>51972</v>
      </c>
      <c r="C49" s="53">
        <f t="shared" si="0"/>
        <v>0.58120575703693766</v>
      </c>
      <c r="D49" s="52">
        <v>16495</v>
      </c>
      <c r="E49" s="52">
        <v>64</v>
      </c>
      <c r="F49" s="52">
        <v>68531</v>
      </c>
      <c r="G49" s="54">
        <f t="shared" si="1"/>
        <v>0.76638597197526304</v>
      </c>
      <c r="H49" s="46">
        <v>89421</v>
      </c>
      <c r="I49" s="8" t="s">
        <v>130</v>
      </c>
    </row>
    <row r="50" spans="1:9" x14ac:dyDescent="0.2">
      <c r="A50" s="20"/>
      <c r="B50" s="55"/>
      <c r="C50" s="55"/>
      <c r="D50" s="55"/>
      <c r="E50" s="55"/>
      <c r="F50" s="55"/>
      <c r="G50" s="56"/>
      <c r="H50" s="44"/>
    </row>
    <row r="51" spans="1:9" x14ac:dyDescent="0.2">
      <c r="A51" s="13" t="s">
        <v>147</v>
      </c>
      <c r="B51" s="48">
        <f>SUM(B2:B49)</f>
        <v>3334667</v>
      </c>
      <c r="C51" s="49">
        <f>B51/H51</f>
        <v>0.58801165208099326</v>
      </c>
      <c r="D51" s="48">
        <f t="shared" ref="D51:H51" si="2">SUM(D2:D49)</f>
        <v>1210205</v>
      </c>
      <c r="E51" s="48">
        <f t="shared" si="2"/>
        <v>10542</v>
      </c>
      <c r="F51" s="48">
        <f t="shared" si="2"/>
        <v>4555414</v>
      </c>
      <c r="G51" s="49">
        <f>F51/H51</f>
        <v>0.8032695654627241</v>
      </c>
      <c r="H51" s="50">
        <f t="shared" si="2"/>
        <v>5671090</v>
      </c>
    </row>
    <row r="52" spans="1:9" x14ac:dyDescent="0.2">
      <c r="A52" s="13" t="s">
        <v>131</v>
      </c>
      <c r="B52" s="48">
        <f>AVERAGE(B2:B49)</f>
        <v>69472.229166666672</v>
      </c>
      <c r="C52" s="49">
        <f t="shared" ref="C52:H52" si="3">AVERAGE(C2:C49)</f>
        <v>0.58938744136631971</v>
      </c>
      <c r="D52" s="48">
        <f t="shared" si="3"/>
        <v>25212.604166666668</v>
      </c>
      <c r="E52" s="48">
        <f t="shared" si="3"/>
        <v>219.625</v>
      </c>
      <c r="F52" s="48">
        <f t="shared" si="3"/>
        <v>94904.458333333328</v>
      </c>
      <c r="G52" s="49">
        <f t="shared" si="3"/>
        <v>0.80789401387746118</v>
      </c>
      <c r="H52" s="51">
        <f t="shared" si="3"/>
        <v>118147.70833333333</v>
      </c>
    </row>
    <row r="53" spans="1:9" x14ac:dyDescent="0.2">
      <c r="A53" s="13" t="s">
        <v>132</v>
      </c>
      <c r="B53" s="48">
        <f>MEDIAN(B2:B49)</f>
        <v>43990.5</v>
      </c>
      <c r="C53" s="49">
        <f t="shared" ref="C53:H53" si="4">MEDIAN(C2:C49)</f>
        <v>0.59388406269961058</v>
      </c>
      <c r="D53" s="48">
        <f t="shared" si="4"/>
        <v>16072.5</v>
      </c>
      <c r="E53" s="48">
        <f t="shared" si="4"/>
        <v>118</v>
      </c>
      <c r="F53" s="48">
        <f t="shared" si="4"/>
        <v>61434</v>
      </c>
      <c r="G53" s="49">
        <f t="shared" si="4"/>
        <v>0.80505097083760169</v>
      </c>
      <c r="H53" s="51">
        <f t="shared" si="4"/>
        <v>77906</v>
      </c>
    </row>
    <row r="54" spans="1:9" x14ac:dyDescent="0.2">
      <c r="B54" s="43"/>
      <c r="C54" s="43"/>
      <c r="D54" s="43"/>
      <c r="E54" s="43"/>
      <c r="F54" s="43"/>
      <c r="G54" s="43"/>
      <c r="H54" s="44"/>
    </row>
    <row r="55" spans="1:9" x14ac:dyDescent="0.2">
      <c r="B55" s="43"/>
      <c r="C55" s="43"/>
      <c r="D55" s="43"/>
      <c r="E55" s="43"/>
      <c r="F55" s="43"/>
      <c r="G55" s="43"/>
      <c r="H55" s="44"/>
    </row>
    <row r="56" spans="1:9" x14ac:dyDescent="0.2">
      <c r="B56" s="43"/>
      <c r="C56" s="43"/>
      <c r="D56" s="43"/>
      <c r="E56" s="43"/>
      <c r="F56" s="43"/>
      <c r="G56" s="43"/>
      <c r="H56" s="44"/>
    </row>
    <row r="57" spans="1:9" x14ac:dyDescent="0.2">
      <c r="B57" s="43"/>
      <c r="C57" s="43"/>
      <c r="D57" s="43"/>
      <c r="E57" s="43"/>
      <c r="F57" s="43"/>
      <c r="G57" s="43"/>
      <c r="H57" s="44"/>
    </row>
    <row r="58" spans="1:9" x14ac:dyDescent="0.2">
      <c r="B58" s="43"/>
      <c r="C58" s="43"/>
      <c r="D58" s="43"/>
      <c r="E58" s="43"/>
      <c r="F58" s="43"/>
      <c r="G58" s="43"/>
      <c r="H58" s="44"/>
    </row>
    <row r="59" spans="1:9" x14ac:dyDescent="0.2">
      <c r="B59" s="43"/>
      <c r="C59" s="43"/>
      <c r="D59" s="43"/>
      <c r="E59" s="43"/>
      <c r="F59" s="43"/>
      <c r="G59" s="43"/>
      <c r="H59" s="44"/>
    </row>
    <row r="60" spans="1:9" x14ac:dyDescent="0.2">
      <c r="B60" s="43"/>
      <c r="C60" s="43"/>
      <c r="D60" s="43"/>
      <c r="E60" s="43"/>
      <c r="F60" s="43"/>
      <c r="G60" s="43"/>
      <c r="H60" s="44"/>
    </row>
    <row r="61" spans="1:9" x14ac:dyDescent="0.2">
      <c r="B61" s="43"/>
      <c r="C61" s="43"/>
      <c r="D61" s="43"/>
      <c r="E61" s="43"/>
      <c r="F61" s="43"/>
      <c r="G61" s="43"/>
      <c r="H61" s="44"/>
    </row>
    <row r="62" spans="1:9" x14ac:dyDescent="0.2">
      <c r="B62" s="43"/>
      <c r="C62" s="43"/>
      <c r="D62" s="43"/>
      <c r="E62" s="43"/>
      <c r="F62" s="43"/>
      <c r="G62" s="43"/>
      <c r="H62" s="44"/>
    </row>
    <row r="63" spans="1:9" x14ac:dyDescent="0.2">
      <c r="B63" s="43"/>
      <c r="C63" s="43"/>
      <c r="D63" s="43"/>
      <c r="E63" s="43"/>
      <c r="F63" s="43"/>
      <c r="G63" s="43"/>
      <c r="H63" s="44"/>
    </row>
    <row r="64" spans="1:9" x14ac:dyDescent="0.2">
      <c r="B64" s="43"/>
      <c r="C64" s="43"/>
      <c r="D64" s="43"/>
      <c r="E64" s="43"/>
      <c r="F64" s="43"/>
      <c r="G64" s="43"/>
      <c r="H64" s="44"/>
    </row>
    <row r="65" spans="2:8" x14ac:dyDescent="0.2">
      <c r="B65" s="43"/>
      <c r="C65" s="43"/>
      <c r="D65" s="43"/>
      <c r="E65" s="43"/>
      <c r="F65" s="43"/>
      <c r="G65" s="43"/>
      <c r="H65" s="44"/>
    </row>
    <row r="66" spans="2:8" x14ac:dyDescent="0.2">
      <c r="B66" s="43"/>
      <c r="C66" s="43"/>
      <c r="D66" s="43"/>
      <c r="E66" s="43"/>
      <c r="F66" s="43"/>
      <c r="G66" s="43"/>
      <c r="H66" s="44"/>
    </row>
    <row r="67" spans="2:8" x14ac:dyDescent="0.2">
      <c r="B67" s="43"/>
      <c r="C67" s="43"/>
      <c r="D67" s="43"/>
      <c r="E67" s="43"/>
      <c r="F67" s="43"/>
      <c r="G67" s="43"/>
      <c r="H67" s="44"/>
    </row>
    <row r="68" spans="2:8" x14ac:dyDescent="0.2">
      <c r="B68" s="43"/>
      <c r="C68" s="43"/>
      <c r="D68" s="43"/>
      <c r="E68" s="43"/>
      <c r="F68" s="43"/>
      <c r="G68" s="43"/>
      <c r="H68" s="44"/>
    </row>
    <row r="69" spans="2:8" x14ac:dyDescent="0.2">
      <c r="B69" s="43"/>
      <c r="C69" s="43"/>
      <c r="D69" s="43"/>
      <c r="E69" s="43"/>
      <c r="F69" s="43"/>
      <c r="G69" s="43"/>
      <c r="H69" s="44"/>
    </row>
    <row r="70" spans="2:8" x14ac:dyDescent="0.2">
      <c r="B70" s="43"/>
      <c r="C70" s="43"/>
      <c r="D70" s="43"/>
      <c r="E70" s="43"/>
      <c r="F70" s="43"/>
      <c r="G70" s="43"/>
      <c r="H70" s="44"/>
    </row>
  </sheetData>
  <autoFilter ref="A1:I49" xr:uid="{64AA3583-74B2-4E8B-BFDE-D9F51236E5A1}"/>
  <sortState xmlns:xlrd2="http://schemas.microsoft.com/office/spreadsheetml/2017/richdata2" ref="A2:I49">
    <sortCondition ref="I2:I49"/>
  </sortState>
  <conditionalFormatting sqref="A2:G49">
    <cfRule type="expression" dxfId="6" priority="1">
      <formula>MOD(ROW(),2)=0</formula>
    </cfRule>
  </conditionalFormatting>
  <pageMargins left="0.7" right="0.7" top="0.75" bottom="0.75" header="0.3" footer="0.3"/>
  <ignoredErrors>
    <ignoredError sqref="G51 C5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41C35-5DDA-4D5F-85C4-4097CF3C4382}">
  <sheetPr>
    <tabColor theme="7" tint="0.39997558519241921"/>
  </sheetPr>
  <dimension ref="A1:W71"/>
  <sheetViews>
    <sheetView showGridLines="0" workbookViewId="0">
      <pane xSplit="5" ySplit="2" topLeftCell="F3" activePane="bottomRight" state="frozen"/>
      <selection pane="topRight" activeCell="F1" sqref="F1"/>
      <selection pane="bottomLeft" activeCell="A2" sqref="A2"/>
      <selection pane="bottomRight" sqref="A1:A2"/>
    </sheetView>
  </sheetViews>
  <sheetFormatPr defaultRowHeight="12.75" x14ac:dyDescent="0.2"/>
  <cols>
    <col min="1" max="1" width="38.140625" style="7" customWidth="1"/>
    <col min="2" max="3" width="11.42578125" style="12" hidden="1" customWidth="1"/>
    <col min="4" max="4" width="20.28515625" style="12" hidden="1" customWidth="1"/>
    <col min="5" max="5" width="14.42578125" style="12" hidden="1" customWidth="1"/>
    <col min="6" max="6" width="11.42578125" style="12" bestFit="1" customWidth="1"/>
    <col min="7" max="7" width="11.42578125" style="12" customWidth="1"/>
    <col min="8" max="9" width="11.42578125" style="12" bestFit="1" customWidth="1"/>
    <col min="10" max="11" width="11.42578125" style="12" customWidth="1"/>
    <col min="12" max="12" width="11.42578125" style="12" bestFit="1" customWidth="1"/>
    <col min="13" max="13" width="11.42578125" style="12" customWidth="1"/>
    <col min="14" max="15" width="11.42578125" style="12" bestFit="1" customWidth="1"/>
    <col min="16" max="17" width="11.42578125" style="12" customWidth="1"/>
    <col min="18" max="18" width="11.42578125" style="12" bestFit="1" customWidth="1"/>
    <col min="19" max="19" width="11.42578125" style="12" customWidth="1"/>
    <col min="20" max="21" width="11.42578125" style="12" bestFit="1" customWidth="1"/>
    <col min="22" max="23" width="9.140625" style="12"/>
    <col min="24" max="16384" width="9.140625" style="7"/>
  </cols>
  <sheetData>
    <row r="1" spans="1:23" ht="12.75" customHeight="1" x14ac:dyDescent="0.2">
      <c r="A1" s="143" t="s">
        <v>32</v>
      </c>
      <c r="B1" s="64"/>
      <c r="C1" s="64"/>
      <c r="D1" s="64"/>
      <c r="E1" s="64"/>
      <c r="F1" s="145" t="s">
        <v>148</v>
      </c>
      <c r="G1" s="145"/>
      <c r="H1" s="145"/>
      <c r="I1" s="145"/>
      <c r="J1" s="145"/>
      <c r="K1" s="145"/>
      <c r="L1" s="146" t="s">
        <v>149</v>
      </c>
      <c r="M1" s="146"/>
      <c r="N1" s="146"/>
      <c r="O1" s="146"/>
      <c r="P1" s="146"/>
      <c r="Q1" s="146"/>
      <c r="R1" s="147" t="s">
        <v>150</v>
      </c>
      <c r="S1" s="148"/>
      <c r="T1" s="148"/>
      <c r="U1" s="148"/>
      <c r="V1" s="148"/>
      <c r="W1" s="149"/>
    </row>
    <row r="2" spans="1:23" ht="51" x14ac:dyDescent="0.2">
      <c r="A2" s="144"/>
      <c r="B2" s="65" t="s">
        <v>38</v>
      </c>
      <c r="C2" s="65" t="s">
        <v>39</v>
      </c>
      <c r="D2" s="65" t="s">
        <v>33</v>
      </c>
      <c r="E2" s="65" t="s">
        <v>145</v>
      </c>
      <c r="F2" s="112" t="s">
        <v>151</v>
      </c>
      <c r="G2" s="66" t="s">
        <v>152</v>
      </c>
      <c r="H2" s="112" t="s">
        <v>153</v>
      </c>
      <c r="I2" s="112" t="s">
        <v>154</v>
      </c>
      <c r="J2" s="66" t="s">
        <v>155</v>
      </c>
      <c r="K2" s="66" t="s">
        <v>156</v>
      </c>
      <c r="L2" s="57" t="s">
        <v>157</v>
      </c>
      <c r="M2" s="67" t="s">
        <v>158</v>
      </c>
      <c r="N2" s="68" t="s">
        <v>159</v>
      </c>
      <c r="O2" s="68" t="s">
        <v>160</v>
      </c>
      <c r="P2" s="67" t="s">
        <v>161</v>
      </c>
      <c r="Q2" s="67" t="s">
        <v>162</v>
      </c>
      <c r="R2" s="58" t="s">
        <v>163</v>
      </c>
      <c r="S2" s="69" t="s">
        <v>164</v>
      </c>
      <c r="T2" s="70" t="s">
        <v>165</v>
      </c>
      <c r="U2" s="70" t="s">
        <v>166</v>
      </c>
      <c r="V2" s="69" t="s">
        <v>167</v>
      </c>
      <c r="W2" s="71" t="s">
        <v>168</v>
      </c>
    </row>
    <row r="3" spans="1:23" x14ac:dyDescent="0.2">
      <c r="A3" s="17" t="s">
        <v>51</v>
      </c>
      <c r="B3" s="52">
        <v>19376</v>
      </c>
      <c r="C3" s="52">
        <v>12119</v>
      </c>
      <c r="D3" s="72" t="s">
        <v>52</v>
      </c>
      <c r="E3" s="52">
        <v>13545</v>
      </c>
      <c r="F3" s="52">
        <v>7030</v>
      </c>
      <c r="G3" s="53">
        <f>F3/C3</f>
        <v>0.58008086475781828</v>
      </c>
      <c r="H3" s="52">
        <v>999</v>
      </c>
      <c r="I3" s="52">
        <v>8029</v>
      </c>
      <c r="J3" s="53">
        <f>I3/E3</f>
        <v>0.59276485788113698</v>
      </c>
      <c r="K3" s="73">
        <f>I3/B3</f>
        <v>0.41437861271676302</v>
      </c>
      <c r="L3" s="59">
        <v>4291</v>
      </c>
      <c r="M3" s="53">
        <f t="shared" ref="M3:M50" si="0">L3/C3</f>
        <v>0.35407211816156448</v>
      </c>
      <c r="N3" s="52">
        <v>216</v>
      </c>
      <c r="O3" s="52">
        <v>4507</v>
      </c>
      <c r="P3" s="53">
        <f>O3/E3</f>
        <v>0.33274270948689555</v>
      </c>
      <c r="Q3" s="73">
        <f>O3/B3</f>
        <v>0.23260734929810073</v>
      </c>
      <c r="R3" s="59">
        <v>798</v>
      </c>
      <c r="S3" s="53">
        <f>R3/C3</f>
        <v>6.5847017080617215E-2</v>
      </c>
      <c r="T3" s="52">
        <v>206</v>
      </c>
      <c r="U3" s="52">
        <v>1004</v>
      </c>
      <c r="V3" s="53">
        <f>U3/E3</f>
        <v>7.4123292727943893E-2</v>
      </c>
      <c r="W3" s="74">
        <f>U3/B3</f>
        <v>5.1816680429397195E-2</v>
      </c>
    </row>
    <row r="4" spans="1:23" x14ac:dyDescent="0.2">
      <c r="A4" s="17" t="s">
        <v>74</v>
      </c>
      <c r="B4" s="52">
        <v>3108</v>
      </c>
      <c r="C4" s="52">
        <v>17406</v>
      </c>
      <c r="D4" s="72" t="s">
        <v>73</v>
      </c>
      <c r="E4" s="52">
        <v>20117</v>
      </c>
      <c r="F4" s="52">
        <v>11636</v>
      </c>
      <c r="G4" s="53">
        <f t="shared" ref="G4:G50" si="1">F4/C4</f>
        <v>0.66850511317936345</v>
      </c>
      <c r="H4" s="52">
        <v>2014</v>
      </c>
      <c r="I4" s="52">
        <v>13650</v>
      </c>
      <c r="J4" s="53">
        <f t="shared" ref="J4:J50" si="2">I4/E4</f>
        <v>0.67853059601332211</v>
      </c>
      <c r="K4" s="73">
        <f t="shared" ref="K4:K50" si="3">I4/B4</f>
        <v>4.3918918918918921</v>
      </c>
      <c r="L4" s="59">
        <v>5045</v>
      </c>
      <c r="M4" s="53">
        <f t="shared" si="0"/>
        <v>0.28984258301735033</v>
      </c>
      <c r="N4" s="52">
        <v>471</v>
      </c>
      <c r="O4" s="52">
        <v>5516</v>
      </c>
      <c r="P4" s="53">
        <f t="shared" ref="P4:P50" si="4">O4/E4</f>
        <v>0.27419595367102451</v>
      </c>
      <c r="Q4" s="73">
        <f t="shared" ref="Q4:Q50" si="5">O4/B4</f>
        <v>1.7747747747747749</v>
      </c>
      <c r="R4" s="59">
        <v>725</v>
      </c>
      <c r="S4" s="53">
        <f t="shared" ref="S4:S50" si="6">R4/C4</f>
        <v>4.1652303803286224E-2</v>
      </c>
      <c r="T4" s="52">
        <v>160</v>
      </c>
      <c r="U4" s="52">
        <v>885</v>
      </c>
      <c r="V4" s="53">
        <f t="shared" ref="V4:V50" si="7">U4/E4</f>
        <v>4.3992643038226378E-2</v>
      </c>
      <c r="W4" s="74">
        <f t="shared" ref="W4:W50" si="8">U4/B4</f>
        <v>0.28474903474903474</v>
      </c>
    </row>
    <row r="5" spans="1:23" x14ac:dyDescent="0.2">
      <c r="A5" s="17" t="s">
        <v>44</v>
      </c>
      <c r="B5" s="52">
        <v>16310</v>
      </c>
      <c r="C5" s="52">
        <v>232333</v>
      </c>
      <c r="D5" s="72" t="s">
        <v>45</v>
      </c>
      <c r="E5" s="52">
        <v>288907</v>
      </c>
      <c r="F5" s="52">
        <v>113510</v>
      </c>
      <c r="G5" s="53">
        <f t="shared" si="1"/>
        <v>0.48856598072594076</v>
      </c>
      <c r="H5" s="52">
        <v>36966</v>
      </c>
      <c r="I5" s="52">
        <v>150476</v>
      </c>
      <c r="J5" s="53">
        <f t="shared" si="2"/>
        <v>0.52084580851277396</v>
      </c>
      <c r="K5" s="73">
        <f t="shared" si="3"/>
        <v>9.2259963212752911</v>
      </c>
      <c r="L5" s="59">
        <v>103858</v>
      </c>
      <c r="M5" s="53">
        <f t="shared" si="0"/>
        <v>0.44702216215518242</v>
      </c>
      <c r="N5" s="52">
        <v>9549</v>
      </c>
      <c r="O5" s="52">
        <v>113407</v>
      </c>
      <c r="P5" s="53">
        <f t="shared" si="4"/>
        <v>0.39253808318940003</v>
      </c>
      <c r="Q5" s="73">
        <f t="shared" si="5"/>
        <v>6.9532188841201714</v>
      </c>
      <c r="R5" s="59">
        <v>14965</v>
      </c>
      <c r="S5" s="53">
        <f t="shared" si="6"/>
        <v>6.4411857118876786E-2</v>
      </c>
      <c r="T5" s="52">
        <v>4896</v>
      </c>
      <c r="U5" s="52">
        <v>19861</v>
      </c>
      <c r="V5" s="53">
        <f t="shared" si="7"/>
        <v>6.8745305582765384E-2</v>
      </c>
      <c r="W5" s="74">
        <f t="shared" si="8"/>
        <v>1.217719190680564</v>
      </c>
    </row>
    <row r="6" spans="1:23" x14ac:dyDescent="0.2">
      <c r="A6" s="17" t="s">
        <v>81</v>
      </c>
      <c r="B6" s="52">
        <v>3492</v>
      </c>
      <c r="C6" s="52">
        <v>23071</v>
      </c>
      <c r="D6" s="72" t="s">
        <v>82</v>
      </c>
      <c r="E6" s="52">
        <v>29650</v>
      </c>
      <c r="F6" s="52">
        <v>15764</v>
      </c>
      <c r="G6" s="53">
        <f t="shared" si="1"/>
        <v>0.68328204239088031</v>
      </c>
      <c r="H6" s="52">
        <v>5354</v>
      </c>
      <c r="I6" s="52">
        <v>21118</v>
      </c>
      <c r="J6" s="53">
        <f t="shared" si="2"/>
        <v>0.71224283305227654</v>
      </c>
      <c r="K6" s="73">
        <f t="shared" si="3"/>
        <v>6.0475372279495989</v>
      </c>
      <c r="L6" s="59">
        <v>6025</v>
      </c>
      <c r="M6" s="53">
        <f t="shared" si="0"/>
        <v>0.26115036192622776</v>
      </c>
      <c r="N6" s="52">
        <v>743</v>
      </c>
      <c r="O6" s="52">
        <v>6768</v>
      </c>
      <c r="P6" s="53">
        <f t="shared" si="4"/>
        <v>0.22826306913996627</v>
      </c>
      <c r="Q6" s="73">
        <f t="shared" si="5"/>
        <v>1.9381443298969072</v>
      </c>
      <c r="R6" s="59">
        <v>1265</v>
      </c>
      <c r="S6" s="53">
        <f t="shared" si="6"/>
        <v>5.4830739889905077E-2</v>
      </c>
      <c r="T6" s="52">
        <v>439</v>
      </c>
      <c r="U6" s="52">
        <v>1704</v>
      </c>
      <c r="V6" s="53">
        <f t="shared" si="7"/>
        <v>5.7470489038785835E-2</v>
      </c>
      <c r="W6" s="74">
        <f t="shared" si="8"/>
        <v>0.48797250859106528</v>
      </c>
    </row>
    <row r="7" spans="1:23" x14ac:dyDescent="0.2">
      <c r="A7" s="17" t="s">
        <v>106</v>
      </c>
      <c r="B7" s="52">
        <v>7708</v>
      </c>
      <c r="C7" s="52">
        <v>30363</v>
      </c>
      <c r="D7" s="72" t="s">
        <v>107</v>
      </c>
      <c r="E7" s="52">
        <v>38554</v>
      </c>
      <c r="F7" s="52">
        <v>16106</v>
      </c>
      <c r="G7" s="53">
        <f t="shared" si="1"/>
        <v>0.53044824292724702</v>
      </c>
      <c r="H7" s="52">
        <v>6510</v>
      </c>
      <c r="I7" s="52">
        <v>22616</v>
      </c>
      <c r="J7" s="53">
        <f t="shared" si="2"/>
        <v>0.58660579965762305</v>
      </c>
      <c r="K7" s="73">
        <f t="shared" si="3"/>
        <v>2.9340944473274519</v>
      </c>
      <c r="L7" s="59">
        <v>12865</v>
      </c>
      <c r="M7" s="53">
        <f t="shared" si="0"/>
        <v>0.4237064848664493</v>
      </c>
      <c r="N7" s="52">
        <v>898</v>
      </c>
      <c r="O7" s="52">
        <v>13763</v>
      </c>
      <c r="P7" s="53">
        <f t="shared" si="4"/>
        <v>0.35697982051149035</v>
      </c>
      <c r="Q7" s="73">
        <f t="shared" si="5"/>
        <v>1.7855474831344058</v>
      </c>
      <c r="R7" s="59">
        <v>1381</v>
      </c>
      <c r="S7" s="53">
        <f t="shared" si="6"/>
        <v>4.5482989164443564E-2</v>
      </c>
      <c r="T7" s="52">
        <v>747</v>
      </c>
      <c r="U7" s="52">
        <v>2128</v>
      </c>
      <c r="V7" s="53">
        <f t="shared" si="7"/>
        <v>5.5195310473621417E-2</v>
      </c>
      <c r="W7" s="74">
        <f t="shared" si="8"/>
        <v>0.2760768033212247</v>
      </c>
    </row>
    <row r="8" spans="1:23" x14ac:dyDescent="0.2">
      <c r="A8" s="17" t="s">
        <v>55</v>
      </c>
      <c r="B8" s="52">
        <v>35014</v>
      </c>
      <c r="C8" s="52">
        <v>116892</v>
      </c>
      <c r="D8" s="72" t="s">
        <v>56</v>
      </c>
      <c r="E8" s="52">
        <v>146826</v>
      </c>
      <c r="F8" s="52">
        <v>63024</v>
      </c>
      <c r="G8" s="53">
        <f t="shared" si="1"/>
        <v>0.53916435684221331</v>
      </c>
      <c r="H8" s="52">
        <v>25935</v>
      </c>
      <c r="I8" s="52">
        <v>88959</v>
      </c>
      <c r="J8" s="53">
        <f t="shared" si="2"/>
        <v>0.60588042989661228</v>
      </c>
      <c r="K8" s="73">
        <f t="shared" si="3"/>
        <v>2.5406694465071116</v>
      </c>
      <c r="L8" s="59">
        <v>48393</v>
      </c>
      <c r="M8" s="53">
        <f t="shared" si="0"/>
        <v>0.41399753618724977</v>
      </c>
      <c r="N8" s="52">
        <v>1716</v>
      </c>
      <c r="O8" s="52">
        <v>50109</v>
      </c>
      <c r="P8" s="53">
        <f t="shared" si="4"/>
        <v>0.34128151689755221</v>
      </c>
      <c r="Q8" s="73">
        <f t="shared" si="5"/>
        <v>1.431113268978123</v>
      </c>
      <c r="R8" s="59">
        <v>5390</v>
      </c>
      <c r="S8" s="53">
        <f t="shared" si="6"/>
        <v>4.6110940013003456E-2</v>
      </c>
      <c r="T8" s="52">
        <v>2121</v>
      </c>
      <c r="U8" s="52">
        <v>7511</v>
      </c>
      <c r="V8" s="53">
        <f t="shared" si="7"/>
        <v>5.1155789846484952E-2</v>
      </c>
      <c r="W8" s="74">
        <f t="shared" si="8"/>
        <v>0.21451419432227109</v>
      </c>
    </row>
    <row r="9" spans="1:23" x14ac:dyDescent="0.2">
      <c r="A9" s="17" t="s">
        <v>57</v>
      </c>
      <c r="B9" s="52">
        <v>80387</v>
      </c>
      <c r="C9" s="52">
        <v>448909</v>
      </c>
      <c r="D9" s="72" t="s">
        <v>58</v>
      </c>
      <c r="E9" s="52">
        <v>533615</v>
      </c>
      <c r="F9" s="52">
        <v>275780</v>
      </c>
      <c r="G9" s="53">
        <f t="shared" si="1"/>
        <v>0.6143338627650593</v>
      </c>
      <c r="H9" s="52">
        <v>68639</v>
      </c>
      <c r="I9" s="52">
        <v>344419</v>
      </c>
      <c r="J9" s="53">
        <f t="shared" si="2"/>
        <v>0.64544474949167474</v>
      </c>
      <c r="K9" s="73">
        <f t="shared" si="3"/>
        <v>4.2845111771803897</v>
      </c>
      <c r="L9" s="59">
        <v>153696</v>
      </c>
      <c r="M9" s="53">
        <f>L9/C9</f>
        <v>0.3423767400519927</v>
      </c>
      <c r="N9" s="52">
        <v>8959</v>
      </c>
      <c r="O9" s="52">
        <v>162655</v>
      </c>
      <c r="P9" s="53">
        <f t="shared" si="4"/>
        <v>0.30481714344611754</v>
      </c>
      <c r="Q9" s="73">
        <f t="shared" si="5"/>
        <v>2.0233993058579123</v>
      </c>
      <c r="R9" s="59">
        <v>19205</v>
      </c>
      <c r="S9" s="53">
        <f t="shared" si="6"/>
        <v>4.2781499145706593E-2</v>
      </c>
      <c r="T9" s="52">
        <v>6635</v>
      </c>
      <c r="U9" s="52">
        <v>25840</v>
      </c>
      <c r="V9" s="53">
        <f t="shared" si="7"/>
        <v>4.8424425850097916E-2</v>
      </c>
      <c r="W9" s="74">
        <f t="shared" si="8"/>
        <v>0.32144500976526053</v>
      </c>
    </row>
    <row r="10" spans="1:23" x14ac:dyDescent="0.2">
      <c r="A10" s="17" t="s">
        <v>53</v>
      </c>
      <c r="B10" s="52">
        <v>7827</v>
      </c>
      <c r="C10" s="52">
        <v>59627</v>
      </c>
      <c r="D10" s="72" t="s">
        <v>54</v>
      </c>
      <c r="E10" s="52">
        <v>73986</v>
      </c>
      <c r="F10" s="52">
        <v>41801</v>
      </c>
      <c r="G10" s="53">
        <f t="shared" si="1"/>
        <v>0.70104147449980714</v>
      </c>
      <c r="H10" s="52">
        <v>12000</v>
      </c>
      <c r="I10" s="52">
        <v>53801</v>
      </c>
      <c r="J10" s="53">
        <f t="shared" si="2"/>
        <v>0.72717811477847161</v>
      </c>
      <c r="K10" s="73">
        <f t="shared" si="3"/>
        <v>6.873770282355947</v>
      </c>
      <c r="L10" s="59">
        <v>16252</v>
      </c>
      <c r="M10" s="53">
        <f t="shared" si="0"/>
        <v>0.27256108809767388</v>
      </c>
      <c r="N10" s="52">
        <v>1305</v>
      </c>
      <c r="O10" s="52">
        <v>17557</v>
      </c>
      <c r="P10" s="53">
        <f t="shared" si="4"/>
        <v>0.2373016516638283</v>
      </c>
      <c r="Q10" s="73">
        <f t="shared" si="5"/>
        <v>2.2431327456241217</v>
      </c>
      <c r="R10" s="59">
        <v>1561</v>
      </c>
      <c r="S10" s="53">
        <f t="shared" si="6"/>
        <v>2.6179415365522332E-2</v>
      </c>
      <c r="T10" s="52">
        <v>878</v>
      </c>
      <c r="U10" s="52">
        <v>2439</v>
      </c>
      <c r="V10" s="53">
        <f t="shared" si="7"/>
        <v>3.2965696212797019E-2</v>
      </c>
      <c r="W10" s="74">
        <f t="shared" si="8"/>
        <v>0.31161364507474126</v>
      </c>
    </row>
    <row r="11" spans="1:23" x14ac:dyDescent="0.2">
      <c r="A11" s="17" t="s">
        <v>59</v>
      </c>
      <c r="B11" s="52">
        <v>33506</v>
      </c>
      <c r="C11" s="52">
        <v>198522</v>
      </c>
      <c r="D11" s="72" t="s">
        <v>60</v>
      </c>
      <c r="E11" s="52">
        <v>241918</v>
      </c>
      <c r="F11" s="52">
        <v>102524</v>
      </c>
      <c r="G11" s="53">
        <f t="shared" si="1"/>
        <v>0.51643646547989641</v>
      </c>
      <c r="H11" s="52">
        <v>35097</v>
      </c>
      <c r="I11" s="52">
        <v>137621</v>
      </c>
      <c r="J11" s="53">
        <f t="shared" si="2"/>
        <v>0.56887457733612212</v>
      </c>
      <c r="K11" s="73">
        <f t="shared" si="3"/>
        <v>4.1073539067629676</v>
      </c>
      <c r="L11" s="59">
        <v>86530</v>
      </c>
      <c r="M11" s="53">
        <f t="shared" si="0"/>
        <v>0.43587108733540869</v>
      </c>
      <c r="N11" s="52">
        <v>5284</v>
      </c>
      <c r="O11" s="52">
        <v>91814</v>
      </c>
      <c r="P11" s="53">
        <f t="shared" si="4"/>
        <v>0.37952529369455767</v>
      </c>
      <c r="Q11" s="73">
        <f t="shared" si="5"/>
        <v>2.7402256312302273</v>
      </c>
      <c r="R11" s="59">
        <v>9468</v>
      </c>
      <c r="S11" s="53">
        <f t="shared" si="6"/>
        <v>4.7692447184694897E-2</v>
      </c>
      <c r="T11" s="52">
        <v>2873</v>
      </c>
      <c r="U11" s="52">
        <v>12341</v>
      </c>
      <c r="V11" s="53">
        <f t="shared" si="7"/>
        <v>5.1013153217205828E-2</v>
      </c>
      <c r="W11" s="74">
        <f t="shared" si="8"/>
        <v>0.36832209156568974</v>
      </c>
    </row>
    <row r="12" spans="1:23" x14ac:dyDescent="0.2">
      <c r="A12" s="17" t="s">
        <v>94</v>
      </c>
      <c r="B12" s="52">
        <v>1090</v>
      </c>
      <c r="C12" s="52">
        <v>13732</v>
      </c>
      <c r="D12" s="72" t="s">
        <v>92</v>
      </c>
      <c r="E12" s="52">
        <v>15073</v>
      </c>
      <c r="F12" s="52">
        <v>6703</v>
      </c>
      <c r="G12" s="53">
        <f t="shared" si="1"/>
        <v>0.48812991552577922</v>
      </c>
      <c r="H12" s="52">
        <v>1092</v>
      </c>
      <c r="I12" s="52">
        <v>7795</v>
      </c>
      <c r="J12" s="53">
        <f t="shared" si="2"/>
        <v>0.5171498706296026</v>
      </c>
      <c r="K12" s="73">
        <f t="shared" si="3"/>
        <v>7.1513761467889907</v>
      </c>
      <c r="L12" s="59">
        <v>6299</v>
      </c>
      <c r="M12" s="53">
        <f t="shared" si="0"/>
        <v>0.45870958345470436</v>
      </c>
      <c r="N12" s="52">
        <v>137</v>
      </c>
      <c r="O12" s="52">
        <v>6436</v>
      </c>
      <c r="P12" s="53">
        <f t="shared" si="4"/>
        <v>0.42698865521130497</v>
      </c>
      <c r="Q12" s="73">
        <f t="shared" si="5"/>
        <v>5.904587155963303</v>
      </c>
      <c r="R12" s="59">
        <v>730</v>
      </c>
      <c r="S12" s="53">
        <f t="shared" si="6"/>
        <v>5.3160501019516457E-2</v>
      </c>
      <c r="T12" s="52">
        <v>109</v>
      </c>
      <c r="U12" s="52">
        <v>839</v>
      </c>
      <c r="V12" s="53">
        <f t="shared" si="7"/>
        <v>5.5662442778478073E-2</v>
      </c>
      <c r="W12" s="74">
        <f t="shared" si="8"/>
        <v>0.76972477064220179</v>
      </c>
    </row>
    <row r="13" spans="1:23" x14ac:dyDescent="0.2">
      <c r="A13" s="17" t="s">
        <v>61</v>
      </c>
      <c r="B13" s="52">
        <v>13146</v>
      </c>
      <c r="C13" s="52">
        <v>125505</v>
      </c>
      <c r="D13" s="72" t="s">
        <v>62</v>
      </c>
      <c r="E13" s="52">
        <v>156714</v>
      </c>
      <c r="F13" s="52">
        <v>59378</v>
      </c>
      <c r="G13" s="53">
        <f t="shared" si="1"/>
        <v>0.4731126249950201</v>
      </c>
      <c r="H13" s="52">
        <v>24220</v>
      </c>
      <c r="I13" s="52">
        <v>83598</v>
      </c>
      <c r="J13" s="53">
        <f t="shared" si="2"/>
        <v>0.53344308740763424</v>
      </c>
      <c r="K13" s="73">
        <f t="shared" si="3"/>
        <v>6.3591967138293013</v>
      </c>
      <c r="L13" s="59">
        <v>62413</v>
      </c>
      <c r="M13" s="53">
        <f t="shared" si="0"/>
        <v>0.49729492848890483</v>
      </c>
      <c r="N13" s="52">
        <v>4493</v>
      </c>
      <c r="O13" s="52">
        <v>66906</v>
      </c>
      <c r="P13" s="53">
        <f t="shared" si="4"/>
        <v>0.4269305869290555</v>
      </c>
      <c r="Q13" s="73">
        <f t="shared" si="5"/>
        <v>5.0894568690095845</v>
      </c>
      <c r="R13" s="59">
        <v>3469</v>
      </c>
      <c r="S13" s="53">
        <f t="shared" si="6"/>
        <v>2.7640333054459981E-2</v>
      </c>
      <c r="T13" s="52">
        <v>2346</v>
      </c>
      <c r="U13" s="52">
        <v>5815</v>
      </c>
      <c r="V13" s="53">
        <f t="shared" si="7"/>
        <v>3.7105810584887121E-2</v>
      </c>
      <c r="W13" s="74">
        <f t="shared" si="8"/>
        <v>0.44233987524722351</v>
      </c>
    </row>
    <row r="14" spans="1:23" x14ac:dyDescent="0.2">
      <c r="A14" s="17" t="s">
        <v>63</v>
      </c>
      <c r="B14" s="52">
        <v>47037</v>
      </c>
      <c r="C14" s="52">
        <v>227076</v>
      </c>
      <c r="D14" s="72" t="s">
        <v>64</v>
      </c>
      <c r="E14" s="52">
        <v>271305</v>
      </c>
      <c r="F14" s="52">
        <v>142749</v>
      </c>
      <c r="G14" s="53">
        <f t="shared" si="1"/>
        <v>0.62863975056809174</v>
      </c>
      <c r="H14" s="52">
        <v>35494</v>
      </c>
      <c r="I14" s="52">
        <v>178243</v>
      </c>
      <c r="J14" s="53">
        <f t="shared" si="2"/>
        <v>0.656983837378596</v>
      </c>
      <c r="K14" s="73">
        <f t="shared" si="3"/>
        <v>3.7894210940323574</v>
      </c>
      <c r="L14" s="59">
        <v>77455</v>
      </c>
      <c r="M14" s="53">
        <f t="shared" si="0"/>
        <v>0.34109725378287448</v>
      </c>
      <c r="N14" s="52">
        <v>5490</v>
      </c>
      <c r="O14" s="52">
        <v>82945</v>
      </c>
      <c r="P14" s="53">
        <f t="shared" si="4"/>
        <v>0.30572602790217651</v>
      </c>
      <c r="Q14" s="73">
        <f t="shared" si="5"/>
        <v>1.7633990262984458</v>
      </c>
      <c r="R14" s="59">
        <v>6870</v>
      </c>
      <c r="S14" s="53">
        <f t="shared" si="6"/>
        <v>3.0254188025154574E-2</v>
      </c>
      <c r="T14" s="52">
        <v>2928</v>
      </c>
      <c r="U14" s="52">
        <v>9798</v>
      </c>
      <c r="V14" s="53">
        <f t="shared" si="7"/>
        <v>3.6114336263614752E-2</v>
      </c>
      <c r="W14" s="74">
        <f t="shared" si="8"/>
        <v>0.20830410102685121</v>
      </c>
    </row>
    <row r="15" spans="1:23" x14ac:dyDescent="0.2">
      <c r="A15" s="17" t="s">
        <v>111</v>
      </c>
      <c r="B15" s="52">
        <v>7263</v>
      </c>
      <c r="C15" s="52">
        <v>35450</v>
      </c>
      <c r="D15" s="72" t="s">
        <v>112</v>
      </c>
      <c r="E15" s="52">
        <v>41658</v>
      </c>
      <c r="F15" s="52">
        <v>22644</v>
      </c>
      <c r="G15" s="53">
        <f t="shared" si="1"/>
        <v>0.63875881523272215</v>
      </c>
      <c r="H15" s="52">
        <v>4675</v>
      </c>
      <c r="I15" s="52">
        <v>27319</v>
      </c>
      <c r="J15" s="53">
        <f t="shared" si="2"/>
        <v>0.65579240482020262</v>
      </c>
      <c r="K15" s="73">
        <f t="shared" si="3"/>
        <v>3.761393363623847</v>
      </c>
      <c r="L15" s="59">
        <v>11722</v>
      </c>
      <c r="M15" s="53">
        <f t="shared" si="0"/>
        <v>0.33066290550070521</v>
      </c>
      <c r="N15" s="52">
        <v>1173</v>
      </c>
      <c r="O15" s="52">
        <v>12895</v>
      </c>
      <c r="P15" s="53">
        <f t="shared" si="4"/>
        <v>0.30954438523212829</v>
      </c>
      <c r="Q15" s="73">
        <f t="shared" si="5"/>
        <v>1.7754371471843591</v>
      </c>
      <c r="R15" s="59">
        <v>1072</v>
      </c>
      <c r="S15" s="53">
        <f t="shared" si="6"/>
        <v>3.0239774330042313E-2</v>
      </c>
      <c r="T15" s="52">
        <v>343</v>
      </c>
      <c r="U15" s="52">
        <v>1415</v>
      </c>
      <c r="V15" s="53">
        <f t="shared" si="7"/>
        <v>3.3967065149551105E-2</v>
      </c>
      <c r="W15" s="74">
        <f t="shared" si="8"/>
        <v>0.19482307586396805</v>
      </c>
    </row>
    <row r="16" spans="1:23" x14ac:dyDescent="0.2">
      <c r="A16" s="17" t="s">
        <v>65</v>
      </c>
      <c r="B16" s="52">
        <v>6425</v>
      </c>
      <c r="C16" s="52">
        <v>45204</v>
      </c>
      <c r="D16" s="72" t="s">
        <v>66</v>
      </c>
      <c r="E16" s="52">
        <v>52083</v>
      </c>
      <c r="F16" s="52">
        <v>19612</v>
      </c>
      <c r="G16" s="53">
        <f t="shared" si="1"/>
        <v>0.43385541102557296</v>
      </c>
      <c r="H16" s="52">
        <v>4626</v>
      </c>
      <c r="I16" s="52">
        <v>24238</v>
      </c>
      <c r="J16" s="53">
        <f t="shared" si="2"/>
        <v>0.46537257838450163</v>
      </c>
      <c r="K16" s="73">
        <f t="shared" si="3"/>
        <v>3.7724513618677045</v>
      </c>
      <c r="L16" s="59">
        <v>23850</v>
      </c>
      <c r="M16" s="53">
        <f t="shared" si="0"/>
        <v>0.52760817626758694</v>
      </c>
      <c r="N16" s="52">
        <v>1508</v>
      </c>
      <c r="O16" s="52">
        <v>25358</v>
      </c>
      <c r="P16" s="53">
        <f t="shared" si="4"/>
        <v>0.48687671601098248</v>
      </c>
      <c r="Q16" s="73">
        <f t="shared" si="5"/>
        <v>3.9467704280155642</v>
      </c>
      <c r="R16" s="59">
        <v>1731</v>
      </c>
      <c r="S16" s="53">
        <f t="shared" si="6"/>
        <v>3.8293071409609768E-2</v>
      </c>
      <c r="T16" s="52">
        <v>679</v>
      </c>
      <c r="U16" s="52">
        <v>2410</v>
      </c>
      <c r="V16" s="53">
        <f t="shared" si="7"/>
        <v>4.6272296142695311E-2</v>
      </c>
      <c r="W16" s="74">
        <f t="shared" si="8"/>
        <v>0.37509727626459144</v>
      </c>
    </row>
    <row r="17" spans="1:23" x14ac:dyDescent="0.2">
      <c r="A17" s="17" t="s">
        <v>118</v>
      </c>
      <c r="B17" s="52">
        <v>10611</v>
      </c>
      <c r="C17" s="52">
        <v>29994</v>
      </c>
      <c r="D17" s="72" t="s">
        <v>119</v>
      </c>
      <c r="E17" s="52">
        <v>37716</v>
      </c>
      <c r="F17" s="52">
        <v>20600</v>
      </c>
      <c r="G17" s="53">
        <f t="shared" si="1"/>
        <v>0.68680402747216107</v>
      </c>
      <c r="H17" s="52">
        <v>6629</v>
      </c>
      <c r="I17" s="52">
        <v>27229</v>
      </c>
      <c r="J17" s="53">
        <f t="shared" si="2"/>
        <v>0.72194824477675257</v>
      </c>
      <c r="K17" s="73">
        <f t="shared" si="3"/>
        <v>2.5661106399019884</v>
      </c>
      <c r="L17" s="59">
        <v>8443</v>
      </c>
      <c r="M17" s="53">
        <f t="shared" si="0"/>
        <v>0.28148963125958526</v>
      </c>
      <c r="N17" s="52">
        <v>499</v>
      </c>
      <c r="O17" s="52">
        <v>8942</v>
      </c>
      <c r="P17" s="53">
        <f t="shared" si="4"/>
        <v>0.23708770813447874</v>
      </c>
      <c r="Q17" s="73">
        <f t="shared" si="5"/>
        <v>0.84271039487324473</v>
      </c>
      <c r="R17" s="59">
        <v>929</v>
      </c>
      <c r="S17" s="53">
        <f t="shared" si="6"/>
        <v>3.0972861238914448E-2</v>
      </c>
      <c r="T17" s="52">
        <v>547</v>
      </c>
      <c r="U17" s="52">
        <v>1476</v>
      </c>
      <c r="V17" s="53">
        <f t="shared" si="7"/>
        <v>3.9134584791600383E-2</v>
      </c>
      <c r="W17" s="74">
        <f t="shared" si="8"/>
        <v>0.13910093299406276</v>
      </c>
    </row>
    <row r="18" spans="1:23" x14ac:dyDescent="0.2">
      <c r="A18" s="17" t="s">
        <v>71</v>
      </c>
      <c r="B18" s="52">
        <v>4040</v>
      </c>
      <c r="C18" s="52">
        <v>19326</v>
      </c>
      <c r="D18" s="72" t="s">
        <v>70</v>
      </c>
      <c r="E18" s="52">
        <v>23809</v>
      </c>
      <c r="F18" s="52">
        <v>11869</v>
      </c>
      <c r="G18" s="53">
        <f t="shared" si="1"/>
        <v>0.61414674531718927</v>
      </c>
      <c r="H18" s="52">
        <v>3601</v>
      </c>
      <c r="I18" s="52">
        <v>15470</v>
      </c>
      <c r="J18" s="53">
        <f t="shared" si="2"/>
        <v>0.64975429459448109</v>
      </c>
      <c r="K18" s="73">
        <f t="shared" si="3"/>
        <v>3.8292079207920793</v>
      </c>
      <c r="L18" s="59">
        <v>6729</v>
      </c>
      <c r="M18" s="53">
        <f t="shared" si="0"/>
        <v>0.34818379385284071</v>
      </c>
      <c r="N18" s="52">
        <v>508</v>
      </c>
      <c r="O18" s="52">
        <v>7237</v>
      </c>
      <c r="P18" s="53">
        <f t="shared" si="4"/>
        <v>0.30396068713511698</v>
      </c>
      <c r="Q18" s="73">
        <f t="shared" si="5"/>
        <v>1.7913366336633663</v>
      </c>
      <c r="R18" s="59">
        <v>724</v>
      </c>
      <c r="S18" s="53">
        <f t="shared" si="6"/>
        <v>3.7462485770464661E-2</v>
      </c>
      <c r="T18" s="52">
        <v>339</v>
      </c>
      <c r="U18" s="52">
        <v>1063</v>
      </c>
      <c r="V18" s="53">
        <f t="shared" si="7"/>
        <v>4.4646982233609141E-2</v>
      </c>
      <c r="W18" s="74">
        <f t="shared" si="8"/>
        <v>0.26311881188118813</v>
      </c>
    </row>
    <row r="19" spans="1:23" x14ac:dyDescent="0.2">
      <c r="A19" s="17" t="s">
        <v>113</v>
      </c>
      <c r="B19" s="52">
        <v>14167</v>
      </c>
      <c r="C19" s="52">
        <v>99339</v>
      </c>
      <c r="D19" s="72" t="s">
        <v>112</v>
      </c>
      <c r="E19" s="52">
        <v>127167</v>
      </c>
      <c r="F19" s="52">
        <v>58545</v>
      </c>
      <c r="G19" s="53">
        <f t="shared" si="1"/>
        <v>0.5893455742457645</v>
      </c>
      <c r="H19" s="52">
        <v>18940</v>
      </c>
      <c r="I19" s="52">
        <v>77485</v>
      </c>
      <c r="J19" s="53">
        <f t="shared" si="2"/>
        <v>0.60931688252455429</v>
      </c>
      <c r="K19" s="73">
        <f t="shared" si="3"/>
        <v>5.4694007199830592</v>
      </c>
      <c r="L19" s="59">
        <v>33801</v>
      </c>
      <c r="M19" s="53">
        <f t="shared" si="0"/>
        <v>0.34025911273517956</v>
      </c>
      <c r="N19" s="52">
        <v>2880</v>
      </c>
      <c r="O19" s="52">
        <v>36681</v>
      </c>
      <c r="P19" s="53">
        <f t="shared" si="4"/>
        <v>0.28844747458066949</v>
      </c>
      <c r="Q19" s="73">
        <f t="shared" si="5"/>
        <v>2.5891861367967812</v>
      </c>
      <c r="R19" s="59">
        <v>6993</v>
      </c>
      <c r="S19" s="53">
        <f t="shared" si="6"/>
        <v>7.0395313019055966E-2</v>
      </c>
      <c r="T19" s="52">
        <v>1692</v>
      </c>
      <c r="U19" s="52">
        <v>8685</v>
      </c>
      <c r="V19" s="53">
        <f t="shared" si="7"/>
        <v>6.8296020193918228E-2</v>
      </c>
      <c r="W19" s="74">
        <f t="shared" si="8"/>
        <v>0.6130443989553187</v>
      </c>
    </row>
    <row r="20" spans="1:23" x14ac:dyDescent="0.2">
      <c r="A20" s="17" t="s">
        <v>69</v>
      </c>
      <c r="B20" s="52">
        <v>5706</v>
      </c>
      <c r="C20" s="52">
        <v>25433</v>
      </c>
      <c r="D20" s="72" t="s">
        <v>70</v>
      </c>
      <c r="E20" s="52">
        <v>30551</v>
      </c>
      <c r="F20" s="52">
        <v>12648</v>
      </c>
      <c r="G20" s="53">
        <f t="shared" si="1"/>
        <v>0.49730664884205561</v>
      </c>
      <c r="H20" s="52">
        <v>3066</v>
      </c>
      <c r="I20" s="52">
        <v>15714</v>
      </c>
      <c r="J20" s="53">
        <f t="shared" si="2"/>
        <v>0.51435304900003276</v>
      </c>
      <c r="K20" s="73">
        <f t="shared" si="3"/>
        <v>2.7539432176656153</v>
      </c>
      <c r="L20" s="59">
        <v>11827</v>
      </c>
      <c r="M20" s="53">
        <f t="shared" si="0"/>
        <v>0.46502575394172924</v>
      </c>
      <c r="N20" s="52">
        <v>352</v>
      </c>
      <c r="O20" s="52">
        <v>12179</v>
      </c>
      <c r="P20" s="53">
        <f t="shared" si="4"/>
        <v>0.39864488887434124</v>
      </c>
      <c r="Q20" s="73">
        <f t="shared" si="5"/>
        <v>2.1344199088678586</v>
      </c>
      <c r="R20" s="59">
        <v>950</v>
      </c>
      <c r="S20" s="53">
        <f t="shared" si="6"/>
        <v>3.7353045256163252E-2</v>
      </c>
      <c r="T20" s="52">
        <v>240</v>
      </c>
      <c r="U20" s="52">
        <v>1190</v>
      </c>
      <c r="V20" s="53">
        <f t="shared" si="7"/>
        <v>3.8951261824490199E-2</v>
      </c>
      <c r="W20" s="74">
        <f t="shared" si="8"/>
        <v>0.20855240098142305</v>
      </c>
    </row>
    <row r="21" spans="1:23" x14ac:dyDescent="0.2">
      <c r="A21" s="17" t="s">
        <v>108</v>
      </c>
      <c r="B21" s="52">
        <v>4391</v>
      </c>
      <c r="C21" s="52">
        <v>24184</v>
      </c>
      <c r="D21" s="72" t="s">
        <v>109</v>
      </c>
      <c r="E21" s="52">
        <v>29164</v>
      </c>
      <c r="F21" s="52">
        <v>14749</v>
      </c>
      <c r="G21" s="53">
        <f t="shared" si="1"/>
        <v>0.60986602712537219</v>
      </c>
      <c r="H21" s="52">
        <v>3821</v>
      </c>
      <c r="I21" s="52">
        <v>18570</v>
      </c>
      <c r="J21" s="53">
        <f t="shared" si="2"/>
        <v>0.63674393087367986</v>
      </c>
      <c r="K21" s="73">
        <f t="shared" si="3"/>
        <v>4.2291049874743791</v>
      </c>
      <c r="L21" s="59">
        <v>7832</v>
      </c>
      <c r="M21" s="53">
        <f t="shared" si="0"/>
        <v>0.32385047965597091</v>
      </c>
      <c r="N21" s="52">
        <v>437</v>
      </c>
      <c r="O21" s="52">
        <v>8269</v>
      </c>
      <c r="P21" s="53">
        <f t="shared" si="4"/>
        <v>0.2835344945823618</v>
      </c>
      <c r="Q21" s="73">
        <f t="shared" si="5"/>
        <v>1.8831701207014349</v>
      </c>
      <c r="R21" s="59">
        <v>1595</v>
      </c>
      <c r="S21" s="53">
        <f t="shared" si="6"/>
        <v>6.5952695997353622E-2</v>
      </c>
      <c r="T21" s="52">
        <v>688</v>
      </c>
      <c r="U21" s="52">
        <v>2283</v>
      </c>
      <c r="V21" s="53">
        <f t="shared" si="7"/>
        <v>7.8281442874777118E-2</v>
      </c>
      <c r="W21" s="74">
        <f t="shared" si="8"/>
        <v>0.51992712366203597</v>
      </c>
    </row>
    <row r="22" spans="1:23" x14ac:dyDescent="0.2">
      <c r="A22" s="17" t="s">
        <v>87</v>
      </c>
      <c r="B22" s="52">
        <v>1051</v>
      </c>
      <c r="C22" s="52">
        <v>17581</v>
      </c>
      <c r="D22" s="72" t="s">
        <v>88</v>
      </c>
      <c r="E22" s="52">
        <v>21290</v>
      </c>
      <c r="F22" s="52">
        <v>13182</v>
      </c>
      <c r="G22" s="53">
        <f t="shared" si="1"/>
        <v>0.74978670155281268</v>
      </c>
      <c r="H22" s="52">
        <v>3166</v>
      </c>
      <c r="I22" s="52">
        <v>16348</v>
      </c>
      <c r="J22" s="53">
        <f t="shared" si="2"/>
        <v>0.76787224048849223</v>
      </c>
      <c r="K22" s="73">
        <f t="shared" si="3"/>
        <v>15.554709800190295</v>
      </c>
      <c r="L22" s="59">
        <v>4147</v>
      </c>
      <c r="M22" s="53">
        <f t="shared" si="0"/>
        <v>0.23587964279620044</v>
      </c>
      <c r="N22" s="52">
        <v>356</v>
      </c>
      <c r="O22" s="52">
        <v>4503</v>
      </c>
      <c r="P22" s="53">
        <f t="shared" si="4"/>
        <v>0.21150775011742601</v>
      </c>
      <c r="Q22" s="73">
        <f t="shared" si="5"/>
        <v>4.2844909609895341</v>
      </c>
      <c r="R22" s="59">
        <v>252</v>
      </c>
      <c r="S22" s="53">
        <f t="shared" si="6"/>
        <v>1.4333655650986861E-2</v>
      </c>
      <c r="T22" s="52">
        <v>151</v>
      </c>
      <c r="U22" s="52">
        <v>403</v>
      </c>
      <c r="V22" s="53">
        <f t="shared" si="7"/>
        <v>1.8929074682949742E-2</v>
      </c>
      <c r="W22" s="74">
        <f t="shared" si="8"/>
        <v>0.38344433872502381</v>
      </c>
    </row>
    <row r="23" spans="1:23" x14ac:dyDescent="0.2">
      <c r="A23" s="17" t="s">
        <v>75</v>
      </c>
      <c r="B23" s="52">
        <v>5405</v>
      </c>
      <c r="C23" s="52">
        <v>63241</v>
      </c>
      <c r="D23" s="72" t="s">
        <v>76</v>
      </c>
      <c r="E23" s="52">
        <v>81826</v>
      </c>
      <c r="F23" s="52">
        <v>34610</v>
      </c>
      <c r="G23" s="53">
        <f t="shared" si="1"/>
        <v>0.54727154852073812</v>
      </c>
      <c r="H23" s="52">
        <v>13208</v>
      </c>
      <c r="I23" s="52">
        <v>47818</v>
      </c>
      <c r="J23" s="53">
        <f t="shared" si="2"/>
        <v>0.58438638085694039</v>
      </c>
      <c r="K23" s="73">
        <f t="shared" si="3"/>
        <v>8.846993524514339</v>
      </c>
      <c r="L23" s="59">
        <v>24669</v>
      </c>
      <c r="M23" s="53">
        <f t="shared" si="0"/>
        <v>0.39007922075868501</v>
      </c>
      <c r="N23" s="52">
        <v>1978</v>
      </c>
      <c r="O23" s="52">
        <v>26647</v>
      </c>
      <c r="P23" s="53">
        <f t="shared" si="4"/>
        <v>0.32565443746486444</v>
      </c>
      <c r="Q23" s="73">
        <f t="shared" si="5"/>
        <v>4.9300647548566143</v>
      </c>
      <c r="R23" s="59">
        <v>3002</v>
      </c>
      <c r="S23" s="53">
        <f t="shared" si="6"/>
        <v>4.7469205104283617E-2</v>
      </c>
      <c r="T23" s="52">
        <v>726</v>
      </c>
      <c r="U23" s="52">
        <v>3728</v>
      </c>
      <c r="V23" s="53">
        <f t="shared" si="7"/>
        <v>4.5560090924644976E-2</v>
      </c>
      <c r="W23" s="74">
        <f t="shared" si="8"/>
        <v>0.68973172987974096</v>
      </c>
    </row>
    <row r="24" spans="1:23" x14ac:dyDescent="0.2">
      <c r="A24" s="17" t="s">
        <v>50</v>
      </c>
      <c r="B24" s="52">
        <v>14055</v>
      </c>
      <c r="C24" s="52">
        <v>59370</v>
      </c>
      <c r="D24" s="72" t="s">
        <v>49</v>
      </c>
      <c r="E24" s="52">
        <v>72587</v>
      </c>
      <c r="F24" s="52">
        <v>33576</v>
      </c>
      <c r="G24" s="53">
        <f t="shared" si="1"/>
        <v>0.56553815058110157</v>
      </c>
      <c r="H24" s="52">
        <v>10940</v>
      </c>
      <c r="I24" s="52">
        <v>44516</v>
      </c>
      <c r="J24" s="53">
        <f t="shared" si="2"/>
        <v>0.61327785967184212</v>
      </c>
      <c r="K24" s="73">
        <f t="shared" si="3"/>
        <v>3.1672714336535042</v>
      </c>
      <c r="L24" s="59">
        <v>23321</v>
      </c>
      <c r="M24" s="53">
        <f t="shared" si="0"/>
        <v>0.39280781539498061</v>
      </c>
      <c r="N24" s="52">
        <v>1187</v>
      </c>
      <c r="O24" s="52">
        <v>24508</v>
      </c>
      <c r="P24" s="53">
        <f t="shared" si="4"/>
        <v>0.33763621585132325</v>
      </c>
      <c r="Q24" s="73">
        <f t="shared" si="5"/>
        <v>1.7437210956954821</v>
      </c>
      <c r="R24" s="59">
        <v>2409</v>
      </c>
      <c r="S24" s="53">
        <f t="shared" si="6"/>
        <v>4.0576048509348157E-2</v>
      </c>
      <c r="T24" s="52">
        <v>1041</v>
      </c>
      <c r="U24" s="52">
        <v>3450</v>
      </c>
      <c r="V24" s="53">
        <f t="shared" si="7"/>
        <v>4.7529171890283384E-2</v>
      </c>
      <c r="W24" s="74">
        <f t="shared" si="8"/>
        <v>0.24546424759871932</v>
      </c>
    </row>
    <row r="25" spans="1:23" x14ac:dyDescent="0.2">
      <c r="A25" s="17" t="s">
        <v>72</v>
      </c>
      <c r="B25" s="52">
        <v>5080</v>
      </c>
      <c r="C25" s="52">
        <v>21795</v>
      </c>
      <c r="D25" s="72" t="s">
        <v>73</v>
      </c>
      <c r="E25" s="52">
        <v>28414</v>
      </c>
      <c r="F25" s="52">
        <v>12153</v>
      </c>
      <c r="G25" s="53">
        <f t="shared" si="1"/>
        <v>0.557604955264969</v>
      </c>
      <c r="H25" s="52">
        <v>5718</v>
      </c>
      <c r="I25" s="52">
        <v>17871</v>
      </c>
      <c r="J25" s="53">
        <f t="shared" si="2"/>
        <v>0.62895051735060181</v>
      </c>
      <c r="K25" s="73">
        <f t="shared" si="3"/>
        <v>3.5179133858267715</v>
      </c>
      <c r="L25" s="59">
        <v>8873</v>
      </c>
      <c r="M25" s="53">
        <f t="shared" si="0"/>
        <v>0.40711172287221842</v>
      </c>
      <c r="N25" s="52">
        <v>420</v>
      </c>
      <c r="O25" s="52">
        <v>9293</v>
      </c>
      <c r="P25" s="53">
        <f t="shared" si="4"/>
        <v>0.32705708453579224</v>
      </c>
      <c r="Q25" s="73">
        <f t="shared" si="5"/>
        <v>1.8293307086614172</v>
      </c>
      <c r="R25" s="59">
        <v>761</v>
      </c>
      <c r="S25" s="53">
        <f t="shared" si="6"/>
        <v>3.4916265198440009E-2</v>
      </c>
      <c r="T25" s="52">
        <v>441</v>
      </c>
      <c r="U25" s="52">
        <v>1202</v>
      </c>
      <c r="V25" s="53">
        <f t="shared" si="7"/>
        <v>4.2303090026043502E-2</v>
      </c>
      <c r="W25" s="74">
        <f t="shared" si="8"/>
        <v>0.23661417322834646</v>
      </c>
    </row>
    <row r="26" spans="1:23" x14ac:dyDescent="0.2">
      <c r="A26" s="17" t="s">
        <v>67</v>
      </c>
      <c r="B26" s="52">
        <v>4606</v>
      </c>
      <c r="C26" s="52">
        <v>17522</v>
      </c>
      <c r="D26" s="72" t="s">
        <v>68</v>
      </c>
      <c r="E26" s="52">
        <v>22668</v>
      </c>
      <c r="F26" s="52">
        <v>11140</v>
      </c>
      <c r="G26" s="53">
        <f t="shared" si="1"/>
        <v>0.63577217212646953</v>
      </c>
      <c r="H26" s="52">
        <v>4028</v>
      </c>
      <c r="I26" s="52">
        <v>15168</v>
      </c>
      <c r="J26" s="53">
        <f t="shared" si="2"/>
        <v>0.66913710958178929</v>
      </c>
      <c r="K26" s="73">
        <f t="shared" si="3"/>
        <v>3.2930959617889708</v>
      </c>
      <c r="L26" s="59">
        <v>5486</v>
      </c>
      <c r="M26" s="53">
        <f t="shared" si="0"/>
        <v>0.31309211277251453</v>
      </c>
      <c r="N26" s="52">
        <v>663</v>
      </c>
      <c r="O26" s="52">
        <v>6149</v>
      </c>
      <c r="P26" s="53">
        <f t="shared" si="4"/>
        <v>0.27126345509087701</v>
      </c>
      <c r="Q26" s="73">
        <f t="shared" si="5"/>
        <v>1.3349978289188016</v>
      </c>
      <c r="R26" s="59">
        <v>896</v>
      </c>
      <c r="S26" s="53">
        <f t="shared" si="6"/>
        <v>5.1135715101015868E-2</v>
      </c>
      <c r="T26" s="52">
        <v>436</v>
      </c>
      <c r="U26" s="52">
        <v>1332</v>
      </c>
      <c r="V26" s="53">
        <f t="shared" si="7"/>
        <v>5.8761249338274216E-2</v>
      </c>
      <c r="W26" s="74">
        <f t="shared" si="8"/>
        <v>0.28918801563178465</v>
      </c>
    </row>
    <row r="27" spans="1:23" x14ac:dyDescent="0.2">
      <c r="A27" s="17" t="s">
        <v>79</v>
      </c>
      <c r="B27" s="52">
        <v>21105</v>
      </c>
      <c r="C27" s="52">
        <v>147860</v>
      </c>
      <c r="D27" s="72" t="s">
        <v>80</v>
      </c>
      <c r="E27" s="52">
        <v>179080</v>
      </c>
      <c r="F27" s="52">
        <v>88773</v>
      </c>
      <c r="G27" s="53">
        <f t="shared" si="1"/>
        <v>0.60038549979710532</v>
      </c>
      <c r="H27" s="52">
        <v>25777</v>
      </c>
      <c r="I27" s="52">
        <v>114550</v>
      </c>
      <c r="J27" s="53">
        <f t="shared" si="2"/>
        <v>0.6396582532946169</v>
      </c>
      <c r="K27" s="73">
        <f t="shared" si="3"/>
        <v>5.4276237858327407</v>
      </c>
      <c r="L27" s="59">
        <v>52992</v>
      </c>
      <c r="M27" s="53">
        <f t="shared" si="0"/>
        <v>0.35839307452996078</v>
      </c>
      <c r="N27" s="52">
        <v>3368</v>
      </c>
      <c r="O27" s="52">
        <v>56360</v>
      </c>
      <c r="P27" s="53">
        <f t="shared" si="4"/>
        <v>0.31471967835604198</v>
      </c>
      <c r="Q27" s="73">
        <f t="shared" si="5"/>
        <v>2.6704572376214166</v>
      </c>
      <c r="R27" s="59">
        <v>6013</v>
      </c>
      <c r="S27" s="53">
        <f t="shared" si="6"/>
        <v>4.0666847017448937E-2</v>
      </c>
      <c r="T27" s="52">
        <v>1933</v>
      </c>
      <c r="U27" s="52">
        <v>7946</v>
      </c>
      <c r="V27" s="53">
        <f t="shared" si="7"/>
        <v>4.4371230734867095E-2</v>
      </c>
      <c r="W27" s="74">
        <f t="shared" si="8"/>
        <v>0.37649846008054966</v>
      </c>
    </row>
    <row r="28" spans="1:23" x14ac:dyDescent="0.2">
      <c r="A28" s="17" t="s">
        <v>123</v>
      </c>
      <c r="B28" s="52">
        <v>6135</v>
      </c>
      <c r="C28" s="52">
        <v>30120</v>
      </c>
      <c r="D28" s="72" t="s">
        <v>124</v>
      </c>
      <c r="E28" s="52">
        <v>37758</v>
      </c>
      <c r="F28" s="52">
        <v>14844</v>
      </c>
      <c r="G28" s="53">
        <f t="shared" si="1"/>
        <v>0.49282868525896412</v>
      </c>
      <c r="H28" s="52">
        <v>7638</v>
      </c>
      <c r="I28" s="52">
        <v>22482</v>
      </c>
      <c r="J28" s="53">
        <f t="shared" si="2"/>
        <v>0.59542348641347531</v>
      </c>
      <c r="K28" s="73">
        <f t="shared" si="3"/>
        <v>3.6645476772616137</v>
      </c>
      <c r="L28" s="59">
        <v>13680</v>
      </c>
      <c r="M28" s="53">
        <f t="shared" si="0"/>
        <v>0.4541832669322709</v>
      </c>
      <c r="N28" s="52">
        <v>818</v>
      </c>
      <c r="O28" s="52">
        <v>14498</v>
      </c>
      <c r="P28" s="53">
        <f t="shared" si="4"/>
        <v>0.38397160866571323</v>
      </c>
      <c r="Q28" s="73">
        <f t="shared" si="5"/>
        <v>2.3631621841890791</v>
      </c>
      <c r="R28" s="59">
        <v>1590</v>
      </c>
      <c r="S28" s="53">
        <f t="shared" si="6"/>
        <v>5.2788844621513946E-2</v>
      </c>
      <c r="T28" s="52">
        <v>610</v>
      </c>
      <c r="U28" s="52">
        <v>2200</v>
      </c>
      <c r="V28" s="53">
        <f t="shared" si="7"/>
        <v>5.8265797976587742E-2</v>
      </c>
      <c r="W28" s="74">
        <f t="shared" si="8"/>
        <v>0.35859820700896494</v>
      </c>
    </row>
    <row r="29" spans="1:23" x14ac:dyDescent="0.2">
      <c r="A29" s="17" t="s">
        <v>77</v>
      </c>
      <c r="B29" s="52">
        <v>28769</v>
      </c>
      <c r="C29" s="52">
        <v>45020</v>
      </c>
      <c r="D29" s="72" t="s">
        <v>78</v>
      </c>
      <c r="E29" s="52">
        <v>57910</v>
      </c>
      <c r="F29" s="52">
        <v>17645</v>
      </c>
      <c r="G29" s="53">
        <f t="shared" si="1"/>
        <v>0.39193691692581073</v>
      </c>
      <c r="H29" s="52">
        <v>9767</v>
      </c>
      <c r="I29" s="52">
        <v>27412</v>
      </c>
      <c r="J29" s="53">
        <f t="shared" si="2"/>
        <v>0.47335520635468831</v>
      </c>
      <c r="K29" s="73">
        <f t="shared" si="3"/>
        <v>0.95283117244255966</v>
      </c>
      <c r="L29" s="59">
        <v>25566</v>
      </c>
      <c r="M29" s="53">
        <f t="shared" si="0"/>
        <v>0.56788094180364279</v>
      </c>
      <c r="N29" s="52">
        <v>1885</v>
      </c>
      <c r="O29" s="52">
        <v>27451</v>
      </c>
      <c r="P29" s="53">
        <f t="shared" si="4"/>
        <v>0.47402866517009151</v>
      </c>
      <c r="Q29" s="73">
        <f t="shared" si="5"/>
        <v>0.95418679828982589</v>
      </c>
      <c r="R29" s="59">
        <v>1809</v>
      </c>
      <c r="S29" s="53">
        <f t="shared" si="6"/>
        <v>4.0182141270546423E-2</v>
      </c>
      <c r="T29" s="52">
        <v>862</v>
      </c>
      <c r="U29" s="52">
        <v>2671</v>
      </c>
      <c r="V29" s="53">
        <f t="shared" si="7"/>
        <v>4.6123294767743052E-2</v>
      </c>
      <c r="W29" s="74">
        <f t="shared" si="8"/>
        <v>9.2842990719176885E-2</v>
      </c>
    </row>
    <row r="30" spans="1:23" x14ac:dyDescent="0.2">
      <c r="A30" s="17" t="s">
        <v>146</v>
      </c>
      <c r="B30" s="52">
        <v>15868</v>
      </c>
      <c r="C30" s="52">
        <v>125013</v>
      </c>
      <c r="D30" s="72" t="s">
        <v>86</v>
      </c>
      <c r="E30" s="52">
        <v>154404</v>
      </c>
      <c r="F30" s="52">
        <v>80812</v>
      </c>
      <c r="G30" s="53">
        <f t="shared" si="1"/>
        <v>0.64642877140777355</v>
      </c>
      <c r="H30" s="52">
        <v>25485</v>
      </c>
      <c r="I30" s="52">
        <v>106297</v>
      </c>
      <c r="J30" s="53">
        <f t="shared" si="2"/>
        <v>0.68843423745498822</v>
      </c>
      <c r="K30" s="73">
        <f t="shared" si="3"/>
        <v>6.6988278295941521</v>
      </c>
      <c r="L30" s="59">
        <v>41688</v>
      </c>
      <c r="M30" s="53">
        <f t="shared" si="0"/>
        <v>0.33346931919080414</v>
      </c>
      <c r="N30" s="52">
        <v>2434</v>
      </c>
      <c r="O30" s="52">
        <v>44122</v>
      </c>
      <c r="P30" s="53">
        <f t="shared" si="4"/>
        <v>0.28575684567757315</v>
      </c>
      <c r="Q30" s="73">
        <f t="shared" si="5"/>
        <v>2.7805646584320645</v>
      </c>
      <c r="R30" s="59">
        <v>2285</v>
      </c>
      <c r="S30" s="53">
        <f t="shared" si="6"/>
        <v>1.8278099077695918E-2</v>
      </c>
      <c r="T30" s="52">
        <v>1359</v>
      </c>
      <c r="U30" s="52">
        <v>3644</v>
      </c>
      <c r="V30" s="53">
        <f t="shared" si="7"/>
        <v>2.3600424859459599E-2</v>
      </c>
      <c r="W30" s="74">
        <f t="shared" si="8"/>
        <v>0.22964456768338795</v>
      </c>
    </row>
    <row r="31" spans="1:23" x14ac:dyDescent="0.2">
      <c r="A31" s="17" t="s">
        <v>95</v>
      </c>
      <c r="B31" s="52">
        <v>32078</v>
      </c>
      <c r="C31" s="52">
        <v>132754</v>
      </c>
      <c r="D31" s="72" t="s">
        <v>96</v>
      </c>
      <c r="E31" s="52">
        <v>160452</v>
      </c>
      <c r="F31" s="52">
        <v>70328</v>
      </c>
      <c r="G31" s="53">
        <f t="shared" si="1"/>
        <v>0.52976181508655107</v>
      </c>
      <c r="H31" s="52">
        <v>18032</v>
      </c>
      <c r="I31" s="52">
        <v>88360</v>
      </c>
      <c r="J31" s="53">
        <f t="shared" si="2"/>
        <v>0.55069428863460723</v>
      </c>
      <c r="K31" s="73">
        <f t="shared" si="3"/>
        <v>2.7545358189413305</v>
      </c>
      <c r="L31" s="59">
        <v>58008</v>
      </c>
      <c r="M31" s="53">
        <f t="shared" si="0"/>
        <v>0.43695858505205115</v>
      </c>
      <c r="N31" s="52">
        <v>3378</v>
      </c>
      <c r="O31" s="52">
        <v>61386</v>
      </c>
      <c r="P31" s="53">
        <f t="shared" si="4"/>
        <v>0.38258170667863284</v>
      </c>
      <c r="Q31" s="73">
        <f t="shared" si="5"/>
        <v>1.9136479830413367</v>
      </c>
      <c r="R31" s="59">
        <v>4376</v>
      </c>
      <c r="S31" s="53">
        <f t="shared" si="6"/>
        <v>3.2963225213552889E-2</v>
      </c>
      <c r="T31" s="52">
        <v>1595</v>
      </c>
      <c r="U31" s="52">
        <v>5971</v>
      </c>
      <c r="V31" s="53">
        <f t="shared" si="7"/>
        <v>3.7213621519208234E-2</v>
      </c>
      <c r="W31" s="74">
        <f t="shared" si="8"/>
        <v>0.18614003366793441</v>
      </c>
    </row>
    <row r="32" spans="1:23" x14ac:dyDescent="0.2">
      <c r="A32" s="17" t="s">
        <v>83</v>
      </c>
      <c r="B32" s="52">
        <v>16150</v>
      </c>
      <c r="C32" s="52">
        <v>101010</v>
      </c>
      <c r="D32" s="72" t="s">
        <v>84</v>
      </c>
      <c r="E32" s="52">
        <v>127146</v>
      </c>
      <c r="F32" s="52">
        <v>53628</v>
      </c>
      <c r="G32" s="53">
        <f t="shared" si="1"/>
        <v>0.53091773091773087</v>
      </c>
      <c r="H32" s="52">
        <v>21147</v>
      </c>
      <c r="I32" s="52">
        <v>74775</v>
      </c>
      <c r="J32" s="53">
        <f t="shared" si="2"/>
        <v>0.58810344013968197</v>
      </c>
      <c r="K32" s="73">
        <f t="shared" si="3"/>
        <v>4.6300309597523217</v>
      </c>
      <c r="L32" s="59">
        <v>43791</v>
      </c>
      <c r="M32" s="53">
        <f t="shared" si="0"/>
        <v>0.43353133353133355</v>
      </c>
      <c r="N32" s="52">
        <v>3254</v>
      </c>
      <c r="O32" s="52">
        <v>47045</v>
      </c>
      <c r="P32" s="53">
        <f t="shared" si="4"/>
        <v>0.37000770767464175</v>
      </c>
      <c r="Q32" s="73">
        <f t="shared" si="5"/>
        <v>2.913003095975232</v>
      </c>
      <c r="R32" s="59">
        <v>3353</v>
      </c>
      <c r="S32" s="53">
        <f t="shared" si="6"/>
        <v>3.3194733194733192E-2</v>
      </c>
      <c r="T32" s="52">
        <v>1603</v>
      </c>
      <c r="U32" s="52">
        <v>4956</v>
      </c>
      <c r="V32" s="53">
        <f t="shared" si="7"/>
        <v>3.8978811759709311E-2</v>
      </c>
      <c r="W32" s="74">
        <f t="shared" si="8"/>
        <v>0.3068730650154799</v>
      </c>
    </row>
    <row r="33" spans="1:23" x14ac:dyDescent="0.2">
      <c r="A33" s="17" t="s">
        <v>89</v>
      </c>
      <c r="B33" s="52">
        <v>24672</v>
      </c>
      <c r="C33" s="52">
        <v>140536</v>
      </c>
      <c r="D33" s="72" t="s">
        <v>90</v>
      </c>
      <c r="E33" s="52">
        <v>176779</v>
      </c>
      <c r="F33" s="52">
        <v>91186</v>
      </c>
      <c r="G33" s="53">
        <f t="shared" si="1"/>
        <v>0.6488444242044743</v>
      </c>
      <c r="H33" s="52">
        <v>29978</v>
      </c>
      <c r="I33" s="52">
        <v>121164</v>
      </c>
      <c r="J33" s="53">
        <f t="shared" si="2"/>
        <v>0.68539815249548874</v>
      </c>
      <c r="K33" s="73">
        <f t="shared" si="3"/>
        <v>4.9109922178988326</v>
      </c>
      <c r="L33" s="59">
        <v>45554</v>
      </c>
      <c r="M33" s="53">
        <f t="shared" si="0"/>
        <v>0.32414470313656285</v>
      </c>
      <c r="N33" s="52">
        <v>3039</v>
      </c>
      <c r="O33" s="52">
        <v>48593</v>
      </c>
      <c r="P33" s="53">
        <f t="shared" si="4"/>
        <v>0.27487993483388862</v>
      </c>
      <c r="Q33" s="73">
        <f t="shared" si="5"/>
        <v>1.969560635538262</v>
      </c>
      <c r="R33" s="59">
        <v>3552</v>
      </c>
      <c r="S33" s="53">
        <f t="shared" si="6"/>
        <v>2.5274662719872488E-2</v>
      </c>
      <c r="T33" s="52">
        <v>1879</v>
      </c>
      <c r="U33" s="52">
        <v>5431</v>
      </c>
      <c r="V33" s="53">
        <f t="shared" si="7"/>
        <v>3.0721974895208143E-2</v>
      </c>
      <c r="W33" s="74">
        <f t="shared" si="8"/>
        <v>0.22012808041504539</v>
      </c>
    </row>
    <row r="34" spans="1:23" x14ac:dyDescent="0.2">
      <c r="A34" s="17" t="s">
        <v>93</v>
      </c>
      <c r="B34" s="52">
        <v>24487</v>
      </c>
      <c r="C34" s="52">
        <v>198206</v>
      </c>
      <c r="D34" s="72" t="s">
        <v>92</v>
      </c>
      <c r="E34" s="52">
        <v>251281</v>
      </c>
      <c r="F34" s="52">
        <v>126738</v>
      </c>
      <c r="G34" s="53">
        <f t="shared" si="1"/>
        <v>0.6394256480631263</v>
      </c>
      <c r="H34" s="52">
        <v>43377</v>
      </c>
      <c r="I34" s="52">
        <v>170115</v>
      </c>
      <c r="J34" s="53">
        <f t="shared" si="2"/>
        <v>0.67699109761581655</v>
      </c>
      <c r="K34" s="73">
        <f t="shared" si="3"/>
        <v>6.9471556336015032</v>
      </c>
      <c r="L34" s="59">
        <v>63406</v>
      </c>
      <c r="M34" s="53">
        <f t="shared" si="0"/>
        <v>0.31989949850155897</v>
      </c>
      <c r="N34" s="52">
        <v>5398</v>
      </c>
      <c r="O34" s="52">
        <v>68804</v>
      </c>
      <c r="P34" s="53">
        <f t="shared" si="4"/>
        <v>0.27381298227880341</v>
      </c>
      <c r="Q34" s="73">
        <f t="shared" si="5"/>
        <v>2.8098174541593499</v>
      </c>
      <c r="R34" s="59">
        <v>7940</v>
      </c>
      <c r="S34" s="53">
        <f t="shared" si="6"/>
        <v>4.0059332209923013E-2</v>
      </c>
      <c r="T34" s="52">
        <v>3595</v>
      </c>
      <c r="U34" s="52">
        <v>11535</v>
      </c>
      <c r="V34" s="53">
        <f t="shared" si="7"/>
        <v>4.5904783887361161E-2</v>
      </c>
      <c r="W34" s="74">
        <f t="shared" si="8"/>
        <v>0.47106628006697432</v>
      </c>
    </row>
    <row r="35" spans="1:23" x14ac:dyDescent="0.2">
      <c r="A35" s="17" t="s">
        <v>110</v>
      </c>
      <c r="B35" s="52">
        <v>5938</v>
      </c>
      <c r="C35" s="52">
        <v>46913</v>
      </c>
      <c r="D35" s="72" t="s">
        <v>109</v>
      </c>
      <c r="E35" s="52">
        <v>54288</v>
      </c>
      <c r="F35" s="52">
        <v>29547</v>
      </c>
      <c r="G35" s="53">
        <f t="shared" si="1"/>
        <v>0.62982542152495047</v>
      </c>
      <c r="H35" s="52">
        <v>5875</v>
      </c>
      <c r="I35" s="52">
        <v>35422</v>
      </c>
      <c r="J35" s="53">
        <f t="shared" si="2"/>
        <v>0.65248305334512235</v>
      </c>
      <c r="K35" s="73">
        <f t="shared" si="3"/>
        <v>5.9653081845739306</v>
      </c>
      <c r="L35" s="59">
        <v>15542</v>
      </c>
      <c r="M35" s="53">
        <f t="shared" si="0"/>
        <v>0.3312940975848912</v>
      </c>
      <c r="N35" s="52">
        <v>878</v>
      </c>
      <c r="O35" s="52">
        <v>16420</v>
      </c>
      <c r="P35" s="53">
        <f t="shared" si="4"/>
        <v>0.30246094901267317</v>
      </c>
      <c r="Q35" s="73">
        <f t="shared" si="5"/>
        <v>2.7652408218255307</v>
      </c>
      <c r="R35" s="59">
        <v>1824</v>
      </c>
      <c r="S35" s="53">
        <f t="shared" si="6"/>
        <v>3.888048089015838E-2</v>
      </c>
      <c r="T35" s="52">
        <v>565</v>
      </c>
      <c r="U35" s="52">
        <v>2389</v>
      </c>
      <c r="V35" s="53">
        <f t="shared" si="7"/>
        <v>4.400604185086944E-2</v>
      </c>
      <c r="W35" s="74">
        <f t="shared" si="8"/>
        <v>0.40232401481980462</v>
      </c>
    </row>
    <row r="36" spans="1:23" x14ac:dyDescent="0.2">
      <c r="A36" s="17" t="s">
        <v>97</v>
      </c>
      <c r="B36" s="52">
        <v>11967</v>
      </c>
      <c r="C36" s="52">
        <v>41491</v>
      </c>
      <c r="D36" s="72" t="s">
        <v>98</v>
      </c>
      <c r="E36" s="52">
        <v>50792</v>
      </c>
      <c r="F36" s="52">
        <v>25405</v>
      </c>
      <c r="G36" s="53">
        <f t="shared" si="1"/>
        <v>0.61230146296787258</v>
      </c>
      <c r="H36" s="52">
        <v>7612</v>
      </c>
      <c r="I36" s="52">
        <v>33017</v>
      </c>
      <c r="J36" s="53">
        <f t="shared" si="2"/>
        <v>0.65004331390770198</v>
      </c>
      <c r="K36" s="73">
        <f t="shared" si="3"/>
        <v>2.7590039274672016</v>
      </c>
      <c r="L36" s="59">
        <v>14803</v>
      </c>
      <c r="M36" s="53">
        <f t="shared" si="0"/>
        <v>0.356776168325661</v>
      </c>
      <c r="N36" s="52">
        <v>970</v>
      </c>
      <c r="O36" s="52">
        <v>15773</v>
      </c>
      <c r="P36" s="53">
        <f t="shared" si="4"/>
        <v>0.31054103008347772</v>
      </c>
      <c r="Q36" s="73">
        <f t="shared" si="5"/>
        <v>1.3180412801871815</v>
      </c>
      <c r="R36" s="59">
        <v>1244</v>
      </c>
      <c r="S36" s="53">
        <f t="shared" si="6"/>
        <v>2.9982405822949556E-2</v>
      </c>
      <c r="T36" s="52">
        <v>619</v>
      </c>
      <c r="U36" s="52">
        <v>1863</v>
      </c>
      <c r="V36" s="53">
        <f t="shared" si="7"/>
        <v>3.667900456764845E-2</v>
      </c>
      <c r="W36" s="74">
        <f t="shared" si="8"/>
        <v>0.15567811481574328</v>
      </c>
    </row>
    <row r="37" spans="1:23" x14ac:dyDescent="0.2">
      <c r="A37" s="17" t="s">
        <v>48</v>
      </c>
      <c r="B37" s="52">
        <v>1900</v>
      </c>
      <c r="C37" s="52">
        <v>2934</v>
      </c>
      <c r="D37" s="72" t="s">
        <v>49</v>
      </c>
      <c r="E37" s="52">
        <v>3520</v>
      </c>
      <c r="F37" s="52">
        <v>1697</v>
      </c>
      <c r="G37" s="53">
        <f t="shared" si="1"/>
        <v>0.57839127471029317</v>
      </c>
      <c r="H37" s="52">
        <v>450</v>
      </c>
      <c r="I37" s="52">
        <v>2147</v>
      </c>
      <c r="J37" s="53">
        <f t="shared" si="2"/>
        <v>0.60994318181818186</v>
      </c>
      <c r="K37" s="73">
        <f t="shared" si="3"/>
        <v>1.1299999999999999</v>
      </c>
      <c r="L37" s="59">
        <v>1113</v>
      </c>
      <c r="M37" s="53">
        <f t="shared" si="0"/>
        <v>0.37934560327198363</v>
      </c>
      <c r="N37" s="52">
        <v>30</v>
      </c>
      <c r="O37" s="52">
        <v>1143</v>
      </c>
      <c r="P37" s="53">
        <f t="shared" si="4"/>
        <v>0.32471590909090908</v>
      </c>
      <c r="Q37" s="73">
        <f t="shared" si="5"/>
        <v>0.6015789473684211</v>
      </c>
      <c r="R37" s="59">
        <v>124</v>
      </c>
      <c r="S37" s="53">
        <f t="shared" si="6"/>
        <v>4.2263122017723247E-2</v>
      </c>
      <c r="T37" s="52">
        <v>104</v>
      </c>
      <c r="U37" s="52">
        <v>228</v>
      </c>
      <c r="V37" s="53">
        <f t="shared" si="7"/>
        <v>6.4772727272727273E-2</v>
      </c>
      <c r="W37" s="74">
        <f t="shared" si="8"/>
        <v>0.12</v>
      </c>
    </row>
    <row r="38" spans="1:23" x14ac:dyDescent="0.2">
      <c r="A38" s="17" t="s">
        <v>99</v>
      </c>
      <c r="B38" s="52">
        <v>71148</v>
      </c>
      <c r="C38" s="52">
        <v>119497</v>
      </c>
      <c r="D38" s="72" t="s">
        <v>100</v>
      </c>
      <c r="E38" s="52">
        <v>140735</v>
      </c>
      <c r="F38" s="52">
        <v>49445</v>
      </c>
      <c r="G38" s="53">
        <f t="shared" si="1"/>
        <v>0.41377607806053707</v>
      </c>
      <c r="H38" s="52">
        <v>16777</v>
      </c>
      <c r="I38" s="52">
        <v>66222</v>
      </c>
      <c r="J38" s="53">
        <f t="shared" si="2"/>
        <v>0.47054393008135859</v>
      </c>
      <c r="K38" s="73">
        <f t="shared" si="3"/>
        <v>0.93076404115365152</v>
      </c>
      <c r="L38" s="59">
        <v>55230</v>
      </c>
      <c r="M38" s="53">
        <f t="shared" si="0"/>
        <v>0.46218733524690997</v>
      </c>
      <c r="N38" s="52">
        <v>2676</v>
      </c>
      <c r="O38" s="52">
        <v>57906</v>
      </c>
      <c r="P38" s="53">
        <f t="shared" si="4"/>
        <v>0.41145415141933422</v>
      </c>
      <c r="Q38" s="73">
        <f t="shared" si="5"/>
        <v>0.81388092427053471</v>
      </c>
      <c r="R38" s="59">
        <v>14822</v>
      </c>
      <c r="S38" s="53">
        <f t="shared" si="6"/>
        <v>0.12403658669255295</v>
      </c>
      <c r="T38" s="52">
        <v>1565</v>
      </c>
      <c r="U38" s="52">
        <v>16387</v>
      </c>
      <c r="V38" s="53">
        <f t="shared" si="7"/>
        <v>0.1164386968415817</v>
      </c>
      <c r="W38" s="74">
        <f t="shared" si="8"/>
        <v>0.23032270759543486</v>
      </c>
    </row>
    <row r="39" spans="1:23" x14ac:dyDescent="0.2">
      <c r="A39" s="17" t="s">
        <v>120</v>
      </c>
      <c r="B39" s="52">
        <v>2544</v>
      </c>
      <c r="C39" s="52">
        <v>9666</v>
      </c>
      <c r="D39" s="72" t="s">
        <v>121</v>
      </c>
      <c r="E39" s="52">
        <v>10530</v>
      </c>
      <c r="F39" s="52">
        <v>7217</v>
      </c>
      <c r="G39" s="53">
        <f t="shared" si="1"/>
        <v>0.74663769915166567</v>
      </c>
      <c r="H39" s="52">
        <v>721</v>
      </c>
      <c r="I39" s="52">
        <v>7938</v>
      </c>
      <c r="J39" s="53">
        <f t="shared" si="2"/>
        <v>0.75384615384615383</v>
      </c>
      <c r="K39" s="73">
        <f t="shared" si="3"/>
        <v>3.1202830188679247</v>
      </c>
      <c r="L39" s="59">
        <v>2227</v>
      </c>
      <c r="M39" s="53">
        <f t="shared" si="0"/>
        <v>0.23039519966894267</v>
      </c>
      <c r="N39" s="52">
        <v>92</v>
      </c>
      <c r="O39" s="52">
        <v>2319</v>
      </c>
      <c r="P39" s="53">
        <f t="shared" si="4"/>
        <v>0.22022792022792023</v>
      </c>
      <c r="Q39" s="73">
        <f t="shared" si="5"/>
        <v>0.91155660377358494</v>
      </c>
      <c r="R39" s="59">
        <v>220</v>
      </c>
      <c r="S39" s="53">
        <f t="shared" si="6"/>
        <v>2.276019035795572E-2</v>
      </c>
      <c r="T39" s="52">
        <v>48</v>
      </c>
      <c r="U39" s="52">
        <v>268</v>
      </c>
      <c r="V39" s="53">
        <f t="shared" si="7"/>
        <v>2.5451092117758783E-2</v>
      </c>
      <c r="W39" s="74">
        <f t="shared" si="8"/>
        <v>0.10534591194968554</v>
      </c>
    </row>
    <row r="40" spans="1:23" x14ac:dyDescent="0.2">
      <c r="A40" s="17" t="s">
        <v>101</v>
      </c>
      <c r="B40" s="52">
        <v>17389</v>
      </c>
      <c r="C40" s="52">
        <v>85019</v>
      </c>
      <c r="D40" s="72" t="s">
        <v>102</v>
      </c>
      <c r="E40" s="52">
        <v>107485</v>
      </c>
      <c r="F40" s="52">
        <v>38948</v>
      </c>
      <c r="G40" s="53">
        <f t="shared" si="1"/>
        <v>0.45810936378927064</v>
      </c>
      <c r="H40" s="52">
        <v>18801</v>
      </c>
      <c r="I40" s="52">
        <v>57749</v>
      </c>
      <c r="J40" s="53">
        <f t="shared" si="2"/>
        <v>0.5372749686002698</v>
      </c>
      <c r="K40" s="73">
        <f t="shared" si="3"/>
        <v>3.3210075334981886</v>
      </c>
      <c r="L40" s="59">
        <v>41569</v>
      </c>
      <c r="M40" s="53">
        <f t="shared" si="0"/>
        <v>0.48893776685211543</v>
      </c>
      <c r="N40" s="52">
        <v>1985</v>
      </c>
      <c r="O40" s="52">
        <v>43554</v>
      </c>
      <c r="P40" s="53">
        <f t="shared" si="4"/>
        <v>0.40521002930641487</v>
      </c>
      <c r="Q40" s="73">
        <f t="shared" si="5"/>
        <v>2.5046868710104091</v>
      </c>
      <c r="R40" s="59">
        <v>4502</v>
      </c>
      <c r="S40" s="53">
        <f t="shared" si="6"/>
        <v>5.2952869358613958E-2</v>
      </c>
      <c r="T40" s="52">
        <v>1549</v>
      </c>
      <c r="U40" s="52">
        <v>6051</v>
      </c>
      <c r="V40" s="53">
        <f t="shared" si="7"/>
        <v>5.629622738056473E-2</v>
      </c>
      <c r="W40" s="74">
        <f t="shared" si="8"/>
        <v>0.34797860716544943</v>
      </c>
    </row>
    <row r="41" spans="1:23" x14ac:dyDescent="0.2">
      <c r="A41" s="17" t="s">
        <v>105</v>
      </c>
      <c r="B41" s="52">
        <v>178042</v>
      </c>
      <c r="C41" s="52">
        <v>302342</v>
      </c>
      <c r="D41" s="72" t="s">
        <v>104</v>
      </c>
      <c r="E41" s="52">
        <v>378468</v>
      </c>
      <c r="F41" s="52">
        <v>144385</v>
      </c>
      <c r="G41" s="53">
        <f t="shared" si="1"/>
        <v>0.47755521892426456</v>
      </c>
      <c r="H41" s="52">
        <v>54947</v>
      </c>
      <c r="I41" s="52">
        <v>199332</v>
      </c>
      <c r="J41" s="53">
        <f t="shared" si="2"/>
        <v>0.52668125178350611</v>
      </c>
      <c r="K41" s="73">
        <f t="shared" si="3"/>
        <v>1.1195785264151155</v>
      </c>
      <c r="L41" s="59">
        <v>139030</v>
      </c>
      <c r="M41" s="53">
        <f t="shared" si="0"/>
        <v>0.45984348849977841</v>
      </c>
      <c r="N41" s="52">
        <v>13933</v>
      </c>
      <c r="O41" s="52">
        <v>152963</v>
      </c>
      <c r="P41" s="53">
        <f t="shared" si="4"/>
        <v>0.40416362810065842</v>
      </c>
      <c r="Q41" s="73">
        <f t="shared" si="5"/>
        <v>0.8591399782073893</v>
      </c>
      <c r="R41" s="59">
        <v>18870</v>
      </c>
      <c r="S41" s="53">
        <f t="shared" si="6"/>
        <v>6.2412764352951296E-2</v>
      </c>
      <c r="T41" s="52">
        <v>6693</v>
      </c>
      <c r="U41" s="52">
        <v>25563</v>
      </c>
      <c r="V41" s="53">
        <f t="shared" si="7"/>
        <v>6.7543359015821675E-2</v>
      </c>
      <c r="W41" s="74">
        <f t="shared" si="8"/>
        <v>0.14357848148189753</v>
      </c>
    </row>
    <row r="42" spans="1:23" x14ac:dyDescent="0.2">
      <c r="A42" s="17" t="s">
        <v>103</v>
      </c>
      <c r="B42" s="52">
        <v>178042</v>
      </c>
      <c r="C42" s="52">
        <v>28331</v>
      </c>
      <c r="D42" s="72" t="s">
        <v>104</v>
      </c>
      <c r="E42" s="52">
        <v>56298</v>
      </c>
      <c r="F42" s="52">
        <v>22536</v>
      </c>
      <c r="G42" s="53">
        <f t="shared" si="1"/>
        <v>0.79545374324944407</v>
      </c>
      <c r="H42" s="52">
        <v>22973</v>
      </c>
      <c r="I42" s="52">
        <v>45509</v>
      </c>
      <c r="J42" s="53">
        <f t="shared" si="2"/>
        <v>0.80835908913282883</v>
      </c>
      <c r="K42" s="73">
        <f t="shared" si="3"/>
        <v>0.25560822727221666</v>
      </c>
      <c r="L42" s="59">
        <v>4013</v>
      </c>
      <c r="M42" s="53">
        <f t="shared" si="0"/>
        <v>0.14164695916134271</v>
      </c>
      <c r="N42" s="52">
        <v>2388</v>
      </c>
      <c r="O42" s="52">
        <v>6401</v>
      </c>
      <c r="P42" s="53">
        <f t="shared" si="4"/>
        <v>0.11369853280755977</v>
      </c>
      <c r="Q42" s="73">
        <f t="shared" si="5"/>
        <v>3.5952191056042956E-2</v>
      </c>
      <c r="R42" s="59">
        <v>1782</v>
      </c>
      <c r="S42" s="53">
        <f t="shared" si="6"/>
        <v>6.2899297589213227E-2</v>
      </c>
      <c r="T42" s="52">
        <v>2455</v>
      </c>
      <c r="U42" s="52">
        <v>4237</v>
      </c>
      <c r="V42" s="53">
        <f t="shared" si="7"/>
        <v>7.5260222388006684E-2</v>
      </c>
      <c r="W42" s="74">
        <f t="shared" si="8"/>
        <v>2.3797755585760662E-2</v>
      </c>
    </row>
    <row r="43" spans="1:23" x14ac:dyDescent="0.2">
      <c r="A43" s="17" t="s">
        <v>46</v>
      </c>
      <c r="B43" s="52">
        <v>22954</v>
      </c>
      <c r="C43" s="52">
        <v>86801</v>
      </c>
      <c r="D43" s="72" t="s">
        <v>47</v>
      </c>
      <c r="E43" s="52">
        <v>112586</v>
      </c>
      <c r="F43" s="52">
        <v>55058</v>
      </c>
      <c r="G43" s="53">
        <f t="shared" si="1"/>
        <v>0.63430144813999834</v>
      </c>
      <c r="H43" s="52">
        <v>22648</v>
      </c>
      <c r="I43" s="52">
        <v>77706</v>
      </c>
      <c r="J43" s="53">
        <f t="shared" si="2"/>
        <v>0.69019238626472212</v>
      </c>
      <c r="K43" s="73">
        <f t="shared" si="3"/>
        <v>3.3852923237779908</v>
      </c>
      <c r="L43" s="59">
        <v>28403</v>
      </c>
      <c r="M43" s="53">
        <f t="shared" si="0"/>
        <v>0.32721973249156117</v>
      </c>
      <c r="N43" s="52">
        <v>1469</v>
      </c>
      <c r="O43" s="52">
        <v>29872</v>
      </c>
      <c r="P43" s="53">
        <f t="shared" si="4"/>
        <v>0.26532606185493757</v>
      </c>
      <c r="Q43" s="73">
        <f t="shared" si="5"/>
        <v>1.3013853794545613</v>
      </c>
      <c r="R43" s="59">
        <v>3139</v>
      </c>
      <c r="S43" s="53">
        <f t="shared" si="6"/>
        <v>3.616317784357323E-2</v>
      </c>
      <c r="T43" s="52">
        <v>1476</v>
      </c>
      <c r="U43" s="52">
        <v>4615</v>
      </c>
      <c r="V43" s="53">
        <f t="shared" si="7"/>
        <v>4.0990886966407902E-2</v>
      </c>
      <c r="W43" s="74">
        <f t="shared" si="8"/>
        <v>0.20105428247799947</v>
      </c>
    </row>
    <row r="44" spans="1:23" x14ac:dyDescent="0.2">
      <c r="A44" s="17" t="s">
        <v>114</v>
      </c>
      <c r="B44" s="52">
        <v>30639</v>
      </c>
      <c r="C44" s="52">
        <v>171581</v>
      </c>
      <c r="D44" s="72" t="s">
        <v>115</v>
      </c>
      <c r="E44" s="52">
        <v>225480</v>
      </c>
      <c r="F44" s="52">
        <v>94716</v>
      </c>
      <c r="G44" s="53">
        <f t="shared" si="1"/>
        <v>0.5520191629609339</v>
      </c>
      <c r="H44" s="52">
        <v>40168</v>
      </c>
      <c r="I44" s="52">
        <v>134884</v>
      </c>
      <c r="J44" s="53">
        <f t="shared" si="2"/>
        <v>0.59820826680858608</v>
      </c>
      <c r="K44" s="73">
        <f t="shared" si="3"/>
        <v>4.4023630014034403</v>
      </c>
      <c r="L44" s="59">
        <v>66795</v>
      </c>
      <c r="M44" s="53">
        <f t="shared" si="0"/>
        <v>0.38929135510342056</v>
      </c>
      <c r="N44" s="52">
        <v>7004</v>
      </c>
      <c r="O44" s="52">
        <v>73799</v>
      </c>
      <c r="P44" s="53">
        <f t="shared" si="4"/>
        <v>0.32729732127017919</v>
      </c>
      <c r="Q44" s="73">
        <f t="shared" si="5"/>
        <v>2.4086621626032181</v>
      </c>
      <c r="R44" s="59">
        <v>9904</v>
      </c>
      <c r="S44" s="53">
        <f t="shared" si="6"/>
        <v>5.7722008847133424E-2</v>
      </c>
      <c r="T44" s="52">
        <v>3891</v>
      </c>
      <c r="U44" s="52">
        <v>13795</v>
      </c>
      <c r="V44" s="53">
        <f t="shared" si="7"/>
        <v>6.1180592513748445E-2</v>
      </c>
      <c r="W44" s="74">
        <f t="shared" si="8"/>
        <v>0.4502431541499396</v>
      </c>
    </row>
    <row r="45" spans="1:23" x14ac:dyDescent="0.2">
      <c r="A45" s="17" t="s">
        <v>116</v>
      </c>
      <c r="B45" s="52">
        <v>15780</v>
      </c>
      <c r="C45" s="52">
        <v>76653</v>
      </c>
      <c r="D45" s="72" t="s">
        <v>117</v>
      </c>
      <c r="E45" s="52">
        <v>96006</v>
      </c>
      <c r="F45" s="52">
        <v>40240</v>
      </c>
      <c r="G45" s="53">
        <f t="shared" si="1"/>
        <v>0.52496314560421642</v>
      </c>
      <c r="H45" s="52">
        <v>16928</v>
      </c>
      <c r="I45" s="52">
        <v>57168</v>
      </c>
      <c r="J45" s="53">
        <f t="shared" si="2"/>
        <v>0.59546278357602644</v>
      </c>
      <c r="K45" s="73">
        <f t="shared" si="3"/>
        <v>3.6228136882129278</v>
      </c>
      <c r="L45" s="59">
        <v>32064</v>
      </c>
      <c r="M45" s="53">
        <f t="shared" si="0"/>
        <v>0.41830065359477125</v>
      </c>
      <c r="N45" s="52">
        <v>1214</v>
      </c>
      <c r="O45" s="52">
        <v>33278</v>
      </c>
      <c r="P45" s="53">
        <f t="shared" si="4"/>
        <v>0.34662416932275064</v>
      </c>
      <c r="Q45" s="73">
        <f t="shared" si="5"/>
        <v>2.108871989860583</v>
      </c>
      <c r="R45" s="59">
        <v>4118</v>
      </c>
      <c r="S45" s="53">
        <f t="shared" si="6"/>
        <v>5.3722620119238645E-2</v>
      </c>
      <c r="T45" s="52">
        <v>1138</v>
      </c>
      <c r="U45" s="52">
        <v>5256</v>
      </c>
      <c r="V45" s="53">
        <f t="shared" si="7"/>
        <v>5.4746578338853824E-2</v>
      </c>
      <c r="W45" s="74">
        <f t="shared" si="8"/>
        <v>0.33307984790874523</v>
      </c>
    </row>
    <row r="46" spans="1:23" x14ac:dyDescent="0.2">
      <c r="A46" s="17" t="s">
        <v>122</v>
      </c>
      <c r="B46" s="52">
        <v>80128</v>
      </c>
      <c r="C46" s="52">
        <v>391814</v>
      </c>
      <c r="D46" s="72" t="s">
        <v>121</v>
      </c>
      <c r="E46" s="52">
        <v>496138</v>
      </c>
      <c r="F46" s="52">
        <v>242200</v>
      </c>
      <c r="G46" s="53">
        <f t="shared" si="1"/>
        <v>0.61815044893750604</v>
      </c>
      <c r="H46" s="52">
        <v>67910</v>
      </c>
      <c r="I46" s="52">
        <v>310110</v>
      </c>
      <c r="J46" s="53">
        <f t="shared" si="2"/>
        <v>0.62504786974591742</v>
      </c>
      <c r="K46" s="73">
        <f t="shared" si="3"/>
        <v>3.8701827076677318</v>
      </c>
      <c r="L46" s="59">
        <v>134089</v>
      </c>
      <c r="M46" s="53">
        <f t="shared" si="0"/>
        <v>0.34222615833022813</v>
      </c>
      <c r="N46" s="52">
        <v>7332</v>
      </c>
      <c r="O46" s="52">
        <v>141421</v>
      </c>
      <c r="P46" s="53">
        <f t="shared" si="4"/>
        <v>0.28504367736395925</v>
      </c>
      <c r="Q46" s="73">
        <f t="shared" si="5"/>
        <v>1.7649385982428114</v>
      </c>
      <c r="R46" s="59">
        <v>15457</v>
      </c>
      <c r="S46" s="53">
        <f t="shared" si="6"/>
        <v>3.9449840995982789E-2</v>
      </c>
      <c r="T46" s="52">
        <v>5878</v>
      </c>
      <c r="U46" s="52">
        <v>21335</v>
      </c>
      <c r="V46" s="53">
        <f t="shared" si="7"/>
        <v>4.3002148595753603E-2</v>
      </c>
      <c r="W46" s="74">
        <f t="shared" si="8"/>
        <v>0.26626148162939295</v>
      </c>
    </row>
    <row r="47" spans="1:23" x14ac:dyDescent="0.2">
      <c r="A47" s="17" t="s">
        <v>125</v>
      </c>
      <c r="B47" s="52">
        <v>29191</v>
      </c>
      <c r="C47" s="52">
        <v>82916</v>
      </c>
      <c r="D47" s="72" t="s">
        <v>126</v>
      </c>
      <c r="E47" s="52">
        <v>100762</v>
      </c>
      <c r="F47" s="52">
        <v>54117</v>
      </c>
      <c r="G47" s="53">
        <f t="shared" si="1"/>
        <v>0.65267258430218533</v>
      </c>
      <c r="H47" s="52">
        <v>15509</v>
      </c>
      <c r="I47" s="52">
        <v>69626</v>
      </c>
      <c r="J47" s="53">
        <f t="shared" si="2"/>
        <v>0.69099462098807085</v>
      </c>
      <c r="K47" s="73">
        <f t="shared" si="3"/>
        <v>2.3851872152375733</v>
      </c>
      <c r="L47" s="59">
        <v>25358</v>
      </c>
      <c r="M47" s="53">
        <f t="shared" si="0"/>
        <v>0.30582758454339332</v>
      </c>
      <c r="N47" s="52">
        <v>1134</v>
      </c>
      <c r="O47" s="52">
        <v>26492</v>
      </c>
      <c r="P47" s="53">
        <f t="shared" si="4"/>
        <v>0.26291657569321769</v>
      </c>
      <c r="Q47" s="73">
        <f t="shared" si="5"/>
        <v>0.90753999520400119</v>
      </c>
      <c r="R47" s="59">
        <v>3441</v>
      </c>
      <c r="S47" s="53">
        <f t="shared" si="6"/>
        <v>4.1499831154421345E-2</v>
      </c>
      <c r="T47" s="52">
        <v>1124</v>
      </c>
      <c r="U47" s="52">
        <v>4565</v>
      </c>
      <c r="V47" s="53">
        <f t="shared" si="7"/>
        <v>4.5304777594728174E-2</v>
      </c>
      <c r="W47" s="74">
        <f t="shared" si="8"/>
        <v>0.15638381692987566</v>
      </c>
    </row>
    <row r="48" spans="1:23" x14ac:dyDescent="0.2">
      <c r="A48" s="17" t="s">
        <v>127</v>
      </c>
      <c r="B48" s="52">
        <v>22787</v>
      </c>
      <c r="C48" s="52">
        <v>148015</v>
      </c>
      <c r="D48" s="72" t="s">
        <v>128</v>
      </c>
      <c r="E48" s="52">
        <v>194760</v>
      </c>
      <c r="F48" s="52">
        <v>89488</v>
      </c>
      <c r="G48" s="53">
        <f t="shared" si="1"/>
        <v>0.60458737290139508</v>
      </c>
      <c r="H48" s="52">
        <v>37684</v>
      </c>
      <c r="I48" s="52">
        <v>127172</v>
      </c>
      <c r="J48" s="53">
        <f t="shared" si="2"/>
        <v>0.6529677551858698</v>
      </c>
      <c r="K48" s="73">
        <f t="shared" si="3"/>
        <v>5.5809013911440735</v>
      </c>
      <c r="L48" s="59">
        <v>52765</v>
      </c>
      <c r="M48" s="53">
        <f t="shared" si="0"/>
        <v>0.35648414012093371</v>
      </c>
      <c r="N48" s="52">
        <v>4559</v>
      </c>
      <c r="O48" s="52">
        <v>57324</v>
      </c>
      <c r="P48" s="53">
        <f t="shared" si="4"/>
        <v>0.29433148490449784</v>
      </c>
      <c r="Q48" s="73">
        <f t="shared" si="5"/>
        <v>2.5156448852415849</v>
      </c>
      <c r="R48" s="59">
        <v>5754</v>
      </c>
      <c r="S48" s="53">
        <f t="shared" si="6"/>
        <v>3.8874438401513361E-2</v>
      </c>
      <c r="T48" s="52">
        <v>3198</v>
      </c>
      <c r="U48" s="52">
        <v>8952</v>
      </c>
      <c r="V48" s="53">
        <f t="shared" si="7"/>
        <v>4.5964263709180532E-2</v>
      </c>
      <c r="W48" s="74">
        <f t="shared" si="8"/>
        <v>0.39285557554746126</v>
      </c>
    </row>
    <row r="49" spans="1:23" x14ac:dyDescent="0.2">
      <c r="A49" s="17" t="s">
        <v>91</v>
      </c>
      <c r="B49" s="52">
        <v>908</v>
      </c>
      <c r="C49" s="52">
        <v>8397</v>
      </c>
      <c r="D49" s="72" t="s">
        <v>92</v>
      </c>
      <c r="E49" s="52">
        <v>9868</v>
      </c>
      <c r="F49" s="52">
        <v>4745</v>
      </c>
      <c r="G49" s="53">
        <f t="shared" si="1"/>
        <v>0.56508276765511489</v>
      </c>
      <c r="H49" s="52">
        <v>1015</v>
      </c>
      <c r="I49" s="52">
        <v>5760</v>
      </c>
      <c r="J49" s="53">
        <f t="shared" si="2"/>
        <v>0.58370490474260239</v>
      </c>
      <c r="K49" s="73">
        <f t="shared" si="3"/>
        <v>6.3436123348017617</v>
      </c>
      <c r="L49" s="59">
        <v>3252</v>
      </c>
      <c r="M49" s="53">
        <f t="shared" si="0"/>
        <v>0.38728117184708827</v>
      </c>
      <c r="N49" s="52">
        <v>293</v>
      </c>
      <c r="O49" s="52">
        <v>3545</v>
      </c>
      <c r="P49" s="53">
        <f t="shared" si="4"/>
        <v>0.35924199432509119</v>
      </c>
      <c r="Q49" s="73">
        <f t="shared" si="5"/>
        <v>3.9041850220264318</v>
      </c>
      <c r="R49" s="59">
        <v>400</v>
      </c>
      <c r="S49" s="53">
        <f t="shared" si="6"/>
        <v>4.7636060497796832E-2</v>
      </c>
      <c r="T49" s="52">
        <v>99</v>
      </c>
      <c r="U49" s="52">
        <v>499</v>
      </c>
      <c r="V49" s="53">
        <f t="shared" si="7"/>
        <v>5.0567490879610863E-2</v>
      </c>
      <c r="W49" s="74">
        <f t="shared" si="8"/>
        <v>0.54955947136563876</v>
      </c>
    </row>
    <row r="50" spans="1:23" x14ac:dyDescent="0.2">
      <c r="A50" s="17" t="s">
        <v>129</v>
      </c>
      <c r="B50" s="52">
        <v>41186</v>
      </c>
      <c r="C50" s="52">
        <v>68531</v>
      </c>
      <c r="D50" s="72" t="s">
        <v>130</v>
      </c>
      <c r="E50" s="52">
        <v>89421</v>
      </c>
      <c r="F50" s="52">
        <v>39101</v>
      </c>
      <c r="G50" s="53">
        <f t="shared" si="1"/>
        <v>0.57055930892588758</v>
      </c>
      <c r="H50" s="52">
        <v>17945</v>
      </c>
      <c r="I50" s="52">
        <v>57046</v>
      </c>
      <c r="J50" s="53">
        <f t="shared" si="2"/>
        <v>0.63794858031111257</v>
      </c>
      <c r="K50" s="73">
        <f t="shared" si="3"/>
        <v>1.3850823095226534</v>
      </c>
      <c r="L50" s="59">
        <v>21277</v>
      </c>
      <c r="M50" s="53">
        <f t="shared" si="0"/>
        <v>0.31047263282310195</v>
      </c>
      <c r="N50" s="52">
        <v>1321</v>
      </c>
      <c r="O50" s="52">
        <v>22598</v>
      </c>
      <c r="P50" s="53">
        <f t="shared" si="4"/>
        <v>0.252714686706702</v>
      </c>
      <c r="Q50" s="73">
        <f t="shared" si="5"/>
        <v>0.5486815908318361</v>
      </c>
      <c r="R50" s="59">
        <v>8102</v>
      </c>
      <c r="S50" s="53">
        <f t="shared" si="6"/>
        <v>0.11822386948971998</v>
      </c>
      <c r="T50" s="52">
        <v>1514</v>
      </c>
      <c r="U50" s="52">
        <v>9616</v>
      </c>
      <c r="V50" s="53">
        <f t="shared" si="7"/>
        <v>0.10753626105724606</v>
      </c>
      <c r="W50" s="74">
        <f t="shared" si="8"/>
        <v>0.2334773952313893</v>
      </c>
    </row>
    <row r="51" spans="1:23" x14ac:dyDescent="0.2">
      <c r="A51" s="17"/>
      <c r="B51" s="75"/>
      <c r="C51" s="72"/>
      <c r="D51" s="75"/>
      <c r="E51" s="72"/>
      <c r="F51" s="72"/>
      <c r="G51" s="72"/>
      <c r="H51" s="72"/>
      <c r="I51" s="72"/>
      <c r="J51" s="72"/>
      <c r="K51" s="72"/>
      <c r="L51" s="72"/>
      <c r="M51" s="72"/>
      <c r="N51" s="72"/>
      <c r="O51" s="72"/>
      <c r="P51" s="53"/>
      <c r="Q51" s="72"/>
      <c r="R51" s="72"/>
      <c r="S51" s="72"/>
      <c r="T51" s="72"/>
      <c r="U51" s="72"/>
      <c r="V51" s="75"/>
      <c r="W51" s="76"/>
    </row>
    <row r="52" spans="1:23" x14ac:dyDescent="0.2">
      <c r="A52" s="13" t="s">
        <v>147</v>
      </c>
      <c r="B52" s="60"/>
      <c r="C52" s="48">
        <f>SUM(C3:C50)</f>
        <v>4555414</v>
      </c>
      <c r="D52" s="60"/>
      <c r="E52" s="48">
        <f>SUM(E3:E50)</f>
        <v>5671090</v>
      </c>
      <c r="F52" s="48">
        <f>SUM(F3:F50)</f>
        <v>2604132</v>
      </c>
      <c r="G52" s="49">
        <f>F52/C52</f>
        <v>0.57165649488718262</v>
      </c>
      <c r="H52" s="48">
        <f t="shared" ref="H52:U52" si="9">SUM(H3:H50)</f>
        <v>865902</v>
      </c>
      <c r="I52" s="48">
        <f t="shared" si="9"/>
        <v>3470034</v>
      </c>
      <c r="J52" s="49">
        <f>I52/E52</f>
        <v>0.61188131382150523</v>
      </c>
      <c r="K52" s="61">
        <f>I52/1052566</f>
        <v>3.296737686757885</v>
      </c>
      <c r="L52" s="48">
        <f t="shared" si="9"/>
        <v>1736037</v>
      </c>
      <c r="M52" s="49">
        <f>L52/C52</f>
        <v>0.3810931344549584</v>
      </c>
      <c r="N52" s="48">
        <f t="shared" si="9"/>
        <v>122074</v>
      </c>
      <c r="O52" s="48">
        <f t="shared" si="9"/>
        <v>1858111</v>
      </c>
      <c r="P52" s="49">
        <f>O52/E52</f>
        <v>0.32764618441957366</v>
      </c>
      <c r="Q52" s="61">
        <f>O52/1052566</f>
        <v>1.7653154291512361</v>
      </c>
      <c r="R52" s="48">
        <f t="shared" si="9"/>
        <v>211762</v>
      </c>
      <c r="S52" s="49">
        <f>R52/C52</f>
        <v>4.648578592417725E-2</v>
      </c>
      <c r="T52" s="48">
        <f t="shared" si="9"/>
        <v>77013</v>
      </c>
      <c r="U52" s="48">
        <f t="shared" si="9"/>
        <v>288775</v>
      </c>
      <c r="V52" s="49">
        <f>U52/E52</f>
        <v>5.0920546138396673E-2</v>
      </c>
      <c r="W52" s="61">
        <f>U52/1052566</f>
        <v>0.27435334221321989</v>
      </c>
    </row>
    <row r="53" spans="1:23" x14ac:dyDescent="0.2">
      <c r="A53" s="13" t="s">
        <v>131</v>
      </c>
      <c r="B53" s="60"/>
      <c r="C53" s="62"/>
      <c r="D53" s="60"/>
      <c r="E53" s="62"/>
      <c r="F53" s="48">
        <f>AVERAGE(F3:F50)</f>
        <v>54252.75</v>
      </c>
      <c r="G53" s="49">
        <f t="shared" ref="G53:K53" si="10">AVERAGE(G3:G50)</f>
        <v>0.58234819719648179</v>
      </c>
      <c r="H53" s="48">
        <f t="shared" si="10"/>
        <v>18039.625</v>
      </c>
      <c r="I53" s="48">
        <f t="shared" si="10"/>
        <v>72292.375</v>
      </c>
      <c r="J53" s="49">
        <f t="shared" si="10"/>
        <v>0.62176271515627313</v>
      </c>
      <c r="K53" s="61">
        <f t="shared" si="10"/>
        <v>4.2592776481717101</v>
      </c>
      <c r="L53" s="48">
        <f>AVERAGE(L3:L50)</f>
        <v>36167.4375</v>
      </c>
      <c r="M53" s="49">
        <f t="shared" ref="M53:W53" si="11">AVERAGE(M3:M50)</f>
        <v>0.37103631386412683</v>
      </c>
      <c r="N53" s="48">
        <f t="shared" si="11"/>
        <v>2543.2083333333335</v>
      </c>
      <c r="O53" s="48">
        <f t="shared" si="11"/>
        <v>38710.645833333336</v>
      </c>
      <c r="P53" s="49">
        <f t="shared" si="11"/>
        <v>0.32154652208707085</v>
      </c>
      <c r="Q53" s="61">
        <f t="shared" si="11"/>
        <v>2.2210339631629421</v>
      </c>
      <c r="R53" s="48">
        <f t="shared" si="11"/>
        <v>4411.708333333333</v>
      </c>
      <c r="S53" s="49">
        <f t="shared" si="11"/>
        <v>4.5792329525159381E-2</v>
      </c>
      <c r="T53" s="48">
        <f t="shared" si="11"/>
        <v>1604.4375</v>
      </c>
      <c r="U53" s="48">
        <f t="shared" si="11"/>
        <v>6016.145833333333</v>
      </c>
      <c r="V53" s="49">
        <f t="shared" si="11"/>
        <v>5.0740027857883292E-2</v>
      </c>
      <c r="W53" s="61">
        <f t="shared" si="11"/>
        <v>0.32221743196653047</v>
      </c>
    </row>
    <row r="54" spans="1:23" x14ac:dyDescent="0.2">
      <c r="A54" s="13" t="s">
        <v>132</v>
      </c>
      <c r="B54" s="60"/>
      <c r="C54" s="62"/>
      <c r="D54" s="60"/>
      <c r="E54" s="62"/>
      <c r="F54" s="48">
        <f>MEDIAN(F3:F50)</f>
        <v>36779</v>
      </c>
      <c r="G54" s="49">
        <f t="shared" ref="G54:K54" si="12">MEDIAN(G3:G50)</f>
        <v>0.58471321950179145</v>
      </c>
      <c r="H54" s="48">
        <f t="shared" si="12"/>
        <v>14358.5</v>
      </c>
      <c r="I54" s="48">
        <f t="shared" si="12"/>
        <v>50809.5</v>
      </c>
      <c r="J54" s="49">
        <f t="shared" si="12"/>
        <v>0.62699919354825961</v>
      </c>
      <c r="K54" s="61">
        <f t="shared" si="12"/>
        <v>3.7809362279500309</v>
      </c>
      <c r="L54" s="48">
        <f>MEDIAN(L3:L50)</f>
        <v>24259.5</v>
      </c>
      <c r="M54" s="49">
        <f t="shared" ref="M54:W54" si="13">MEDIAN(M3:M50)</f>
        <v>0.35663015422329736</v>
      </c>
      <c r="N54" s="48">
        <f t="shared" si="13"/>
        <v>1395</v>
      </c>
      <c r="O54" s="48">
        <f t="shared" si="13"/>
        <v>25925</v>
      </c>
      <c r="P54" s="49">
        <f t="shared" si="13"/>
        <v>0.31263035421975982</v>
      </c>
      <c r="Q54" s="61">
        <f t="shared" si="13"/>
        <v>1.9258961564691219</v>
      </c>
      <c r="R54" s="48">
        <f t="shared" si="13"/>
        <v>2347</v>
      </c>
      <c r="S54" s="49">
        <f t="shared" si="13"/>
        <v>4.1083339085935144E-2</v>
      </c>
      <c r="T54" s="48">
        <f t="shared" si="13"/>
        <v>1082.5</v>
      </c>
      <c r="U54" s="48">
        <f t="shared" si="13"/>
        <v>3686</v>
      </c>
      <c r="V54" s="49">
        <f t="shared" si="13"/>
        <v>4.6043779238461792E-2</v>
      </c>
      <c r="W54" s="61">
        <f t="shared" si="13"/>
        <v>0.28041291903512972</v>
      </c>
    </row>
    <row r="55" spans="1:23" x14ac:dyDescent="0.2">
      <c r="C55" s="43"/>
      <c r="E55" s="43"/>
      <c r="F55" s="43"/>
      <c r="G55" s="43"/>
      <c r="H55" s="43"/>
      <c r="I55" s="43"/>
      <c r="J55" s="43"/>
      <c r="K55" s="43"/>
      <c r="L55" s="43"/>
      <c r="M55" s="43"/>
      <c r="N55" s="43"/>
      <c r="O55" s="43"/>
      <c r="P55" s="43"/>
      <c r="Q55" s="43"/>
      <c r="R55" s="43"/>
      <c r="S55" s="43"/>
      <c r="T55" s="43"/>
      <c r="U55" s="43"/>
    </row>
    <row r="56" spans="1:23" x14ac:dyDescent="0.2">
      <c r="C56" s="43"/>
      <c r="E56" s="43"/>
      <c r="F56" s="43"/>
      <c r="G56" s="43"/>
      <c r="H56" s="43"/>
      <c r="I56" s="43"/>
      <c r="J56" s="43"/>
      <c r="K56" s="43"/>
      <c r="L56" s="43"/>
      <c r="M56" s="43"/>
      <c r="N56" s="43"/>
      <c r="O56" s="43"/>
      <c r="P56" s="43"/>
      <c r="Q56" s="43"/>
      <c r="R56" s="43"/>
      <c r="S56" s="43"/>
      <c r="T56" s="43"/>
      <c r="U56" s="43"/>
    </row>
    <row r="57" spans="1:23" x14ac:dyDescent="0.2">
      <c r="C57" s="43"/>
      <c r="E57" s="43"/>
      <c r="F57" s="43"/>
      <c r="G57" s="43"/>
      <c r="H57" s="43"/>
      <c r="I57" s="43"/>
      <c r="J57" s="43"/>
      <c r="K57" s="43"/>
      <c r="L57" s="43"/>
      <c r="M57" s="43"/>
      <c r="N57" s="43"/>
      <c r="O57" s="43"/>
      <c r="P57" s="43"/>
      <c r="Q57" s="43"/>
      <c r="R57" s="43"/>
      <c r="S57" s="43"/>
      <c r="T57" s="43"/>
      <c r="U57" s="43"/>
    </row>
    <row r="58" spans="1:23" x14ac:dyDescent="0.2">
      <c r="C58" s="43"/>
      <c r="E58" s="43"/>
      <c r="F58" s="43"/>
      <c r="G58" s="43"/>
      <c r="H58" s="43"/>
      <c r="I58" s="43"/>
      <c r="J58" s="43"/>
      <c r="K58" s="43"/>
      <c r="L58" s="43"/>
      <c r="M58" s="43"/>
      <c r="N58" s="43"/>
      <c r="O58" s="43"/>
      <c r="P58" s="43"/>
      <c r="Q58" s="43"/>
      <c r="R58" s="43"/>
      <c r="S58" s="43"/>
      <c r="T58" s="43"/>
      <c r="U58" s="43"/>
    </row>
    <row r="59" spans="1:23" x14ac:dyDescent="0.2">
      <c r="C59" s="43"/>
      <c r="E59" s="43"/>
      <c r="F59" s="43"/>
      <c r="G59" s="43"/>
      <c r="H59" s="43"/>
      <c r="I59" s="43"/>
      <c r="J59" s="43"/>
      <c r="K59" s="43"/>
      <c r="L59" s="43"/>
      <c r="M59" s="43"/>
      <c r="N59" s="43"/>
      <c r="O59" s="43"/>
      <c r="P59" s="43"/>
      <c r="Q59" s="43"/>
      <c r="R59" s="43"/>
      <c r="S59" s="43"/>
      <c r="T59" s="43"/>
      <c r="U59" s="43"/>
    </row>
    <row r="60" spans="1:23" x14ac:dyDescent="0.2">
      <c r="C60" s="43"/>
      <c r="E60" s="43"/>
      <c r="F60" s="43"/>
      <c r="G60" s="43"/>
      <c r="H60" s="43"/>
      <c r="I60" s="43"/>
      <c r="J60" s="43"/>
      <c r="K60" s="43"/>
      <c r="L60" s="43"/>
      <c r="M60" s="43"/>
      <c r="N60" s="43"/>
      <c r="O60" s="43"/>
      <c r="P60" s="43"/>
      <c r="Q60" s="43"/>
      <c r="R60" s="43"/>
      <c r="S60" s="43"/>
      <c r="T60" s="43"/>
      <c r="U60" s="43"/>
    </row>
    <row r="61" spans="1:23" x14ac:dyDescent="0.2">
      <c r="C61" s="43"/>
      <c r="E61" s="43"/>
      <c r="F61" s="43"/>
      <c r="G61" s="43"/>
      <c r="H61" s="43"/>
      <c r="I61" s="43"/>
      <c r="J61" s="43"/>
      <c r="K61" s="43"/>
      <c r="L61" s="43"/>
      <c r="M61" s="43"/>
      <c r="N61" s="43"/>
      <c r="O61" s="43"/>
      <c r="P61" s="43"/>
      <c r="Q61" s="43"/>
      <c r="R61" s="43"/>
      <c r="S61" s="43"/>
      <c r="T61" s="43"/>
      <c r="U61" s="43"/>
    </row>
    <row r="62" spans="1:23" x14ac:dyDescent="0.2">
      <c r="C62" s="43"/>
      <c r="E62" s="43"/>
      <c r="F62" s="43"/>
      <c r="G62" s="43"/>
      <c r="H62" s="43"/>
      <c r="I62" s="43"/>
      <c r="J62" s="43"/>
      <c r="K62" s="43"/>
      <c r="L62" s="43"/>
      <c r="M62" s="43"/>
      <c r="N62" s="43"/>
      <c r="O62" s="43"/>
      <c r="P62" s="43"/>
      <c r="Q62" s="43"/>
      <c r="R62" s="43"/>
      <c r="S62" s="43"/>
      <c r="T62" s="43"/>
      <c r="U62" s="43"/>
    </row>
    <row r="63" spans="1:23" x14ac:dyDescent="0.2">
      <c r="C63" s="43"/>
      <c r="E63" s="43"/>
      <c r="F63" s="43"/>
      <c r="G63" s="43"/>
      <c r="H63" s="43"/>
      <c r="I63" s="43"/>
      <c r="J63" s="43"/>
      <c r="K63" s="43"/>
      <c r="L63" s="43"/>
      <c r="M63" s="43"/>
      <c r="N63" s="43"/>
      <c r="O63" s="43"/>
      <c r="P63" s="43"/>
      <c r="Q63" s="43"/>
      <c r="R63" s="43"/>
      <c r="S63" s="43"/>
      <c r="T63" s="43"/>
      <c r="U63" s="43"/>
    </row>
    <row r="64" spans="1:23" x14ac:dyDescent="0.2">
      <c r="C64" s="43"/>
      <c r="E64" s="43"/>
      <c r="F64" s="43"/>
      <c r="G64" s="43"/>
      <c r="H64" s="43"/>
      <c r="I64" s="43"/>
      <c r="J64" s="43"/>
      <c r="K64" s="43"/>
      <c r="L64" s="43"/>
      <c r="M64" s="43"/>
      <c r="N64" s="43"/>
      <c r="O64" s="43"/>
      <c r="P64" s="43"/>
      <c r="Q64" s="43"/>
      <c r="R64" s="43"/>
      <c r="S64" s="43"/>
      <c r="T64" s="43"/>
      <c r="U64" s="43"/>
    </row>
    <row r="65" spans="3:21" x14ac:dyDescent="0.2">
      <c r="C65" s="43"/>
      <c r="E65" s="43"/>
      <c r="F65" s="43"/>
      <c r="G65" s="43"/>
      <c r="H65" s="43"/>
      <c r="I65" s="43"/>
      <c r="J65" s="43"/>
      <c r="K65" s="43"/>
      <c r="L65" s="43"/>
      <c r="M65" s="43"/>
      <c r="N65" s="43"/>
      <c r="O65" s="43"/>
      <c r="P65" s="43"/>
      <c r="Q65" s="43"/>
      <c r="R65" s="43"/>
      <c r="S65" s="43"/>
      <c r="T65" s="43"/>
      <c r="U65" s="43"/>
    </row>
    <row r="66" spans="3:21" x14ac:dyDescent="0.2">
      <c r="C66" s="43"/>
      <c r="E66" s="43"/>
      <c r="F66" s="43"/>
      <c r="G66" s="43"/>
      <c r="H66" s="43"/>
      <c r="I66" s="43"/>
      <c r="J66" s="43"/>
      <c r="K66" s="43"/>
      <c r="L66" s="43"/>
      <c r="M66" s="43"/>
      <c r="N66" s="43"/>
      <c r="O66" s="43"/>
      <c r="P66" s="43"/>
      <c r="Q66" s="43"/>
      <c r="R66" s="43"/>
      <c r="S66" s="43"/>
      <c r="T66" s="43"/>
      <c r="U66" s="43"/>
    </row>
    <row r="67" spans="3:21" x14ac:dyDescent="0.2">
      <c r="C67" s="43"/>
      <c r="E67" s="43"/>
      <c r="F67" s="43"/>
      <c r="G67" s="43"/>
      <c r="H67" s="43"/>
      <c r="I67" s="43"/>
      <c r="J67" s="43"/>
      <c r="K67" s="43"/>
      <c r="L67" s="43"/>
      <c r="M67" s="43"/>
      <c r="N67" s="43"/>
      <c r="O67" s="43"/>
      <c r="P67" s="43"/>
      <c r="Q67" s="43"/>
      <c r="R67" s="43"/>
      <c r="S67" s="43"/>
      <c r="T67" s="43"/>
      <c r="U67" s="43"/>
    </row>
    <row r="68" spans="3:21" x14ac:dyDescent="0.2">
      <c r="C68" s="43"/>
      <c r="E68" s="43"/>
      <c r="F68" s="43"/>
      <c r="G68" s="43"/>
      <c r="H68" s="43"/>
      <c r="I68" s="43"/>
      <c r="J68" s="43"/>
      <c r="K68" s="43"/>
      <c r="L68" s="43"/>
      <c r="M68" s="43"/>
      <c r="N68" s="43"/>
      <c r="O68" s="43"/>
      <c r="P68" s="43"/>
      <c r="Q68" s="43"/>
      <c r="R68" s="43"/>
      <c r="S68" s="43"/>
      <c r="T68" s="43"/>
      <c r="U68" s="43"/>
    </row>
    <row r="69" spans="3:21" x14ac:dyDescent="0.2">
      <c r="C69" s="43"/>
      <c r="E69" s="43"/>
      <c r="F69" s="43"/>
      <c r="G69" s="43"/>
      <c r="H69" s="43"/>
      <c r="I69" s="43"/>
      <c r="J69" s="43"/>
      <c r="K69" s="43"/>
      <c r="L69" s="43"/>
      <c r="M69" s="43"/>
      <c r="N69" s="43"/>
      <c r="O69" s="43"/>
      <c r="P69" s="43"/>
      <c r="Q69" s="43"/>
      <c r="R69" s="43"/>
      <c r="S69" s="43"/>
      <c r="T69" s="43"/>
      <c r="U69" s="43"/>
    </row>
    <row r="70" spans="3:21" x14ac:dyDescent="0.2">
      <c r="C70" s="43"/>
      <c r="E70" s="43"/>
      <c r="F70" s="43"/>
      <c r="G70" s="43"/>
      <c r="H70" s="43"/>
      <c r="I70" s="43"/>
      <c r="J70" s="43"/>
      <c r="K70" s="43"/>
      <c r="L70" s="43"/>
      <c r="M70" s="43"/>
      <c r="N70" s="43"/>
      <c r="O70" s="43"/>
      <c r="P70" s="43"/>
      <c r="Q70" s="43"/>
      <c r="R70" s="43"/>
      <c r="S70" s="43"/>
      <c r="T70" s="43"/>
      <c r="U70" s="43"/>
    </row>
    <row r="71" spans="3:21" x14ac:dyDescent="0.2">
      <c r="C71" s="43"/>
      <c r="E71" s="43"/>
      <c r="F71" s="43"/>
      <c r="G71" s="43"/>
      <c r="H71" s="43"/>
      <c r="I71" s="43"/>
      <c r="J71" s="43"/>
      <c r="K71" s="43"/>
      <c r="L71" s="43"/>
      <c r="M71" s="43"/>
      <c r="N71" s="43"/>
      <c r="O71" s="43"/>
      <c r="P71" s="43"/>
      <c r="Q71" s="43"/>
      <c r="R71" s="43"/>
      <c r="S71" s="43"/>
      <c r="T71" s="43"/>
      <c r="U71" s="43"/>
    </row>
  </sheetData>
  <autoFilter ref="A2:W50" xr:uid="{DC20A3F4-D645-46C0-BADD-E13D6A891C97}"/>
  <mergeCells count="4">
    <mergeCell ref="A1:A2"/>
    <mergeCell ref="F1:K1"/>
    <mergeCell ref="L1:Q1"/>
    <mergeCell ref="R1:W1"/>
  </mergeCells>
  <conditionalFormatting sqref="A3:W50">
    <cfRule type="expression" dxfId="5" priority="1">
      <formula>MOD(ROW(),2)=0</formula>
    </cfRule>
  </conditionalFormatting>
  <pageMargins left="0.7" right="0.7" top="0.75" bottom="0.75" header="0.3" footer="0.3"/>
  <pageSetup orientation="portrait" horizontalDpi="0" verticalDpi="0" r:id="rId1"/>
  <ignoredErrors>
    <ignoredError sqref="G5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C795B-89EF-4B8B-B476-8120B7A2D7FF}">
  <sheetPr>
    <tabColor theme="7" tint="0.39997558519241921"/>
  </sheetPr>
  <dimension ref="A1:GA70"/>
  <sheetViews>
    <sheetView showGridLines="0" zoomScale="110" zoomScaleNormal="110" workbookViewId="0">
      <pane xSplit="1" ySplit="1" topLeftCell="C2" activePane="bottomRight" state="frozen"/>
      <selection pane="topRight" activeCell="B1" sqref="B1"/>
      <selection pane="bottomLeft" activeCell="A2" sqref="A2"/>
      <selection pane="bottomRight"/>
    </sheetView>
  </sheetViews>
  <sheetFormatPr defaultRowHeight="12.75" x14ac:dyDescent="0.2"/>
  <cols>
    <col min="1" max="1" width="38.140625" style="7" customWidth="1"/>
    <col min="2" max="2" width="20.28515625" style="7" hidden="1" customWidth="1"/>
    <col min="3" max="3" width="10.85546875" style="12" customWidth="1"/>
    <col min="4" max="4" width="11.5703125" style="12" customWidth="1"/>
    <col min="5" max="5" width="11.140625" style="12" customWidth="1"/>
    <col min="6" max="6" width="11.42578125" style="12" customWidth="1"/>
    <col min="7" max="7" width="10.7109375" style="12" customWidth="1"/>
    <col min="8" max="8" width="12" style="12" customWidth="1"/>
    <col min="9" max="9" width="13" style="12" customWidth="1"/>
    <col min="10" max="10" width="11.7109375" style="12" customWidth="1"/>
    <col min="11" max="11" width="13" style="12" customWidth="1"/>
    <col min="12" max="12" width="12" style="12" customWidth="1"/>
    <col min="13" max="13" width="15" style="12" customWidth="1"/>
    <col min="14" max="28" width="11.42578125" style="7" bestFit="1" customWidth="1"/>
    <col min="29" max="29" width="15.28515625" style="7" customWidth="1"/>
    <col min="30" max="30" width="11.42578125" style="7" bestFit="1" customWidth="1"/>
    <col min="31" max="31" width="15.28515625" style="7" customWidth="1"/>
    <col min="32" max="119" width="11.42578125" style="7" bestFit="1" customWidth="1"/>
    <col min="120" max="120" width="15.28515625" style="7" customWidth="1"/>
    <col min="121" max="126" width="11.42578125" style="7" bestFit="1" customWidth="1"/>
    <col min="127" max="127" width="15.28515625" style="7" customWidth="1"/>
    <col min="128" max="139" width="11.42578125" style="7" bestFit="1" customWidth="1"/>
    <col min="140" max="140" width="15.28515625" style="7" customWidth="1"/>
    <col min="141" max="148" width="11.42578125" style="7" bestFit="1" customWidth="1"/>
    <col min="149" max="149" width="15.28515625" style="7" customWidth="1"/>
    <col min="150" max="153" width="11.42578125" style="7" bestFit="1" customWidth="1"/>
    <col min="154" max="159" width="15.28515625" style="7" customWidth="1"/>
    <col min="160" max="161" width="11.42578125" style="7" bestFit="1" customWidth="1"/>
    <col min="162" max="165" width="15.28515625" style="7" customWidth="1"/>
    <col min="166" max="167" width="11.42578125" style="7" bestFit="1" customWidth="1"/>
    <col min="168" max="171" width="15.28515625" style="7" customWidth="1"/>
    <col min="172" max="172" width="11.42578125" style="7" bestFit="1" customWidth="1"/>
    <col min="173" max="173" width="15.28515625" style="7" customWidth="1"/>
    <col min="174" max="174" width="11.42578125" style="7" bestFit="1" customWidth="1"/>
    <col min="175" max="175" width="15.28515625" style="7" customWidth="1"/>
    <col min="176" max="176" width="11.42578125" style="7" bestFit="1" customWidth="1"/>
    <col min="177" max="178" width="15.28515625" style="7" customWidth="1"/>
    <col min="179" max="179" width="11.42578125" style="7" bestFit="1" customWidth="1"/>
    <col min="180" max="180" width="15.28515625" style="7" customWidth="1"/>
    <col min="181" max="16384" width="9.140625" style="7"/>
  </cols>
  <sheetData>
    <row r="1" spans="1:183" s="6" customFormat="1" ht="63.75" customHeight="1" x14ac:dyDescent="0.2">
      <c r="A1" s="63" t="s">
        <v>32</v>
      </c>
      <c r="B1" s="109" t="s">
        <v>33</v>
      </c>
      <c r="C1" s="109" t="s">
        <v>169</v>
      </c>
      <c r="D1" s="16" t="s">
        <v>170</v>
      </c>
      <c r="E1" s="109" t="s">
        <v>171</v>
      </c>
      <c r="F1" s="16" t="s">
        <v>172</v>
      </c>
      <c r="G1" s="109" t="s">
        <v>173</v>
      </c>
      <c r="H1" s="16" t="s">
        <v>174</v>
      </c>
      <c r="I1" s="109" t="s">
        <v>175</v>
      </c>
      <c r="J1" s="16" t="s">
        <v>176</v>
      </c>
      <c r="K1" s="109" t="s">
        <v>177</v>
      </c>
      <c r="L1" s="16" t="s">
        <v>178</v>
      </c>
      <c r="M1" s="110" t="s">
        <v>179</v>
      </c>
    </row>
    <row r="2" spans="1:183" x14ac:dyDescent="0.2">
      <c r="A2" s="17" t="s">
        <v>44</v>
      </c>
      <c r="B2" s="79" t="s">
        <v>45</v>
      </c>
      <c r="C2" s="52">
        <v>16606</v>
      </c>
      <c r="D2" s="53">
        <f>C2/K2</f>
        <v>0.29352706190122674</v>
      </c>
      <c r="E2" s="52">
        <v>187</v>
      </c>
      <c r="F2" s="80">
        <f>E2/K2</f>
        <v>3.3054053098596527E-3</v>
      </c>
      <c r="G2" s="52">
        <v>34850</v>
      </c>
      <c r="H2" s="53">
        <f>G2/K2</f>
        <v>0.6160073532011171</v>
      </c>
      <c r="I2" s="52">
        <v>4931</v>
      </c>
      <c r="J2" s="81">
        <f>I2/K2</f>
        <v>8.716017958779651E-2</v>
      </c>
      <c r="K2" s="52">
        <v>56574</v>
      </c>
      <c r="L2" s="53">
        <f>K2/M2</f>
        <v>0.19582080046520162</v>
      </c>
      <c r="M2" s="82">
        <v>288907</v>
      </c>
      <c r="N2" s="9"/>
      <c r="O2" s="9"/>
      <c r="P2" s="9"/>
      <c r="Q2" s="9"/>
      <c r="R2" s="9"/>
      <c r="S2" s="9"/>
      <c r="T2" s="9"/>
      <c r="U2" s="9"/>
      <c r="V2" s="9"/>
      <c r="W2" s="9"/>
      <c r="X2" s="9"/>
      <c r="Y2" s="9"/>
      <c r="Z2" s="9"/>
      <c r="AA2" s="9"/>
      <c r="AB2" s="9"/>
      <c r="AC2" s="9"/>
      <c r="AD2" s="9"/>
      <c r="AE2" s="9"/>
      <c r="AF2" s="8"/>
      <c r="AG2" s="9"/>
      <c r="AH2" s="8"/>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9"/>
      <c r="DK2" s="9"/>
      <c r="DL2" s="9"/>
      <c r="DM2" s="8"/>
      <c r="DN2" s="10"/>
      <c r="DO2" s="10"/>
      <c r="DP2" s="10"/>
      <c r="DQ2" s="10"/>
      <c r="DR2" s="10"/>
      <c r="DS2" s="8"/>
      <c r="DT2" s="10"/>
      <c r="DU2" s="10"/>
      <c r="DV2" s="10"/>
      <c r="DW2" s="10"/>
      <c r="DX2" s="10"/>
      <c r="DY2" s="10"/>
      <c r="DZ2" s="8"/>
      <c r="EA2" s="10"/>
      <c r="EB2" s="10"/>
      <c r="EC2" s="10"/>
      <c r="ED2" s="10"/>
      <c r="EE2" s="10"/>
      <c r="EF2" s="10"/>
      <c r="EG2" s="10"/>
      <c r="EH2" s="10"/>
      <c r="EI2" s="10"/>
      <c r="EJ2" s="10"/>
      <c r="EK2" s="10"/>
      <c r="EL2" s="10"/>
      <c r="EM2" s="8"/>
      <c r="EN2" s="10"/>
      <c r="EO2" s="10"/>
      <c r="EP2" s="10"/>
      <c r="EQ2" s="10"/>
      <c r="ER2" s="10"/>
      <c r="ES2" s="10"/>
      <c r="ET2" s="10"/>
      <c r="EU2" s="10"/>
      <c r="EV2" s="8"/>
      <c r="EW2" s="10"/>
      <c r="EX2" s="10"/>
      <c r="EY2" s="10"/>
      <c r="EZ2" s="10"/>
      <c r="FA2" s="8"/>
      <c r="FB2" s="8"/>
      <c r="FC2" s="8"/>
      <c r="FD2" s="8"/>
      <c r="FE2" s="8"/>
      <c r="FF2" s="8"/>
      <c r="FG2" s="9"/>
      <c r="FH2" s="9"/>
      <c r="FI2" s="8"/>
      <c r="FJ2" s="8"/>
      <c r="FK2" s="8"/>
      <c r="FL2" s="8"/>
      <c r="FM2" s="9"/>
      <c r="FN2" s="9"/>
      <c r="FO2" s="8"/>
      <c r="FP2" s="8"/>
      <c r="FQ2" s="8"/>
      <c r="FR2" s="8"/>
      <c r="FS2" s="8"/>
      <c r="FT2" s="8"/>
      <c r="FU2" s="8"/>
      <c r="FV2" s="8"/>
      <c r="FW2" s="77"/>
      <c r="FX2" s="8"/>
      <c r="FY2" s="8"/>
      <c r="FZ2" s="77"/>
      <c r="GA2" s="8"/>
    </row>
    <row r="3" spans="1:183" x14ac:dyDescent="0.2">
      <c r="A3" s="17" t="s">
        <v>46</v>
      </c>
      <c r="B3" s="79" t="s">
        <v>47</v>
      </c>
      <c r="C3" s="52">
        <v>8822</v>
      </c>
      <c r="D3" s="53">
        <f t="shared" ref="D3:D49" si="0">C3/K3</f>
        <v>0.34213690129920499</v>
      </c>
      <c r="E3" s="52">
        <v>172</v>
      </c>
      <c r="F3" s="80">
        <f t="shared" ref="F3:F49" si="1">E3/K3</f>
        <v>6.6705448904401787E-3</v>
      </c>
      <c r="G3" s="52">
        <v>16791</v>
      </c>
      <c r="H3" s="53">
        <f t="shared" ref="H3:H49" si="2">G3/K3</f>
        <v>0.6511925538103549</v>
      </c>
      <c r="I3" s="52">
        <v>0</v>
      </c>
      <c r="J3" s="53">
        <f t="shared" ref="J3:J49" si="3">I3/K3</f>
        <v>0</v>
      </c>
      <c r="K3" s="52">
        <v>25785</v>
      </c>
      <c r="L3" s="53">
        <f t="shared" ref="L3:L49" si="4">K3/M3</f>
        <v>0.22902492316984349</v>
      </c>
      <c r="M3" s="82">
        <v>112586</v>
      </c>
      <c r="N3" s="9"/>
      <c r="O3" s="9"/>
      <c r="P3" s="9"/>
      <c r="Q3" s="9"/>
      <c r="R3" s="9"/>
      <c r="S3" s="9"/>
      <c r="T3" s="9"/>
      <c r="U3" s="9"/>
      <c r="V3" s="9"/>
      <c r="W3" s="9"/>
      <c r="X3" s="9"/>
      <c r="Y3" s="9"/>
      <c r="Z3" s="9"/>
      <c r="AA3" s="9"/>
      <c r="AB3" s="9"/>
      <c r="AC3" s="9"/>
      <c r="AD3" s="9"/>
      <c r="AE3" s="9"/>
      <c r="AF3" s="8"/>
      <c r="AG3" s="9"/>
      <c r="AH3" s="8"/>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8"/>
      <c r="BV3" s="8"/>
      <c r="BW3" s="9"/>
      <c r="BX3" s="9"/>
      <c r="BY3" s="8"/>
      <c r="BZ3" s="9"/>
      <c r="CA3" s="9"/>
      <c r="CB3" s="9"/>
      <c r="CC3" s="9"/>
      <c r="CD3" s="9"/>
      <c r="CE3" s="9"/>
      <c r="CF3" s="9"/>
      <c r="CG3" s="9"/>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9"/>
      <c r="DK3" s="9"/>
      <c r="DL3" s="9"/>
      <c r="DM3" s="9"/>
      <c r="DN3" s="10"/>
      <c r="DO3" s="10"/>
      <c r="DP3" s="10"/>
      <c r="DQ3" s="10"/>
      <c r="DR3" s="10"/>
      <c r="DS3" s="8"/>
      <c r="DT3" s="10"/>
      <c r="DU3" s="10"/>
      <c r="DV3" s="10"/>
      <c r="DW3" s="10"/>
      <c r="DX3" s="10"/>
      <c r="DY3" s="10"/>
      <c r="DZ3" s="8"/>
      <c r="EA3" s="10"/>
      <c r="EB3" s="10"/>
      <c r="EC3" s="10"/>
      <c r="ED3" s="10"/>
      <c r="EE3" s="10"/>
      <c r="EF3" s="10"/>
      <c r="EG3" s="10"/>
      <c r="EH3" s="10"/>
      <c r="EI3" s="10"/>
      <c r="EJ3" s="10"/>
      <c r="EK3" s="10"/>
      <c r="EL3" s="10"/>
      <c r="EM3" s="8"/>
      <c r="EN3" s="10"/>
      <c r="EO3" s="10"/>
      <c r="EP3" s="10"/>
      <c r="EQ3" s="10"/>
      <c r="ER3" s="10"/>
      <c r="ES3" s="10"/>
      <c r="ET3" s="10"/>
      <c r="EU3" s="10"/>
      <c r="EV3" s="8"/>
      <c r="EW3" s="10"/>
      <c r="EX3" s="10"/>
      <c r="EY3" s="10"/>
      <c r="EZ3" s="10"/>
      <c r="FA3" s="8"/>
      <c r="FB3" s="8"/>
      <c r="FC3" s="8"/>
      <c r="FD3" s="8"/>
      <c r="FE3" s="8"/>
      <c r="FF3" s="8"/>
      <c r="FG3" s="9"/>
      <c r="FH3" s="9"/>
      <c r="FI3" s="8"/>
      <c r="FJ3" s="8"/>
      <c r="FK3" s="8"/>
      <c r="FL3" s="8"/>
      <c r="FM3" s="9"/>
      <c r="FN3" s="9"/>
      <c r="FO3" s="8"/>
      <c r="FP3" s="8"/>
      <c r="FQ3" s="8"/>
      <c r="FR3" s="8"/>
      <c r="FS3" s="8"/>
      <c r="FT3" s="8"/>
      <c r="FU3" s="8"/>
      <c r="FV3" s="8"/>
      <c r="FW3" s="77"/>
      <c r="FX3" s="8"/>
      <c r="FY3" s="8"/>
      <c r="FZ3" s="77"/>
      <c r="GA3" s="8"/>
    </row>
    <row r="4" spans="1:183" x14ac:dyDescent="0.2">
      <c r="A4" s="17" t="s">
        <v>50</v>
      </c>
      <c r="B4" s="79" t="s">
        <v>49</v>
      </c>
      <c r="C4" s="52">
        <v>5326</v>
      </c>
      <c r="D4" s="53">
        <f t="shared" si="0"/>
        <v>0.40296587727926153</v>
      </c>
      <c r="E4" s="52">
        <v>45</v>
      </c>
      <c r="F4" s="80">
        <f t="shared" si="1"/>
        <v>3.4047060603767873E-3</v>
      </c>
      <c r="G4" s="52">
        <v>7846</v>
      </c>
      <c r="H4" s="53">
        <f t="shared" si="2"/>
        <v>0.59362941666036162</v>
      </c>
      <c r="I4" s="52">
        <v>0</v>
      </c>
      <c r="J4" s="53">
        <f t="shared" si="3"/>
        <v>0</v>
      </c>
      <c r="K4" s="52">
        <v>13217</v>
      </c>
      <c r="L4" s="53">
        <f t="shared" si="4"/>
        <v>0.18208494634025377</v>
      </c>
      <c r="M4" s="82">
        <v>72587</v>
      </c>
      <c r="N4" s="9"/>
      <c r="O4" s="9"/>
      <c r="P4" s="9"/>
      <c r="Q4" s="9"/>
      <c r="R4" s="9"/>
      <c r="S4" s="9"/>
      <c r="T4" s="9"/>
      <c r="U4" s="9"/>
      <c r="V4" s="9"/>
      <c r="W4" s="9"/>
      <c r="X4" s="9"/>
      <c r="Y4" s="9"/>
      <c r="Z4" s="9"/>
      <c r="AA4" s="9"/>
      <c r="AB4" s="9"/>
      <c r="AC4" s="9"/>
      <c r="AD4" s="9"/>
      <c r="AE4" s="9"/>
      <c r="AF4" s="8"/>
      <c r="AG4" s="9"/>
      <c r="AH4" s="8"/>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8"/>
      <c r="BV4" s="8"/>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8"/>
      <c r="DC4" s="8"/>
      <c r="DD4" s="8"/>
      <c r="DE4" s="8"/>
      <c r="DF4" s="8"/>
      <c r="DG4" s="8"/>
      <c r="DH4" s="8"/>
      <c r="DI4" s="8"/>
      <c r="DJ4" s="9"/>
      <c r="DK4" s="9"/>
      <c r="DL4" s="9"/>
      <c r="DM4" s="9"/>
      <c r="DN4" s="10"/>
      <c r="DO4" s="10"/>
      <c r="DP4" s="10"/>
      <c r="DQ4" s="10"/>
      <c r="DR4" s="10"/>
      <c r="DS4" s="8"/>
      <c r="DT4" s="10"/>
      <c r="DU4" s="10"/>
      <c r="DV4" s="10"/>
      <c r="DW4" s="10"/>
      <c r="DX4" s="10"/>
      <c r="DY4" s="10"/>
      <c r="DZ4" s="8"/>
      <c r="EA4" s="10"/>
      <c r="EB4" s="10"/>
      <c r="EC4" s="10"/>
      <c r="ED4" s="10"/>
      <c r="EE4" s="10"/>
      <c r="EF4" s="10"/>
      <c r="EG4" s="10"/>
      <c r="EH4" s="10"/>
      <c r="EI4" s="10"/>
      <c r="EJ4" s="10"/>
      <c r="EK4" s="10"/>
      <c r="EL4" s="10"/>
      <c r="EM4" s="8"/>
      <c r="EN4" s="10"/>
      <c r="EO4" s="10"/>
      <c r="EP4" s="10"/>
      <c r="EQ4" s="10"/>
      <c r="ER4" s="10"/>
      <c r="ES4" s="10"/>
      <c r="ET4" s="10"/>
      <c r="EU4" s="10"/>
      <c r="EV4" s="8"/>
      <c r="EW4" s="10"/>
      <c r="EX4" s="10"/>
      <c r="EY4" s="10"/>
      <c r="EZ4" s="10"/>
      <c r="FA4" s="8"/>
      <c r="FB4" s="8"/>
      <c r="FC4" s="8"/>
      <c r="FD4" s="8"/>
      <c r="FE4" s="8"/>
      <c r="FF4" s="8"/>
      <c r="FG4" s="9"/>
      <c r="FH4" s="9"/>
      <c r="FI4" s="8"/>
      <c r="FJ4" s="8"/>
      <c r="FK4" s="8"/>
      <c r="FL4" s="8"/>
      <c r="FM4" s="9"/>
      <c r="FN4" s="9"/>
      <c r="FO4" s="8"/>
      <c r="FP4" s="8"/>
      <c r="FQ4" s="8"/>
      <c r="FR4" s="8"/>
      <c r="FS4" s="10"/>
      <c r="FT4" s="8"/>
      <c r="FU4" s="9"/>
      <c r="FV4" s="8"/>
      <c r="FW4" s="77"/>
      <c r="FX4" s="8"/>
      <c r="FY4" s="8"/>
      <c r="FZ4" s="77"/>
      <c r="GA4" s="8"/>
    </row>
    <row r="5" spans="1:183" x14ac:dyDescent="0.2">
      <c r="A5" s="17" t="s">
        <v>48</v>
      </c>
      <c r="B5" s="79" t="s">
        <v>49</v>
      </c>
      <c r="C5" s="52">
        <v>229</v>
      </c>
      <c r="D5" s="53">
        <f t="shared" si="0"/>
        <v>0.39078498293515357</v>
      </c>
      <c r="E5" s="52">
        <v>2</v>
      </c>
      <c r="F5" s="80">
        <f t="shared" si="1"/>
        <v>3.4129692832764505E-3</v>
      </c>
      <c r="G5" s="52">
        <v>355</v>
      </c>
      <c r="H5" s="53">
        <f t="shared" si="2"/>
        <v>0.60580204778156999</v>
      </c>
      <c r="I5" s="52">
        <v>0</v>
      </c>
      <c r="J5" s="53">
        <f t="shared" si="3"/>
        <v>0</v>
      </c>
      <c r="K5" s="52">
        <v>586</v>
      </c>
      <c r="L5" s="53">
        <f t="shared" si="4"/>
        <v>0.16647727272727272</v>
      </c>
      <c r="M5" s="82">
        <v>3520</v>
      </c>
      <c r="N5" s="9"/>
      <c r="O5" s="9"/>
      <c r="P5" s="9"/>
      <c r="Q5" s="9"/>
      <c r="R5" s="9"/>
      <c r="S5" s="9"/>
      <c r="T5" s="9"/>
      <c r="U5" s="9"/>
      <c r="V5" s="9"/>
      <c r="W5" s="9"/>
      <c r="X5" s="9"/>
      <c r="Y5" s="9"/>
      <c r="Z5" s="9"/>
      <c r="AA5" s="9"/>
      <c r="AB5" s="9"/>
      <c r="AC5" s="9"/>
      <c r="AD5" s="9"/>
      <c r="AE5" s="9"/>
      <c r="AF5" s="8"/>
      <c r="AG5" s="9"/>
      <c r="AH5" s="8"/>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8"/>
      <c r="BV5" s="8"/>
      <c r="BW5" s="9"/>
      <c r="BX5" s="9"/>
      <c r="BY5" s="8"/>
      <c r="BZ5" s="9"/>
      <c r="CA5" s="9"/>
      <c r="CB5" s="9"/>
      <c r="CC5" s="9"/>
      <c r="CD5" s="9"/>
      <c r="CE5" s="9"/>
      <c r="CF5" s="9"/>
      <c r="CG5" s="9"/>
      <c r="CH5" s="9"/>
      <c r="CI5" s="9"/>
      <c r="CJ5" s="9"/>
      <c r="CK5" s="9"/>
      <c r="CL5" s="9"/>
      <c r="CM5" s="9"/>
      <c r="CN5" s="9"/>
      <c r="CO5" s="9"/>
      <c r="CP5" s="9"/>
      <c r="CQ5" s="9"/>
      <c r="CR5" s="8"/>
      <c r="CS5" s="8"/>
      <c r="CT5" s="8"/>
      <c r="CU5" s="8"/>
      <c r="CV5" s="8"/>
      <c r="CW5" s="8"/>
      <c r="CX5" s="8"/>
      <c r="CY5" s="8"/>
      <c r="CZ5" s="8"/>
      <c r="DA5" s="8"/>
      <c r="DB5" s="8"/>
      <c r="DC5" s="8"/>
      <c r="DD5" s="8"/>
      <c r="DE5" s="8"/>
      <c r="DF5" s="8"/>
      <c r="DG5" s="8"/>
      <c r="DH5" s="8"/>
      <c r="DI5" s="8"/>
      <c r="DJ5" s="9"/>
      <c r="DK5" s="9"/>
      <c r="DL5" s="9"/>
      <c r="DM5" s="8"/>
      <c r="DN5" s="10"/>
      <c r="DO5" s="10"/>
      <c r="DP5" s="10"/>
      <c r="DQ5" s="10"/>
      <c r="DR5" s="10"/>
      <c r="DS5" s="8"/>
      <c r="DT5" s="10"/>
      <c r="DU5" s="10"/>
      <c r="DV5" s="10"/>
      <c r="DW5" s="10"/>
      <c r="DX5" s="10"/>
      <c r="DY5" s="10"/>
      <c r="DZ5" s="8"/>
      <c r="EA5" s="10"/>
      <c r="EB5" s="10"/>
      <c r="EC5" s="10"/>
      <c r="ED5" s="10"/>
      <c r="EE5" s="10"/>
      <c r="EF5" s="10"/>
      <c r="EG5" s="10"/>
      <c r="EH5" s="10"/>
      <c r="EI5" s="10"/>
      <c r="EJ5" s="10"/>
      <c r="EK5" s="10"/>
      <c r="EL5" s="10"/>
      <c r="EM5" s="8"/>
      <c r="EN5" s="10"/>
      <c r="EO5" s="10"/>
      <c r="EP5" s="10"/>
      <c r="EQ5" s="10"/>
      <c r="ER5" s="10"/>
      <c r="ES5" s="10"/>
      <c r="ET5" s="10"/>
      <c r="EU5" s="10"/>
      <c r="EV5" s="8"/>
      <c r="EW5" s="10"/>
      <c r="EX5" s="10"/>
      <c r="EY5" s="10"/>
      <c r="EZ5" s="10"/>
      <c r="FA5" s="8"/>
      <c r="FB5" s="8"/>
      <c r="FC5" s="8"/>
      <c r="FD5" s="8"/>
      <c r="FE5" s="8"/>
      <c r="FF5" s="8"/>
      <c r="FG5" s="9"/>
      <c r="FH5" s="9"/>
      <c r="FI5" s="8"/>
      <c r="FJ5" s="8"/>
      <c r="FK5" s="8"/>
      <c r="FL5" s="8"/>
      <c r="FM5" s="9"/>
      <c r="FN5" s="9"/>
      <c r="FO5" s="8"/>
      <c r="FP5" s="8"/>
      <c r="FQ5" s="8"/>
      <c r="FR5" s="8"/>
      <c r="FS5" s="10"/>
      <c r="FT5" s="8"/>
      <c r="FU5" s="8"/>
      <c r="FV5" s="8"/>
      <c r="FW5" s="77"/>
      <c r="FX5" s="8"/>
      <c r="FY5" s="8"/>
      <c r="FZ5" s="77"/>
      <c r="GA5" s="8"/>
    </row>
    <row r="6" spans="1:183" x14ac:dyDescent="0.2">
      <c r="A6" s="17" t="s">
        <v>51</v>
      </c>
      <c r="B6" s="79" t="s">
        <v>52</v>
      </c>
      <c r="C6" s="52">
        <v>389</v>
      </c>
      <c r="D6" s="53">
        <f t="shared" si="0"/>
        <v>0.27279102384291726</v>
      </c>
      <c r="E6" s="52">
        <v>5</v>
      </c>
      <c r="F6" s="80">
        <f t="shared" si="1"/>
        <v>3.5063113604488078E-3</v>
      </c>
      <c r="G6" s="52">
        <v>1032</v>
      </c>
      <c r="H6" s="53">
        <f t="shared" si="2"/>
        <v>0.72370266479663392</v>
      </c>
      <c r="I6" s="52">
        <v>0</v>
      </c>
      <c r="J6" s="53">
        <f t="shared" si="3"/>
        <v>0</v>
      </c>
      <c r="K6" s="52">
        <v>1426</v>
      </c>
      <c r="L6" s="53">
        <f t="shared" si="4"/>
        <v>0.10527870062753783</v>
      </c>
      <c r="M6" s="82">
        <v>13545</v>
      </c>
      <c r="N6" s="9"/>
      <c r="O6" s="9"/>
      <c r="P6" s="9"/>
      <c r="Q6" s="9"/>
      <c r="R6" s="9"/>
      <c r="S6" s="9"/>
      <c r="T6" s="9"/>
      <c r="U6" s="9"/>
      <c r="V6" s="9"/>
      <c r="W6" s="9"/>
      <c r="X6" s="9"/>
      <c r="Y6" s="9"/>
      <c r="Z6" s="9"/>
      <c r="AA6" s="9"/>
      <c r="AB6" s="9"/>
      <c r="AC6" s="9"/>
      <c r="AD6" s="9"/>
      <c r="AE6" s="9"/>
      <c r="AF6" s="8"/>
      <c r="AG6" s="9"/>
      <c r="AH6" s="8"/>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8"/>
      <c r="BV6" s="8"/>
      <c r="BW6" s="9"/>
      <c r="BX6" s="9"/>
      <c r="BY6" s="8"/>
      <c r="BZ6" s="9"/>
      <c r="CA6" s="9"/>
      <c r="CB6" s="9"/>
      <c r="CC6" s="9"/>
      <c r="CD6" s="9"/>
      <c r="CE6" s="9"/>
      <c r="CF6" s="9"/>
      <c r="CG6" s="9"/>
      <c r="CH6" s="9"/>
      <c r="CI6" s="9"/>
      <c r="CJ6" s="9"/>
      <c r="CK6" s="9"/>
      <c r="CL6" s="9"/>
      <c r="CM6" s="9"/>
      <c r="CN6" s="9"/>
      <c r="CO6" s="9"/>
      <c r="CP6" s="9"/>
      <c r="CQ6" s="9"/>
      <c r="CR6" s="8"/>
      <c r="CS6" s="8"/>
      <c r="CT6" s="8"/>
      <c r="CU6" s="8"/>
      <c r="CV6" s="8"/>
      <c r="CW6" s="8"/>
      <c r="CX6" s="8"/>
      <c r="CY6" s="8"/>
      <c r="CZ6" s="8"/>
      <c r="DA6" s="8"/>
      <c r="DB6" s="8"/>
      <c r="DC6" s="8"/>
      <c r="DD6" s="8"/>
      <c r="DE6" s="8"/>
      <c r="DF6" s="8"/>
      <c r="DG6" s="8"/>
      <c r="DH6" s="8"/>
      <c r="DI6" s="8"/>
      <c r="DJ6" s="9"/>
      <c r="DK6" s="9"/>
      <c r="DL6" s="9"/>
      <c r="DM6" s="8"/>
      <c r="DN6" s="10"/>
      <c r="DO6" s="10"/>
      <c r="DP6" s="10"/>
      <c r="DQ6" s="10"/>
      <c r="DR6" s="10"/>
      <c r="DS6" s="8"/>
      <c r="DT6" s="10"/>
      <c r="DU6" s="10"/>
      <c r="DV6" s="10"/>
      <c r="DW6" s="10"/>
      <c r="DX6" s="10"/>
      <c r="DY6" s="10"/>
      <c r="DZ6" s="8"/>
      <c r="EA6" s="10"/>
      <c r="EB6" s="10"/>
      <c r="EC6" s="10"/>
      <c r="ED6" s="10"/>
      <c r="EE6" s="10"/>
      <c r="EF6" s="10"/>
      <c r="EG6" s="10"/>
      <c r="EH6" s="10"/>
      <c r="EI6" s="10"/>
      <c r="EJ6" s="10"/>
      <c r="EK6" s="10"/>
      <c r="EL6" s="10"/>
      <c r="EM6" s="8"/>
      <c r="EN6" s="10"/>
      <c r="EO6" s="10"/>
      <c r="EP6" s="10"/>
      <c r="EQ6" s="10"/>
      <c r="ER6" s="10"/>
      <c r="ES6" s="10"/>
      <c r="ET6" s="10"/>
      <c r="EU6" s="10"/>
      <c r="EV6" s="8"/>
      <c r="EW6" s="10"/>
      <c r="EX6" s="10"/>
      <c r="EY6" s="10"/>
      <c r="EZ6" s="10"/>
      <c r="FA6" s="8"/>
      <c r="FB6" s="8"/>
      <c r="FC6" s="8"/>
      <c r="FD6" s="8"/>
      <c r="FE6" s="8"/>
      <c r="FF6" s="8"/>
      <c r="FG6" s="9"/>
      <c r="FH6" s="9"/>
      <c r="FI6" s="8"/>
      <c r="FJ6" s="8"/>
      <c r="FK6" s="8"/>
      <c r="FL6" s="8"/>
      <c r="FM6" s="9"/>
      <c r="FN6" s="9"/>
      <c r="FO6" s="8"/>
      <c r="FP6" s="8"/>
      <c r="FQ6" s="8"/>
      <c r="FR6" s="8"/>
      <c r="FS6" s="8"/>
      <c r="FT6" s="8"/>
      <c r="FU6" s="8"/>
      <c r="FV6" s="8"/>
      <c r="FW6" s="77"/>
      <c r="FX6" s="8"/>
      <c r="FY6" s="8"/>
      <c r="FZ6" s="77"/>
      <c r="GA6" s="8"/>
    </row>
    <row r="7" spans="1:183" x14ac:dyDescent="0.2">
      <c r="A7" s="17" t="s">
        <v>53</v>
      </c>
      <c r="B7" s="79" t="s">
        <v>54</v>
      </c>
      <c r="C7" s="52">
        <v>4667</v>
      </c>
      <c r="D7" s="53">
        <f t="shared" si="0"/>
        <v>0.32502263388815378</v>
      </c>
      <c r="E7" s="52">
        <v>163</v>
      </c>
      <c r="F7" s="80">
        <f t="shared" si="1"/>
        <v>1.1351765443275994E-2</v>
      </c>
      <c r="G7" s="52">
        <v>9529</v>
      </c>
      <c r="H7" s="53">
        <f t="shared" si="2"/>
        <v>0.66362560066857024</v>
      </c>
      <c r="I7" s="52">
        <v>0</v>
      </c>
      <c r="J7" s="53">
        <f t="shared" si="3"/>
        <v>0</v>
      </c>
      <c r="K7" s="52">
        <v>14359</v>
      </c>
      <c r="L7" s="53">
        <f t="shared" si="4"/>
        <v>0.19407725785959506</v>
      </c>
      <c r="M7" s="82">
        <v>73986</v>
      </c>
      <c r="N7" s="9"/>
      <c r="O7" s="9"/>
      <c r="P7" s="9"/>
      <c r="Q7" s="9"/>
      <c r="R7" s="9"/>
      <c r="S7" s="9"/>
      <c r="T7" s="9"/>
      <c r="U7" s="9"/>
      <c r="V7" s="9"/>
      <c r="W7" s="9"/>
      <c r="X7" s="9"/>
      <c r="Y7" s="9"/>
      <c r="Z7" s="9"/>
      <c r="AA7" s="9"/>
      <c r="AB7" s="9"/>
      <c r="AC7" s="9"/>
      <c r="AD7" s="9"/>
      <c r="AE7" s="9"/>
      <c r="AF7" s="8"/>
      <c r="AG7" s="9"/>
      <c r="AH7" s="8"/>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8"/>
      <c r="BP7" s="9"/>
      <c r="BQ7" s="8"/>
      <c r="BR7" s="9"/>
      <c r="BS7" s="9"/>
      <c r="BT7" s="9"/>
      <c r="BU7" s="8"/>
      <c r="BV7" s="8"/>
      <c r="BW7" s="8"/>
      <c r="BX7" s="9"/>
      <c r="BY7" s="9"/>
      <c r="BZ7" s="9"/>
      <c r="CA7" s="9"/>
      <c r="CB7" s="9"/>
      <c r="CC7" s="9"/>
      <c r="CD7" s="9"/>
      <c r="CE7" s="9"/>
      <c r="CF7" s="9"/>
      <c r="CG7" s="9"/>
      <c r="CH7" s="8"/>
      <c r="CI7" s="9"/>
      <c r="CJ7" s="9"/>
      <c r="CK7" s="9"/>
      <c r="CL7" s="9"/>
      <c r="CM7" s="9"/>
      <c r="CN7" s="9"/>
      <c r="CO7" s="9"/>
      <c r="CP7" s="9"/>
      <c r="CQ7" s="9"/>
      <c r="CR7" s="8"/>
      <c r="CS7" s="9"/>
      <c r="CT7" s="9"/>
      <c r="CU7" s="9"/>
      <c r="CV7" s="9"/>
      <c r="CW7" s="9"/>
      <c r="CX7" s="9"/>
      <c r="CY7" s="9"/>
      <c r="CZ7" s="9"/>
      <c r="DA7" s="9"/>
      <c r="DB7" s="8"/>
      <c r="DC7" s="8"/>
      <c r="DD7" s="8"/>
      <c r="DE7" s="8"/>
      <c r="DF7" s="8"/>
      <c r="DG7" s="8"/>
      <c r="DH7" s="8"/>
      <c r="DI7" s="8"/>
      <c r="DJ7" s="9"/>
      <c r="DK7" s="9"/>
      <c r="DL7" s="9"/>
      <c r="DM7" s="9"/>
      <c r="DN7" s="10"/>
      <c r="DO7" s="10"/>
      <c r="DP7" s="10"/>
      <c r="DQ7" s="10"/>
      <c r="DR7" s="10"/>
      <c r="DS7" s="8"/>
      <c r="DT7" s="10"/>
      <c r="DU7" s="10"/>
      <c r="DV7" s="10"/>
      <c r="DW7" s="10"/>
      <c r="DX7" s="10"/>
      <c r="DY7" s="10"/>
      <c r="DZ7" s="8"/>
      <c r="EA7" s="10"/>
      <c r="EB7" s="10"/>
      <c r="EC7" s="10"/>
      <c r="ED7" s="10"/>
      <c r="EE7" s="10"/>
      <c r="EF7" s="10"/>
      <c r="EG7" s="10"/>
      <c r="EH7" s="10"/>
      <c r="EI7" s="10"/>
      <c r="EJ7" s="10"/>
      <c r="EK7" s="10"/>
      <c r="EL7" s="10"/>
      <c r="EM7" s="8"/>
      <c r="EN7" s="10"/>
      <c r="EO7" s="10"/>
      <c r="EP7" s="10"/>
      <c r="EQ7" s="10"/>
      <c r="ER7" s="10"/>
      <c r="ES7" s="10"/>
      <c r="ET7" s="10"/>
      <c r="EU7" s="10"/>
      <c r="EV7" s="8"/>
      <c r="EW7" s="10"/>
      <c r="EX7" s="10"/>
      <c r="EY7" s="10"/>
      <c r="EZ7" s="10"/>
      <c r="FA7" s="8"/>
      <c r="FB7" s="8"/>
      <c r="FC7" s="8"/>
      <c r="FD7" s="8"/>
      <c r="FE7" s="8"/>
      <c r="FF7" s="8"/>
      <c r="FG7" s="9"/>
      <c r="FH7" s="9"/>
      <c r="FI7" s="8"/>
      <c r="FJ7" s="8"/>
      <c r="FK7" s="8"/>
      <c r="FL7" s="8"/>
      <c r="FM7" s="9"/>
      <c r="FN7" s="9"/>
      <c r="FO7" s="8"/>
      <c r="FP7" s="8"/>
      <c r="FQ7" s="8"/>
      <c r="FR7" s="8"/>
      <c r="FS7" s="10"/>
      <c r="FT7" s="8"/>
      <c r="FU7" s="8"/>
      <c r="FV7" s="8"/>
      <c r="FW7" s="77"/>
      <c r="FX7" s="8"/>
      <c r="FY7" s="8"/>
      <c r="FZ7" s="77"/>
      <c r="GA7" s="8"/>
    </row>
    <row r="8" spans="1:183" x14ac:dyDescent="0.2">
      <c r="A8" s="17" t="s">
        <v>55</v>
      </c>
      <c r="B8" s="79" t="s">
        <v>56</v>
      </c>
      <c r="C8" s="52">
        <v>9923</v>
      </c>
      <c r="D8" s="53">
        <f t="shared" si="0"/>
        <v>0.33149595777376895</v>
      </c>
      <c r="E8" s="52">
        <v>146</v>
      </c>
      <c r="F8" s="80">
        <f t="shared" si="1"/>
        <v>4.8773969399345226E-3</v>
      </c>
      <c r="G8" s="52">
        <v>19865</v>
      </c>
      <c r="H8" s="53">
        <f t="shared" si="2"/>
        <v>0.66362664528629656</v>
      </c>
      <c r="I8" s="52">
        <v>0</v>
      </c>
      <c r="J8" s="53">
        <f t="shared" si="3"/>
        <v>0</v>
      </c>
      <c r="K8" s="52">
        <v>29934</v>
      </c>
      <c r="L8" s="53">
        <f t="shared" si="4"/>
        <v>0.20387397327448817</v>
      </c>
      <c r="M8" s="82">
        <v>146826</v>
      </c>
      <c r="N8" s="9"/>
      <c r="O8" s="9"/>
      <c r="P8" s="9"/>
      <c r="Q8" s="9"/>
      <c r="R8" s="9"/>
      <c r="S8" s="9"/>
      <c r="T8" s="9"/>
      <c r="U8" s="9"/>
      <c r="V8" s="9"/>
      <c r="W8" s="9"/>
      <c r="X8" s="9"/>
      <c r="Y8" s="9"/>
      <c r="Z8" s="9"/>
      <c r="AA8" s="9"/>
      <c r="AB8" s="9"/>
      <c r="AC8" s="9"/>
      <c r="AD8" s="9"/>
      <c r="AE8" s="9"/>
      <c r="AF8" s="8"/>
      <c r="AG8" s="9"/>
      <c r="AH8" s="8"/>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8"/>
      <c r="DC8" s="8"/>
      <c r="DD8" s="8"/>
      <c r="DE8" s="8"/>
      <c r="DF8" s="8"/>
      <c r="DG8" s="8"/>
      <c r="DH8" s="8"/>
      <c r="DI8" s="8"/>
      <c r="DJ8" s="9"/>
      <c r="DK8" s="9"/>
      <c r="DL8" s="9"/>
      <c r="DM8" s="9"/>
      <c r="DN8" s="10"/>
      <c r="DO8" s="10"/>
      <c r="DP8" s="10"/>
      <c r="DQ8" s="10"/>
      <c r="DR8" s="10"/>
      <c r="DS8" s="8"/>
      <c r="DT8" s="10"/>
      <c r="DU8" s="10"/>
      <c r="DV8" s="10"/>
      <c r="DW8" s="10"/>
      <c r="DX8" s="10"/>
      <c r="DY8" s="10"/>
      <c r="DZ8" s="8"/>
      <c r="EA8" s="10"/>
      <c r="EB8" s="10"/>
      <c r="EC8" s="10"/>
      <c r="ED8" s="10"/>
      <c r="EE8" s="10"/>
      <c r="EF8" s="10"/>
      <c r="EG8" s="10"/>
      <c r="EH8" s="10"/>
      <c r="EI8" s="10"/>
      <c r="EJ8" s="10"/>
      <c r="EK8" s="10"/>
      <c r="EL8" s="10"/>
      <c r="EM8" s="8"/>
      <c r="EN8" s="10"/>
      <c r="EO8" s="10"/>
      <c r="EP8" s="10"/>
      <c r="EQ8" s="10"/>
      <c r="ER8" s="10"/>
      <c r="ES8" s="10"/>
      <c r="ET8" s="10"/>
      <c r="EU8" s="10"/>
      <c r="EV8" s="8"/>
      <c r="EW8" s="10"/>
      <c r="EX8" s="10"/>
      <c r="EY8" s="10"/>
      <c r="EZ8" s="10"/>
      <c r="FA8" s="8"/>
      <c r="FB8" s="8"/>
      <c r="FC8" s="8"/>
      <c r="FD8" s="8"/>
      <c r="FE8" s="8"/>
      <c r="FF8" s="8"/>
      <c r="FG8" s="9"/>
      <c r="FH8" s="9"/>
      <c r="FI8" s="8"/>
      <c r="FJ8" s="8"/>
      <c r="FK8" s="8"/>
      <c r="FL8" s="8"/>
      <c r="FM8" s="9"/>
      <c r="FN8" s="9"/>
      <c r="FO8" s="8"/>
      <c r="FP8" s="8"/>
      <c r="FQ8" s="8"/>
      <c r="FR8" s="8"/>
      <c r="FS8" s="8"/>
      <c r="FT8" s="8"/>
      <c r="FU8" s="8"/>
      <c r="FV8" s="8"/>
      <c r="FW8" s="77"/>
      <c r="FX8" s="8"/>
      <c r="FY8" s="8"/>
      <c r="FZ8" s="77"/>
      <c r="GA8" s="8"/>
    </row>
    <row r="9" spans="1:183" x14ac:dyDescent="0.2">
      <c r="A9" s="17" t="s">
        <v>57</v>
      </c>
      <c r="B9" s="79" t="s">
        <v>58</v>
      </c>
      <c r="C9" s="52">
        <v>29657</v>
      </c>
      <c r="D9" s="53">
        <f t="shared" si="0"/>
        <v>0.35011687483767384</v>
      </c>
      <c r="E9" s="52">
        <v>420</v>
      </c>
      <c r="F9" s="80">
        <f t="shared" si="1"/>
        <v>4.9583264467688241E-3</v>
      </c>
      <c r="G9" s="52">
        <v>54629</v>
      </c>
      <c r="H9" s="53">
        <f t="shared" si="2"/>
        <v>0.6449247987155573</v>
      </c>
      <c r="I9" s="52">
        <v>0</v>
      </c>
      <c r="J9" s="53">
        <f t="shared" si="3"/>
        <v>0</v>
      </c>
      <c r="K9" s="52">
        <v>84706</v>
      </c>
      <c r="L9" s="53">
        <f t="shared" si="4"/>
        <v>0.15873991548213601</v>
      </c>
      <c r="M9" s="82">
        <v>533615</v>
      </c>
      <c r="N9" s="9"/>
      <c r="O9" s="9"/>
      <c r="P9" s="9"/>
      <c r="Q9" s="9"/>
      <c r="R9" s="9"/>
      <c r="S9" s="9"/>
      <c r="T9" s="9"/>
      <c r="U9" s="9"/>
      <c r="V9" s="9"/>
      <c r="W9" s="9"/>
      <c r="X9" s="9"/>
      <c r="Y9" s="9"/>
      <c r="Z9" s="9"/>
      <c r="AA9" s="9"/>
      <c r="AB9" s="9"/>
      <c r="AC9" s="9"/>
      <c r="AD9" s="9"/>
      <c r="AE9" s="9"/>
      <c r="AF9" s="8"/>
      <c r="AG9" s="9"/>
      <c r="AH9" s="8"/>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8"/>
      <c r="BV9" s="8"/>
      <c r="BW9" s="9"/>
      <c r="BX9" s="9"/>
      <c r="BY9" s="8"/>
      <c r="BZ9" s="9"/>
      <c r="CA9" s="9"/>
      <c r="CB9" s="9"/>
      <c r="CC9" s="9"/>
      <c r="CD9" s="9"/>
      <c r="CE9" s="9"/>
      <c r="CF9" s="9"/>
      <c r="CG9" s="9"/>
      <c r="CH9" s="9"/>
      <c r="CI9" s="9"/>
      <c r="CJ9" s="9"/>
      <c r="CK9" s="9"/>
      <c r="CL9" s="9"/>
      <c r="CM9" s="9"/>
      <c r="CN9" s="9"/>
      <c r="CO9" s="9"/>
      <c r="CP9" s="9"/>
      <c r="CQ9" s="9"/>
      <c r="CR9" s="8"/>
      <c r="CS9" s="8"/>
      <c r="CT9" s="8"/>
      <c r="CU9" s="8"/>
      <c r="CV9" s="8"/>
      <c r="CW9" s="8"/>
      <c r="CX9" s="8"/>
      <c r="CY9" s="8"/>
      <c r="CZ9" s="8"/>
      <c r="DA9" s="8"/>
      <c r="DB9" s="9"/>
      <c r="DC9" s="9"/>
      <c r="DD9" s="9"/>
      <c r="DE9" s="9"/>
      <c r="DF9" s="9"/>
      <c r="DG9" s="9"/>
      <c r="DH9" s="9"/>
      <c r="DI9" s="9"/>
      <c r="DJ9" s="9"/>
      <c r="DK9" s="9"/>
      <c r="DL9" s="9"/>
      <c r="DM9" s="9"/>
      <c r="DN9" s="10"/>
      <c r="DO9" s="10"/>
      <c r="DP9" s="10"/>
      <c r="DQ9" s="10"/>
      <c r="DR9" s="10"/>
      <c r="DS9" s="8"/>
      <c r="DT9" s="10"/>
      <c r="DU9" s="10"/>
      <c r="DV9" s="10"/>
      <c r="DW9" s="10"/>
      <c r="DX9" s="10"/>
      <c r="DY9" s="10"/>
      <c r="DZ9" s="8"/>
      <c r="EA9" s="10"/>
      <c r="EB9" s="10"/>
      <c r="EC9" s="10"/>
      <c r="ED9" s="10"/>
      <c r="EE9" s="10"/>
      <c r="EF9" s="10"/>
      <c r="EG9" s="10"/>
      <c r="EH9" s="10"/>
      <c r="EI9" s="10"/>
      <c r="EJ9" s="10"/>
      <c r="EK9" s="10"/>
      <c r="EL9" s="10"/>
      <c r="EM9" s="8"/>
      <c r="EN9" s="10"/>
      <c r="EO9" s="10"/>
      <c r="EP9" s="10"/>
      <c r="EQ9" s="10"/>
      <c r="ER9" s="10"/>
      <c r="ES9" s="10"/>
      <c r="ET9" s="10"/>
      <c r="EU9" s="10"/>
      <c r="EV9" s="8"/>
      <c r="EW9" s="10"/>
      <c r="EX9" s="10"/>
      <c r="EY9" s="10"/>
      <c r="EZ9" s="10"/>
      <c r="FA9" s="8"/>
      <c r="FB9" s="8"/>
      <c r="FC9" s="8"/>
      <c r="FD9" s="8"/>
      <c r="FE9" s="8"/>
      <c r="FF9" s="8"/>
      <c r="FG9" s="9"/>
      <c r="FH9" s="9"/>
      <c r="FI9" s="8"/>
      <c r="FJ9" s="8"/>
      <c r="FK9" s="8"/>
      <c r="FL9" s="8"/>
      <c r="FM9" s="9"/>
      <c r="FN9" s="9"/>
      <c r="FO9" s="8"/>
      <c r="FP9" s="8"/>
      <c r="FQ9" s="8"/>
      <c r="FR9" s="8"/>
      <c r="FS9" s="10"/>
      <c r="FT9" s="8"/>
      <c r="FU9" s="9"/>
      <c r="FV9" s="8"/>
      <c r="FW9" s="77"/>
      <c r="FX9" s="8"/>
      <c r="FY9" s="8"/>
      <c r="FZ9" s="77"/>
      <c r="GA9" s="8"/>
    </row>
    <row r="10" spans="1:183" x14ac:dyDescent="0.2">
      <c r="A10" s="17" t="s">
        <v>59</v>
      </c>
      <c r="B10" s="79" t="s">
        <v>60</v>
      </c>
      <c r="C10" s="52">
        <v>14747</v>
      </c>
      <c r="D10" s="53">
        <f t="shared" si="0"/>
        <v>0.33982394690754908</v>
      </c>
      <c r="E10" s="52">
        <v>105</v>
      </c>
      <c r="F10" s="80">
        <f t="shared" si="1"/>
        <v>2.4195778412756937E-3</v>
      </c>
      <c r="G10" s="52">
        <v>28544</v>
      </c>
      <c r="H10" s="53">
        <f t="shared" si="2"/>
        <v>0.6577564752511752</v>
      </c>
      <c r="I10" s="52">
        <v>0</v>
      </c>
      <c r="J10" s="53">
        <f t="shared" si="3"/>
        <v>0</v>
      </c>
      <c r="K10" s="52">
        <v>43396</v>
      </c>
      <c r="L10" s="53">
        <f t="shared" si="4"/>
        <v>0.17938309675179193</v>
      </c>
      <c r="M10" s="82">
        <v>241918</v>
      </c>
      <c r="N10" s="9"/>
      <c r="O10" s="9"/>
      <c r="P10" s="9"/>
      <c r="Q10" s="9"/>
      <c r="R10" s="9"/>
      <c r="S10" s="9"/>
      <c r="T10" s="9"/>
      <c r="U10" s="9"/>
      <c r="V10" s="9"/>
      <c r="W10" s="9"/>
      <c r="X10" s="9"/>
      <c r="Y10" s="9"/>
      <c r="Z10" s="9"/>
      <c r="AA10" s="9"/>
      <c r="AB10" s="9"/>
      <c r="AC10" s="9"/>
      <c r="AD10" s="9"/>
      <c r="AE10" s="9"/>
      <c r="AF10" s="8"/>
      <c r="AG10" s="9"/>
      <c r="AH10" s="8"/>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8"/>
      <c r="BV10" s="8"/>
      <c r="BW10" s="9"/>
      <c r="BX10" s="9"/>
      <c r="BY10" s="8"/>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10"/>
      <c r="DO10" s="10"/>
      <c r="DP10" s="10"/>
      <c r="DQ10" s="10"/>
      <c r="DR10" s="10"/>
      <c r="DS10" s="8"/>
      <c r="DT10" s="10"/>
      <c r="DU10" s="10"/>
      <c r="DV10" s="10"/>
      <c r="DW10" s="10"/>
      <c r="DX10" s="10"/>
      <c r="DY10" s="10"/>
      <c r="DZ10" s="8"/>
      <c r="EA10" s="10"/>
      <c r="EB10" s="10"/>
      <c r="EC10" s="10"/>
      <c r="ED10" s="10"/>
      <c r="EE10" s="10"/>
      <c r="EF10" s="10"/>
      <c r="EG10" s="10"/>
      <c r="EH10" s="10"/>
      <c r="EI10" s="10"/>
      <c r="EJ10" s="10"/>
      <c r="EK10" s="10"/>
      <c r="EL10" s="10"/>
      <c r="EM10" s="8"/>
      <c r="EN10" s="10"/>
      <c r="EO10" s="10"/>
      <c r="EP10" s="10"/>
      <c r="EQ10" s="10"/>
      <c r="ER10" s="10"/>
      <c r="ES10" s="10"/>
      <c r="ET10" s="10"/>
      <c r="EU10" s="10"/>
      <c r="EV10" s="8"/>
      <c r="EW10" s="10"/>
      <c r="EX10" s="10"/>
      <c r="EY10" s="10"/>
      <c r="EZ10" s="10"/>
      <c r="FA10" s="8"/>
      <c r="FB10" s="8"/>
      <c r="FC10" s="8"/>
      <c r="FD10" s="8"/>
      <c r="FE10" s="8"/>
      <c r="FF10" s="8"/>
      <c r="FG10" s="9"/>
      <c r="FH10" s="9"/>
      <c r="FI10" s="8"/>
      <c r="FJ10" s="8"/>
      <c r="FK10" s="8"/>
      <c r="FL10" s="8"/>
      <c r="FM10" s="9"/>
      <c r="FN10" s="9"/>
      <c r="FO10" s="8"/>
      <c r="FP10" s="8"/>
      <c r="FQ10" s="8"/>
      <c r="FR10" s="8"/>
      <c r="FS10" s="8"/>
      <c r="FT10" s="8"/>
      <c r="FU10" s="9"/>
      <c r="FV10" s="8"/>
      <c r="FW10" s="77"/>
      <c r="FX10" s="8"/>
      <c r="FY10" s="8"/>
      <c r="FZ10" s="77"/>
      <c r="GA10" s="8"/>
    </row>
    <row r="11" spans="1:183" x14ac:dyDescent="0.2">
      <c r="A11" s="17" t="s">
        <v>61</v>
      </c>
      <c r="B11" s="79" t="s">
        <v>62</v>
      </c>
      <c r="C11" s="52">
        <v>9825</v>
      </c>
      <c r="D11" s="53">
        <f t="shared" si="0"/>
        <v>0.31481303470152838</v>
      </c>
      <c r="E11" s="52">
        <v>136</v>
      </c>
      <c r="F11" s="80">
        <f t="shared" si="1"/>
        <v>4.3577173251305714E-3</v>
      </c>
      <c r="G11" s="52">
        <v>21248</v>
      </c>
      <c r="H11" s="53">
        <f t="shared" si="2"/>
        <v>0.68082924797334099</v>
      </c>
      <c r="I11" s="52">
        <v>0</v>
      </c>
      <c r="J11" s="53">
        <f t="shared" si="3"/>
        <v>0</v>
      </c>
      <c r="K11" s="52">
        <v>31209</v>
      </c>
      <c r="L11" s="53">
        <f t="shared" si="4"/>
        <v>0.19914621539875188</v>
      </c>
      <c r="M11" s="82">
        <v>156714</v>
      </c>
      <c r="N11" s="9"/>
      <c r="O11" s="9"/>
      <c r="P11" s="9"/>
      <c r="Q11" s="9"/>
      <c r="R11" s="9"/>
      <c r="S11" s="9"/>
      <c r="T11" s="9"/>
      <c r="U11" s="9"/>
      <c r="V11" s="9"/>
      <c r="W11" s="9"/>
      <c r="X11" s="9"/>
      <c r="Y11" s="9"/>
      <c r="Z11" s="9"/>
      <c r="AA11" s="9"/>
      <c r="AB11" s="9"/>
      <c r="AC11" s="9"/>
      <c r="AD11" s="9"/>
      <c r="AE11" s="9"/>
      <c r="AF11" s="8"/>
      <c r="AG11" s="9"/>
      <c r="AH11" s="8"/>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8"/>
      <c r="BV11" s="8"/>
      <c r="BW11" s="9"/>
      <c r="BX11" s="9"/>
      <c r="BY11" s="8"/>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8"/>
      <c r="DC11" s="8"/>
      <c r="DD11" s="8"/>
      <c r="DE11" s="8"/>
      <c r="DF11" s="8"/>
      <c r="DG11" s="8"/>
      <c r="DH11" s="8"/>
      <c r="DI11" s="8"/>
      <c r="DJ11" s="9"/>
      <c r="DK11" s="9"/>
      <c r="DL11" s="9"/>
      <c r="DM11" s="9"/>
      <c r="DN11" s="10"/>
      <c r="DO11" s="10"/>
      <c r="DP11" s="10"/>
      <c r="DQ11" s="10"/>
      <c r="DR11" s="10"/>
      <c r="DS11" s="8"/>
      <c r="DT11" s="10"/>
      <c r="DU11" s="10"/>
      <c r="DV11" s="10"/>
      <c r="DW11" s="10"/>
      <c r="DX11" s="10"/>
      <c r="DY11" s="10"/>
      <c r="DZ11" s="8"/>
      <c r="EA11" s="10"/>
      <c r="EB11" s="10"/>
      <c r="EC11" s="10"/>
      <c r="ED11" s="10"/>
      <c r="EE11" s="10"/>
      <c r="EF11" s="10"/>
      <c r="EG11" s="10"/>
      <c r="EH11" s="10"/>
      <c r="EI11" s="10"/>
      <c r="EJ11" s="10"/>
      <c r="EK11" s="10"/>
      <c r="EL11" s="10"/>
      <c r="EM11" s="8"/>
      <c r="EN11" s="10"/>
      <c r="EO11" s="10"/>
      <c r="EP11" s="10"/>
      <c r="EQ11" s="10"/>
      <c r="ER11" s="10"/>
      <c r="ES11" s="10"/>
      <c r="ET11" s="10"/>
      <c r="EU11" s="10"/>
      <c r="EV11" s="8"/>
      <c r="EW11" s="10"/>
      <c r="EX11" s="10"/>
      <c r="EY11" s="10"/>
      <c r="EZ11" s="10"/>
      <c r="FA11" s="8"/>
      <c r="FB11" s="8"/>
      <c r="FC11" s="8"/>
      <c r="FD11" s="8"/>
      <c r="FE11" s="8"/>
      <c r="FF11" s="8"/>
      <c r="FG11" s="9"/>
      <c r="FH11" s="9"/>
      <c r="FI11" s="8"/>
      <c r="FJ11" s="8"/>
      <c r="FK11" s="8"/>
      <c r="FL11" s="8"/>
      <c r="FM11" s="9"/>
      <c r="FN11" s="9"/>
      <c r="FO11" s="8"/>
      <c r="FP11" s="8"/>
      <c r="FQ11" s="8"/>
      <c r="FR11" s="8"/>
      <c r="FS11" s="8"/>
      <c r="FT11" s="8"/>
      <c r="FU11" s="8"/>
      <c r="FV11" s="8"/>
      <c r="FW11" s="77"/>
      <c r="FX11" s="8"/>
      <c r="FY11" s="8"/>
      <c r="FZ11" s="77"/>
      <c r="GA11" s="8"/>
    </row>
    <row r="12" spans="1:183" x14ac:dyDescent="0.2">
      <c r="A12" s="17" t="s">
        <v>63</v>
      </c>
      <c r="B12" s="79" t="s">
        <v>64</v>
      </c>
      <c r="C12" s="52">
        <v>14768</v>
      </c>
      <c r="D12" s="53">
        <f t="shared" si="0"/>
        <v>0.33389857333423772</v>
      </c>
      <c r="E12" s="52">
        <v>288</v>
      </c>
      <c r="F12" s="80">
        <f t="shared" si="1"/>
        <v>6.5115648104185041E-3</v>
      </c>
      <c r="G12" s="52">
        <v>29173</v>
      </c>
      <c r="H12" s="53">
        <f t="shared" si="2"/>
        <v>0.65958986185534374</v>
      </c>
      <c r="I12" s="52">
        <v>0</v>
      </c>
      <c r="J12" s="53">
        <f t="shared" si="3"/>
        <v>0</v>
      </c>
      <c r="K12" s="52">
        <v>44229</v>
      </c>
      <c r="L12" s="53">
        <f t="shared" si="4"/>
        <v>0.16302316580969758</v>
      </c>
      <c r="M12" s="82">
        <v>271305</v>
      </c>
      <c r="N12" s="9"/>
      <c r="O12" s="9"/>
      <c r="P12" s="9"/>
      <c r="Q12" s="9"/>
      <c r="R12" s="9"/>
      <c r="S12" s="9"/>
      <c r="T12" s="9"/>
      <c r="U12" s="9"/>
      <c r="V12" s="9"/>
      <c r="W12" s="9"/>
      <c r="X12" s="9"/>
      <c r="Y12" s="9"/>
      <c r="Z12" s="9"/>
      <c r="AA12" s="9"/>
      <c r="AB12" s="9"/>
      <c r="AC12" s="9"/>
      <c r="AD12" s="9"/>
      <c r="AE12" s="9"/>
      <c r="AF12" s="8"/>
      <c r="AG12" s="9"/>
      <c r="AH12" s="8"/>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8"/>
      <c r="BV12" s="8"/>
      <c r="BW12" s="9"/>
      <c r="BX12" s="9"/>
      <c r="BY12" s="8"/>
      <c r="BZ12" s="9"/>
      <c r="CA12" s="9"/>
      <c r="CB12" s="9"/>
      <c r="CC12" s="9"/>
      <c r="CD12" s="9"/>
      <c r="CE12" s="9"/>
      <c r="CF12" s="9"/>
      <c r="CG12" s="9"/>
      <c r="CH12" s="8"/>
      <c r="CI12" s="8"/>
      <c r="CJ12" s="8"/>
      <c r="CK12" s="8"/>
      <c r="CL12" s="8"/>
      <c r="CM12" s="8"/>
      <c r="CN12" s="8"/>
      <c r="CO12" s="8"/>
      <c r="CP12" s="8"/>
      <c r="CQ12" s="8"/>
      <c r="CR12" s="8"/>
      <c r="CS12" s="8"/>
      <c r="CT12" s="8"/>
      <c r="CU12" s="8"/>
      <c r="CV12" s="8"/>
      <c r="CW12" s="8"/>
      <c r="CX12" s="8"/>
      <c r="CY12" s="8"/>
      <c r="CZ12" s="8"/>
      <c r="DA12" s="8"/>
      <c r="DB12" s="9"/>
      <c r="DC12" s="9"/>
      <c r="DD12" s="9"/>
      <c r="DE12" s="9"/>
      <c r="DF12" s="9"/>
      <c r="DG12" s="9"/>
      <c r="DH12" s="9"/>
      <c r="DI12" s="9"/>
      <c r="DJ12" s="9"/>
      <c r="DK12" s="9"/>
      <c r="DL12" s="9"/>
      <c r="DM12" s="9"/>
      <c r="DN12" s="10"/>
      <c r="DO12" s="10"/>
      <c r="DP12" s="10"/>
      <c r="DQ12" s="10"/>
      <c r="DR12" s="10"/>
      <c r="DS12" s="8"/>
      <c r="DT12" s="10"/>
      <c r="DU12" s="10"/>
      <c r="DV12" s="10"/>
      <c r="DW12" s="10"/>
      <c r="DX12" s="10"/>
      <c r="DY12" s="10"/>
      <c r="DZ12" s="8"/>
      <c r="EA12" s="10"/>
      <c r="EB12" s="10"/>
      <c r="EC12" s="10"/>
      <c r="ED12" s="10"/>
      <c r="EE12" s="10"/>
      <c r="EF12" s="10"/>
      <c r="EG12" s="10"/>
      <c r="EH12" s="10"/>
      <c r="EI12" s="10"/>
      <c r="EJ12" s="10"/>
      <c r="EK12" s="10"/>
      <c r="EL12" s="10"/>
      <c r="EM12" s="8"/>
      <c r="EN12" s="10"/>
      <c r="EO12" s="10"/>
      <c r="EP12" s="10"/>
      <c r="EQ12" s="10"/>
      <c r="ER12" s="10"/>
      <c r="ES12" s="10"/>
      <c r="ET12" s="10"/>
      <c r="EU12" s="10"/>
      <c r="EV12" s="8"/>
      <c r="EW12" s="10"/>
      <c r="EX12" s="10"/>
      <c r="EY12" s="10"/>
      <c r="EZ12" s="10"/>
      <c r="FA12" s="8"/>
      <c r="FB12" s="8"/>
      <c r="FC12" s="8"/>
      <c r="FD12" s="8"/>
      <c r="FE12" s="8"/>
      <c r="FF12" s="8"/>
      <c r="FG12" s="9"/>
      <c r="FH12" s="9"/>
      <c r="FI12" s="8"/>
      <c r="FJ12" s="8"/>
      <c r="FK12" s="8"/>
      <c r="FL12" s="8"/>
      <c r="FM12" s="9"/>
      <c r="FN12" s="9"/>
      <c r="FO12" s="8"/>
      <c r="FP12" s="8"/>
      <c r="FQ12" s="8"/>
      <c r="FR12" s="8"/>
      <c r="FS12" s="8"/>
      <c r="FT12" s="8"/>
      <c r="FU12" s="8"/>
      <c r="FV12" s="8"/>
      <c r="FW12" s="77"/>
      <c r="FX12" s="8"/>
      <c r="FY12" s="8"/>
      <c r="FZ12" s="77"/>
      <c r="GA12" s="8"/>
    </row>
    <row r="13" spans="1:183" x14ac:dyDescent="0.2">
      <c r="A13" s="17" t="s">
        <v>65</v>
      </c>
      <c r="B13" s="79" t="s">
        <v>66</v>
      </c>
      <c r="C13" s="52">
        <v>2301</v>
      </c>
      <c r="D13" s="53">
        <f t="shared" si="0"/>
        <v>0.3344962930658526</v>
      </c>
      <c r="E13" s="52">
        <v>63</v>
      </c>
      <c r="F13" s="80">
        <f t="shared" si="1"/>
        <v>9.1583078935891845E-3</v>
      </c>
      <c r="G13" s="52">
        <v>4515</v>
      </c>
      <c r="H13" s="53">
        <f t="shared" si="2"/>
        <v>0.65634539904055822</v>
      </c>
      <c r="I13" s="52">
        <v>0</v>
      </c>
      <c r="J13" s="53">
        <f t="shared" si="3"/>
        <v>0</v>
      </c>
      <c r="K13" s="52">
        <v>6879</v>
      </c>
      <c r="L13" s="53">
        <f t="shared" si="4"/>
        <v>0.13207764529692989</v>
      </c>
      <c r="M13" s="82">
        <v>52083</v>
      </c>
      <c r="N13" s="9"/>
      <c r="O13" s="9"/>
      <c r="P13" s="9"/>
      <c r="Q13" s="9"/>
      <c r="R13" s="9"/>
      <c r="S13" s="9"/>
      <c r="T13" s="9"/>
      <c r="U13" s="9"/>
      <c r="V13" s="9"/>
      <c r="W13" s="9"/>
      <c r="X13" s="9"/>
      <c r="Y13" s="9"/>
      <c r="Z13" s="9"/>
      <c r="AA13" s="9"/>
      <c r="AB13" s="9"/>
      <c r="AC13" s="9"/>
      <c r="AD13" s="9"/>
      <c r="AE13" s="9"/>
      <c r="AF13" s="8"/>
      <c r="AG13" s="9"/>
      <c r="AH13" s="8"/>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8"/>
      <c r="BV13" s="8"/>
      <c r="BW13" s="9"/>
      <c r="BX13" s="9"/>
      <c r="BY13" s="8"/>
      <c r="BZ13" s="9"/>
      <c r="CA13" s="9"/>
      <c r="CB13" s="9"/>
      <c r="CC13" s="9"/>
      <c r="CD13" s="9"/>
      <c r="CE13" s="9"/>
      <c r="CF13" s="9"/>
      <c r="CG13" s="9"/>
      <c r="CH13" s="9"/>
      <c r="CI13" s="9"/>
      <c r="CJ13" s="9"/>
      <c r="CK13" s="9"/>
      <c r="CL13" s="9"/>
      <c r="CM13" s="9"/>
      <c r="CN13" s="9"/>
      <c r="CO13" s="9"/>
      <c r="CP13" s="9"/>
      <c r="CQ13" s="9"/>
      <c r="CR13" s="8"/>
      <c r="CS13" s="8"/>
      <c r="CT13" s="8"/>
      <c r="CU13" s="8"/>
      <c r="CV13" s="8"/>
      <c r="CW13" s="8"/>
      <c r="CX13" s="8"/>
      <c r="CY13" s="8"/>
      <c r="CZ13" s="8"/>
      <c r="DA13" s="8"/>
      <c r="DB13" s="9"/>
      <c r="DC13" s="9"/>
      <c r="DD13" s="9"/>
      <c r="DE13" s="9"/>
      <c r="DF13" s="9"/>
      <c r="DG13" s="9"/>
      <c r="DH13" s="9"/>
      <c r="DI13" s="9"/>
      <c r="DJ13" s="9"/>
      <c r="DK13" s="9"/>
      <c r="DL13" s="9"/>
      <c r="DM13" s="8"/>
      <c r="DN13" s="10"/>
      <c r="DO13" s="10"/>
      <c r="DP13" s="10"/>
      <c r="DQ13" s="10"/>
      <c r="DR13" s="10"/>
      <c r="DS13" s="8"/>
      <c r="DT13" s="10"/>
      <c r="DU13" s="10"/>
      <c r="DV13" s="10"/>
      <c r="DW13" s="10"/>
      <c r="DX13" s="10"/>
      <c r="DY13" s="10"/>
      <c r="DZ13" s="8"/>
      <c r="EA13" s="10"/>
      <c r="EB13" s="10"/>
      <c r="EC13" s="10"/>
      <c r="ED13" s="10"/>
      <c r="EE13" s="10"/>
      <c r="EF13" s="10"/>
      <c r="EG13" s="10"/>
      <c r="EH13" s="10"/>
      <c r="EI13" s="10"/>
      <c r="EJ13" s="10"/>
      <c r="EK13" s="10"/>
      <c r="EL13" s="10"/>
      <c r="EM13" s="8"/>
      <c r="EN13" s="10"/>
      <c r="EO13" s="10"/>
      <c r="EP13" s="10"/>
      <c r="EQ13" s="10"/>
      <c r="ER13" s="10"/>
      <c r="ES13" s="10"/>
      <c r="ET13" s="10"/>
      <c r="EU13" s="10"/>
      <c r="EV13" s="8"/>
      <c r="EW13" s="10"/>
      <c r="EX13" s="10"/>
      <c r="EY13" s="10"/>
      <c r="EZ13" s="10"/>
      <c r="FA13" s="8"/>
      <c r="FB13" s="8"/>
      <c r="FC13" s="8"/>
      <c r="FD13" s="8"/>
      <c r="FE13" s="8"/>
      <c r="FF13" s="8"/>
      <c r="FG13" s="9"/>
      <c r="FH13" s="9"/>
      <c r="FI13" s="8"/>
      <c r="FJ13" s="8"/>
      <c r="FK13" s="8"/>
      <c r="FL13" s="8"/>
      <c r="FM13" s="9"/>
      <c r="FN13" s="9"/>
      <c r="FO13" s="8"/>
      <c r="FP13" s="8"/>
      <c r="FQ13" s="8"/>
      <c r="FR13" s="8"/>
      <c r="FS13" s="10"/>
      <c r="FT13" s="8"/>
      <c r="FU13" s="9"/>
      <c r="FV13" s="8"/>
      <c r="FW13" s="77"/>
      <c r="FX13" s="8"/>
      <c r="FY13" s="8"/>
      <c r="FZ13" s="77"/>
      <c r="GA13" s="8"/>
    </row>
    <row r="14" spans="1:183" x14ac:dyDescent="0.2">
      <c r="A14" s="17" t="s">
        <v>67</v>
      </c>
      <c r="B14" s="79" t="s">
        <v>68</v>
      </c>
      <c r="C14" s="52">
        <v>1824</v>
      </c>
      <c r="D14" s="53">
        <f t="shared" si="0"/>
        <v>0.35445005829770698</v>
      </c>
      <c r="E14" s="52">
        <v>17</v>
      </c>
      <c r="F14" s="80">
        <f t="shared" si="1"/>
        <v>3.3035367275553828E-3</v>
      </c>
      <c r="G14" s="52">
        <v>3305</v>
      </c>
      <c r="H14" s="53">
        <f t="shared" si="2"/>
        <v>0.64224640497473762</v>
      </c>
      <c r="I14" s="52">
        <v>0</v>
      </c>
      <c r="J14" s="53">
        <f t="shared" si="3"/>
        <v>0</v>
      </c>
      <c r="K14" s="52">
        <v>5146</v>
      </c>
      <c r="L14" s="53">
        <f t="shared" si="4"/>
        <v>0.2270160578789483</v>
      </c>
      <c r="M14" s="82">
        <v>22668</v>
      </c>
      <c r="N14" s="9"/>
      <c r="O14" s="9"/>
      <c r="P14" s="9"/>
      <c r="Q14" s="9"/>
      <c r="R14" s="9"/>
      <c r="S14" s="9"/>
      <c r="T14" s="9"/>
      <c r="U14" s="9"/>
      <c r="V14" s="9"/>
      <c r="W14" s="9"/>
      <c r="X14" s="9"/>
      <c r="Y14" s="9"/>
      <c r="Z14" s="9"/>
      <c r="AA14" s="9"/>
      <c r="AB14" s="9"/>
      <c r="AC14" s="9"/>
      <c r="AD14" s="9"/>
      <c r="AE14" s="9"/>
      <c r="AF14" s="8"/>
      <c r="AG14" s="9"/>
      <c r="AH14" s="8"/>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8"/>
      <c r="BV14" s="8"/>
      <c r="BW14" s="9"/>
      <c r="BX14" s="9"/>
      <c r="BY14" s="9"/>
      <c r="BZ14" s="9"/>
      <c r="CA14" s="9"/>
      <c r="CB14" s="9"/>
      <c r="CC14" s="9"/>
      <c r="CD14" s="9"/>
      <c r="CE14" s="9"/>
      <c r="CF14" s="9"/>
      <c r="CG14" s="9"/>
      <c r="CH14" s="9"/>
      <c r="CI14" s="9"/>
      <c r="CJ14" s="9"/>
      <c r="CK14" s="9"/>
      <c r="CL14" s="9"/>
      <c r="CM14" s="9"/>
      <c r="CN14" s="9"/>
      <c r="CO14" s="9"/>
      <c r="CP14" s="9"/>
      <c r="CQ14" s="9"/>
      <c r="CR14" s="8"/>
      <c r="CS14" s="8"/>
      <c r="CT14" s="8"/>
      <c r="CU14" s="8"/>
      <c r="CV14" s="8"/>
      <c r="CW14" s="8"/>
      <c r="CX14" s="8"/>
      <c r="CY14" s="8"/>
      <c r="CZ14" s="8"/>
      <c r="DA14" s="8"/>
      <c r="DB14" s="8"/>
      <c r="DC14" s="8"/>
      <c r="DD14" s="8"/>
      <c r="DE14" s="8"/>
      <c r="DF14" s="8"/>
      <c r="DG14" s="8"/>
      <c r="DH14" s="8"/>
      <c r="DI14" s="8"/>
      <c r="DJ14" s="9"/>
      <c r="DK14" s="9"/>
      <c r="DL14" s="9"/>
      <c r="DM14" s="8"/>
      <c r="DN14" s="10"/>
      <c r="DO14" s="10"/>
      <c r="DP14" s="10"/>
      <c r="DQ14" s="10"/>
      <c r="DR14" s="10"/>
      <c r="DS14" s="8"/>
      <c r="DT14" s="10"/>
      <c r="DU14" s="10"/>
      <c r="DV14" s="10"/>
      <c r="DW14" s="10"/>
      <c r="DX14" s="10"/>
      <c r="DY14" s="10"/>
      <c r="DZ14" s="8"/>
      <c r="EA14" s="10"/>
      <c r="EB14" s="10"/>
      <c r="EC14" s="10"/>
      <c r="ED14" s="10"/>
      <c r="EE14" s="10"/>
      <c r="EF14" s="10"/>
      <c r="EG14" s="10"/>
      <c r="EH14" s="10"/>
      <c r="EI14" s="10"/>
      <c r="EJ14" s="10"/>
      <c r="EK14" s="10"/>
      <c r="EL14" s="10"/>
      <c r="EM14" s="8"/>
      <c r="EN14" s="10"/>
      <c r="EO14" s="10"/>
      <c r="EP14" s="10"/>
      <c r="EQ14" s="10"/>
      <c r="ER14" s="10"/>
      <c r="ES14" s="10"/>
      <c r="ET14" s="10"/>
      <c r="EU14" s="10"/>
      <c r="EV14" s="8"/>
      <c r="EW14" s="10"/>
      <c r="EX14" s="10"/>
      <c r="EY14" s="10"/>
      <c r="EZ14" s="10"/>
      <c r="FA14" s="8"/>
      <c r="FB14" s="8"/>
      <c r="FC14" s="8"/>
      <c r="FD14" s="8"/>
      <c r="FE14" s="8"/>
      <c r="FF14" s="8"/>
      <c r="FG14" s="9"/>
      <c r="FH14" s="9"/>
      <c r="FI14" s="8"/>
      <c r="FJ14" s="8"/>
      <c r="FK14" s="8"/>
      <c r="FL14" s="8"/>
      <c r="FM14" s="9"/>
      <c r="FN14" s="9"/>
      <c r="FO14" s="8"/>
      <c r="FP14" s="8"/>
      <c r="FQ14" s="8"/>
      <c r="FR14" s="8"/>
      <c r="FS14" s="10"/>
      <c r="FT14" s="8"/>
      <c r="FU14" s="9"/>
      <c r="FV14" s="8"/>
      <c r="FW14" s="77"/>
      <c r="FX14" s="8"/>
      <c r="FY14" s="8"/>
      <c r="FZ14" s="77"/>
      <c r="GA14" s="8"/>
    </row>
    <row r="15" spans="1:183" x14ac:dyDescent="0.2">
      <c r="A15" s="17" t="s">
        <v>71</v>
      </c>
      <c r="B15" s="79" t="s">
        <v>70</v>
      </c>
      <c r="C15" s="52">
        <v>2064</v>
      </c>
      <c r="D15" s="53">
        <f t="shared" si="0"/>
        <v>0.46040597813963863</v>
      </c>
      <c r="E15" s="52">
        <v>34</v>
      </c>
      <c r="F15" s="80">
        <f t="shared" si="1"/>
        <v>7.584207004238233E-3</v>
      </c>
      <c r="G15" s="52">
        <v>2385</v>
      </c>
      <c r="H15" s="53">
        <f t="shared" si="2"/>
        <v>0.53200981485612309</v>
      </c>
      <c r="I15" s="52">
        <v>0</v>
      </c>
      <c r="J15" s="53">
        <f t="shared" si="3"/>
        <v>0</v>
      </c>
      <c r="K15" s="52">
        <v>4483</v>
      </c>
      <c r="L15" s="53">
        <f t="shared" si="4"/>
        <v>0.18829014238313244</v>
      </c>
      <c r="M15" s="82">
        <v>23809</v>
      </c>
      <c r="N15" s="9"/>
      <c r="O15" s="9"/>
      <c r="P15" s="9"/>
      <c r="Q15" s="9"/>
      <c r="R15" s="9"/>
      <c r="S15" s="9"/>
      <c r="T15" s="9"/>
      <c r="U15" s="9"/>
      <c r="V15" s="9"/>
      <c r="W15" s="9"/>
      <c r="X15" s="9"/>
      <c r="Y15" s="9"/>
      <c r="Z15" s="9"/>
      <c r="AA15" s="9"/>
      <c r="AB15" s="9"/>
      <c r="AC15" s="9"/>
      <c r="AD15" s="9"/>
      <c r="AE15" s="9"/>
      <c r="AF15" s="8"/>
      <c r="AG15" s="9"/>
      <c r="AH15" s="8"/>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8"/>
      <c r="BV15" s="8"/>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10"/>
      <c r="DO15" s="10"/>
      <c r="DP15" s="10"/>
      <c r="DQ15" s="10"/>
      <c r="DR15" s="10"/>
      <c r="DS15" s="8"/>
      <c r="DT15" s="10"/>
      <c r="DU15" s="10"/>
      <c r="DV15" s="10"/>
      <c r="DW15" s="10"/>
      <c r="DX15" s="10"/>
      <c r="DY15" s="10"/>
      <c r="DZ15" s="8"/>
      <c r="EA15" s="10"/>
      <c r="EB15" s="10"/>
      <c r="EC15" s="10"/>
      <c r="ED15" s="10"/>
      <c r="EE15" s="10"/>
      <c r="EF15" s="10"/>
      <c r="EG15" s="10"/>
      <c r="EH15" s="10"/>
      <c r="EI15" s="10"/>
      <c r="EJ15" s="10"/>
      <c r="EK15" s="10"/>
      <c r="EL15" s="10"/>
      <c r="EM15" s="8"/>
      <c r="EN15" s="10"/>
      <c r="EO15" s="10"/>
      <c r="EP15" s="10"/>
      <c r="EQ15" s="10"/>
      <c r="ER15" s="10"/>
      <c r="ES15" s="10"/>
      <c r="ET15" s="10"/>
      <c r="EU15" s="10"/>
      <c r="EV15" s="8"/>
      <c r="EW15" s="10"/>
      <c r="EX15" s="10"/>
      <c r="EY15" s="10"/>
      <c r="EZ15" s="10"/>
      <c r="FA15" s="8"/>
      <c r="FB15" s="8"/>
      <c r="FC15" s="8"/>
      <c r="FD15" s="8"/>
      <c r="FE15" s="8"/>
      <c r="FF15" s="8"/>
      <c r="FG15" s="9"/>
      <c r="FH15" s="9"/>
      <c r="FI15" s="8"/>
      <c r="FJ15" s="8"/>
      <c r="FK15" s="8"/>
      <c r="FL15" s="8"/>
      <c r="FM15" s="9"/>
      <c r="FN15" s="9"/>
      <c r="FO15" s="8"/>
      <c r="FP15" s="8"/>
      <c r="FQ15" s="8"/>
      <c r="FR15" s="8"/>
      <c r="FS15" s="10"/>
      <c r="FT15" s="8"/>
      <c r="FU15" s="8"/>
      <c r="FV15" s="8"/>
      <c r="FW15" s="77"/>
      <c r="FX15" s="8"/>
      <c r="FY15" s="8"/>
      <c r="FZ15" s="77"/>
      <c r="GA15" s="8"/>
    </row>
    <row r="16" spans="1:183" x14ac:dyDescent="0.2">
      <c r="A16" s="17" t="s">
        <v>69</v>
      </c>
      <c r="B16" s="79" t="s">
        <v>70</v>
      </c>
      <c r="C16" s="52">
        <v>1014</v>
      </c>
      <c r="D16" s="53">
        <f t="shared" si="0"/>
        <v>0.1981242672919109</v>
      </c>
      <c r="E16" s="52">
        <v>17</v>
      </c>
      <c r="F16" s="80">
        <f t="shared" si="1"/>
        <v>3.3216100039077765E-3</v>
      </c>
      <c r="G16" s="52">
        <v>2645</v>
      </c>
      <c r="H16" s="53">
        <f t="shared" si="2"/>
        <v>0.51680343884329816</v>
      </c>
      <c r="I16" s="52">
        <v>1442</v>
      </c>
      <c r="J16" s="81">
        <f t="shared" si="3"/>
        <v>0.28175068386088314</v>
      </c>
      <c r="K16" s="52">
        <v>5118</v>
      </c>
      <c r="L16" s="53">
        <f t="shared" si="4"/>
        <v>0.16752315799810152</v>
      </c>
      <c r="M16" s="82">
        <v>30551</v>
      </c>
      <c r="N16" s="9"/>
      <c r="O16" s="9"/>
      <c r="P16" s="9"/>
      <c r="Q16" s="9"/>
      <c r="R16" s="9"/>
      <c r="S16" s="9"/>
      <c r="T16" s="9"/>
      <c r="U16" s="9"/>
      <c r="V16" s="9"/>
      <c r="W16" s="9"/>
      <c r="X16" s="9"/>
      <c r="Y16" s="9"/>
      <c r="Z16" s="9"/>
      <c r="AA16" s="9"/>
      <c r="AB16" s="9"/>
      <c r="AC16" s="9"/>
      <c r="AD16" s="9"/>
      <c r="AE16" s="9"/>
      <c r="AF16" s="8"/>
      <c r="AG16" s="9"/>
      <c r="AH16" s="8"/>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8"/>
      <c r="BV16" s="8"/>
      <c r="BW16" s="9"/>
      <c r="BX16" s="9"/>
      <c r="BY16" s="8"/>
      <c r="BZ16" s="9"/>
      <c r="CA16" s="9"/>
      <c r="CB16" s="9"/>
      <c r="CC16" s="9"/>
      <c r="CD16" s="9"/>
      <c r="CE16" s="9"/>
      <c r="CF16" s="9"/>
      <c r="CG16" s="9"/>
      <c r="CH16" s="9"/>
      <c r="CI16" s="9"/>
      <c r="CJ16" s="9"/>
      <c r="CK16" s="9"/>
      <c r="CL16" s="9"/>
      <c r="CM16" s="9"/>
      <c r="CN16" s="9"/>
      <c r="CO16" s="9"/>
      <c r="CP16" s="9"/>
      <c r="CQ16" s="9"/>
      <c r="CR16" s="8"/>
      <c r="CS16" s="8"/>
      <c r="CT16" s="8"/>
      <c r="CU16" s="8"/>
      <c r="CV16" s="8"/>
      <c r="CW16" s="8"/>
      <c r="CX16" s="8"/>
      <c r="CY16" s="8"/>
      <c r="CZ16" s="8"/>
      <c r="DA16" s="8"/>
      <c r="DB16" s="9"/>
      <c r="DC16" s="9"/>
      <c r="DD16" s="9"/>
      <c r="DE16" s="9"/>
      <c r="DF16" s="9"/>
      <c r="DG16" s="9"/>
      <c r="DH16" s="9"/>
      <c r="DI16" s="9"/>
      <c r="DJ16" s="9"/>
      <c r="DK16" s="9"/>
      <c r="DL16" s="9"/>
      <c r="DM16" s="9"/>
      <c r="DN16" s="10"/>
      <c r="DO16" s="10"/>
      <c r="DP16" s="10"/>
      <c r="DQ16" s="10"/>
      <c r="DR16" s="10"/>
      <c r="DS16" s="8"/>
      <c r="DT16" s="10"/>
      <c r="DU16" s="10"/>
      <c r="DV16" s="10"/>
      <c r="DW16" s="10"/>
      <c r="DX16" s="10"/>
      <c r="DY16" s="10"/>
      <c r="DZ16" s="8"/>
      <c r="EA16" s="10"/>
      <c r="EB16" s="10"/>
      <c r="EC16" s="10"/>
      <c r="ED16" s="10"/>
      <c r="EE16" s="10"/>
      <c r="EF16" s="10"/>
      <c r="EG16" s="10"/>
      <c r="EH16" s="10"/>
      <c r="EI16" s="10"/>
      <c r="EJ16" s="10"/>
      <c r="EK16" s="10"/>
      <c r="EL16" s="10"/>
      <c r="EM16" s="8"/>
      <c r="EN16" s="10"/>
      <c r="EO16" s="10"/>
      <c r="EP16" s="10"/>
      <c r="EQ16" s="10"/>
      <c r="ER16" s="10"/>
      <c r="ES16" s="10"/>
      <c r="ET16" s="10"/>
      <c r="EU16" s="10"/>
      <c r="EV16" s="8"/>
      <c r="EW16" s="10"/>
      <c r="EX16" s="10"/>
      <c r="EY16" s="10"/>
      <c r="EZ16" s="10"/>
      <c r="FA16" s="8"/>
      <c r="FB16" s="8"/>
      <c r="FC16" s="8"/>
      <c r="FD16" s="8"/>
      <c r="FE16" s="8"/>
      <c r="FF16" s="8"/>
      <c r="FG16" s="9"/>
      <c r="FH16" s="9"/>
      <c r="FI16" s="8"/>
      <c r="FJ16" s="8"/>
      <c r="FK16" s="8"/>
      <c r="FL16" s="8"/>
      <c r="FM16" s="9"/>
      <c r="FN16" s="9"/>
      <c r="FO16" s="8"/>
      <c r="FP16" s="8"/>
      <c r="FQ16" s="8"/>
      <c r="FR16" s="8"/>
      <c r="FS16" s="8"/>
      <c r="FT16" s="8"/>
      <c r="FU16" s="8"/>
      <c r="FV16" s="8"/>
      <c r="FW16" s="77"/>
      <c r="FX16" s="8"/>
      <c r="FY16" s="8"/>
      <c r="FZ16" s="77"/>
      <c r="GA16" s="8"/>
    </row>
    <row r="17" spans="1:183" x14ac:dyDescent="0.2">
      <c r="A17" s="17" t="s">
        <v>74</v>
      </c>
      <c r="B17" s="79" t="s">
        <v>73</v>
      </c>
      <c r="C17" s="52">
        <v>952</v>
      </c>
      <c r="D17" s="53">
        <f t="shared" si="0"/>
        <v>0.35116193286610109</v>
      </c>
      <c r="E17" s="52">
        <v>64</v>
      </c>
      <c r="F17" s="80">
        <f t="shared" si="1"/>
        <v>2.3607524898561418E-2</v>
      </c>
      <c r="G17" s="52">
        <v>1695</v>
      </c>
      <c r="H17" s="53">
        <f t="shared" si="2"/>
        <v>0.62523054223533747</v>
      </c>
      <c r="I17" s="52">
        <v>0</v>
      </c>
      <c r="J17" s="53">
        <f t="shared" si="3"/>
        <v>0</v>
      </c>
      <c r="K17" s="52">
        <v>2711</v>
      </c>
      <c r="L17" s="53">
        <f t="shared" si="4"/>
        <v>0.1347616443803748</v>
      </c>
      <c r="M17" s="82">
        <v>20117</v>
      </c>
      <c r="N17" s="9"/>
      <c r="O17" s="9"/>
      <c r="P17" s="9"/>
      <c r="Q17" s="9"/>
      <c r="R17" s="9"/>
      <c r="S17" s="9"/>
      <c r="T17" s="9"/>
      <c r="U17" s="9"/>
      <c r="V17" s="9"/>
      <c r="W17" s="9"/>
      <c r="X17" s="9"/>
      <c r="Y17" s="9"/>
      <c r="Z17" s="9"/>
      <c r="AA17" s="9"/>
      <c r="AB17" s="9"/>
      <c r="AC17" s="9"/>
      <c r="AD17" s="9"/>
      <c r="AE17" s="9"/>
      <c r="AF17" s="8"/>
      <c r="AG17" s="9"/>
      <c r="AH17" s="8"/>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8"/>
      <c r="BV17" s="8"/>
      <c r="BW17" s="9"/>
      <c r="BX17" s="9"/>
      <c r="BY17" s="8"/>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10"/>
      <c r="DO17" s="10"/>
      <c r="DP17" s="10"/>
      <c r="DQ17" s="10"/>
      <c r="DR17" s="10"/>
      <c r="DS17" s="8"/>
      <c r="DT17" s="10"/>
      <c r="DU17" s="10"/>
      <c r="DV17" s="10"/>
      <c r="DW17" s="10"/>
      <c r="DX17" s="10"/>
      <c r="DY17" s="10"/>
      <c r="DZ17" s="8"/>
      <c r="EA17" s="10"/>
      <c r="EB17" s="10"/>
      <c r="EC17" s="10"/>
      <c r="ED17" s="10"/>
      <c r="EE17" s="10"/>
      <c r="EF17" s="10"/>
      <c r="EG17" s="10"/>
      <c r="EH17" s="10"/>
      <c r="EI17" s="10"/>
      <c r="EJ17" s="10"/>
      <c r="EK17" s="10"/>
      <c r="EL17" s="10"/>
      <c r="EM17" s="8"/>
      <c r="EN17" s="10"/>
      <c r="EO17" s="10"/>
      <c r="EP17" s="10"/>
      <c r="EQ17" s="10"/>
      <c r="ER17" s="10"/>
      <c r="ES17" s="10"/>
      <c r="ET17" s="10"/>
      <c r="EU17" s="10"/>
      <c r="EV17" s="8"/>
      <c r="EW17" s="10"/>
      <c r="EX17" s="10"/>
      <c r="EY17" s="10"/>
      <c r="EZ17" s="10"/>
      <c r="FA17" s="8"/>
      <c r="FB17" s="8"/>
      <c r="FC17" s="8"/>
      <c r="FD17" s="8"/>
      <c r="FE17" s="8"/>
      <c r="FF17" s="8"/>
      <c r="FG17" s="9"/>
      <c r="FH17" s="9"/>
      <c r="FI17" s="8"/>
      <c r="FJ17" s="8"/>
      <c r="FK17" s="8"/>
      <c r="FL17" s="8"/>
      <c r="FM17" s="9"/>
      <c r="FN17" s="9"/>
      <c r="FO17" s="8"/>
      <c r="FP17" s="8"/>
      <c r="FQ17" s="8"/>
      <c r="FR17" s="8"/>
      <c r="FS17" s="10"/>
      <c r="FT17" s="8"/>
      <c r="FU17" s="9"/>
      <c r="FV17" s="8"/>
      <c r="FW17" s="77"/>
      <c r="FX17" s="8"/>
      <c r="FY17" s="8"/>
      <c r="FZ17" s="77"/>
      <c r="GA17" s="8"/>
    </row>
    <row r="18" spans="1:183" x14ac:dyDescent="0.2">
      <c r="A18" s="17" t="s">
        <v>72</v>
      </c>
      <c r="B18" s="79" t="s">
        <v>73</v>
      </c>
      <c r="C18" s="52">
        <v>3079</v>
      </c>
      <c r="D18" s="53">
        <f t="shared" si="0"/>
        <v>0.46517600846049251</v>
      </c>
      <c r="E18" s="52">
        <v>37</v>
      </c>
      <c r="F18" s="80">
        <f t="shared" si="1"/>
        <v>5.5899682731530443E-3</v>
      </c>
      <c r="G18" s="52">
        <v>3503</v>
      </c>
      <c r="H18" s="53">
        <f t="shared" si="2"/>
        <v>0.52923402326635438</v>
      </c>
      <c r="I18" s="52">
        <v>0</v>
      </c>
      <c r="J18" s="53">
        <f t="shared" si="3"/>
        <v>0</v>
      </c>
      <c r="K18" s="52">
        <v>6619</v>
      </c>
      <c r="L18" s="53">
        <f t="shared" si="4"/>
        <v>0.23294854649116634</v>
      </c>
      <c r="M18" s="82">
        <v>28414</v>
      </c>
      <c r="N18" s="9"/>
      <c r="O18" s="9"/>
      <c r="P18" s="9"/>
      <c r="Q18" s="9"/>
      <c r="R18" s="9"/>
      <c r="S18" s="9"/>
      <c r="T18" s="9"/>
      <c r="U18" s="9"/>
      <c r="V18" s="9"/>
      <c r="W18" s="9"/>
      <c r="X18" s="9"/>
      <c r="Y18" s="9"/>
      <c r="Z18" s="9"/>
      <c r="AA18" s="9"/>
      <c r="AB18" s="9"/>
      <c r="AC18" s="9"/>
      <c r="AD18" s="9"/>
      <c r="AE18" s="9"/>
      <c r="AF18" s="8"/>
      <c r="AG18" s="9"/>
      <c r="AH18" s="8"/>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8"/>
      <c r="BV18" s="8"/>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10"/>
      <c r="DO18" s="10"/>
      <c r="DP18" s="10"/>
      <c r="DQ18" s="10"/>
      <c r="DR18" s="10"/>
      <c r="DS18" s="8"/>
      <c r="DT18" s="10"/>
      <c r="DU18" s="10"/>
      <c r="DV18" s="10"/>
      <c r="DW18" s="10"/>
      <c r="DX18" s="10"/>
      <c r="DY18" s="10"/>
      <c r="DZ18" s="8"/>
      <c r="EA18" s="10"/>
      <c r="EB18" s="10"/>
      <c r="EC18" s="10"/>
      <c r="ED18" s="10"/>
      <c r="EE18" s="10"/>
      <c r="EF18" s="10"/>
      <c r="EG18" s="10"/>
      <c r="EH18" s="10"/>
      <c r="EI18" s="10"/>
      <c r="EJ18" s="10"/>
      <c r="EK18" s="10"/>
      <c r="EL18" s="10"/>
      <c r="EM18" s="8"/>
      <c r="EN18" s="10"/>
      <c r="EO18" s="10"/>
      <c r="EP18" s="10"/>
      <c r="EQ18" s="10"/>
      <c r="ER18" s="10"/>
      <c r="ES18" s="10"/>
      <c r="ET18" s="10"/>
      <c r="EU18" s="10"/>
      <c r="EV18" s="8"/>
      <c r="EW18" s="10"/>
      <c r="EX18" s="10"/>
      <c r="EY18" s="10"/>
      <c r="EZ18" s="10"/>
      <c r="FA18" s="8"/>
      <c r="FB18" s="8"/>
      <c r="FC18" s="8"/>
      <c r="FD18" s="8"/>
      <c r="FE18" s="8"/>
      <c r="FF18" s="8"/>
      <c r="FG18" s="9"/>
      <c r="FH18" s="9"/>
      <c r="FI18" s="8"/>
      <c r="FJ18" s="8"/>
      <c r="FK18" s="8"/>
      <c r="FL18" s="8"/>
      <c r="FM18" s="9"/>
      <c r="FN18" s="9"/>
      <c r="FO18" s="8"/>
      <c r="FP18" s="8"/>
      <c r="FQ18" s="8"/>
      <c r="FR18" s="8"/>
      <c r="FS18" s="8"/>
      <c r="FT18" s="8"/>
      <c r="FU18" s="8"/>
      <c r="FV18" s="8"/>
      <c r="FW18" s="77"/>
      <c r="FX18" s="8"/>
      <c r="FY18" s="8"/>
      <c r="FZ18" s="77"/>
      <c r="GA18" s="8"/>
    </row>
    <row r="19" spans="1:183" x14ac:dyDescent="0.2">
      <c r="A19" s="17" t="s">
        <v>75</v>
      </c>
      <c r="B19" s="79" t="s">
        <v>76</v>
      </c>
      <c r="C19" s="52">
        <v>5573</v>
      </c>
      <c r="D19" s="53">
        <f t="shared" si="0"/>
        <v>0.29986548291633036</v>
      </c>
      <c r="E19" s="52">
        <v>78</v>
      </c>
      <c r="F19" s="80">
        <f t="shared" si="1"/>
        <v>4.1969330104923326E-3</v>
      </c>
      <c r="G19" s="52">
        <v>10351</v>
      </c>
      <c r="H19" s="53">
        <f t="shared" si="2"/>
        <v>0.55695453322571964</v>
      </c>
      <c r="I19" s="52">
        <v>2583</v>
      </c>
      <c r="J19" s="81">
        <f t="shared" si="3"/>
        <v>0.13898305084745763</v>
      </c>
      <c r="K19" s="52">
        <v>18585</v>
      </c>
      <c r="L19" s="53">
        <f t="shared" si="4"/>
        <v>0.22712829662943318</v>
      </c>
      <c r="M19" s="82">
        <v>81826</v>
      </c>
      <c r="N19" s="9"/>
      <c r="O19" s="9"/>
      <c r="P19" s="9"/>
      <c r="Q19" s="9"/>
      <c r="R19" s="9"/>
      <c r="S19" s="9"/>
      <c r="T19" s="9"/>
      <c r="U19" s="9"/>
      <c r="V19" s="9"/>
      <c r="W19" s="9"/>
      <c r="X19" s="9"/>
      <c r="Y19" s="9"/>
      <c r="Z19" s="9"/>
      <c r="AA19" s="9"/>
      <c r="AB19" s="9"/>
      <c r="AC19" s="9"/>
      <c r="AD19" s="9"/>
      <c r="AE19" s="9"/>
      <c r="AF19" s="8"/>
      <c r="AG19" s="9"/>
      <c r="AH19" s="8"/>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8"/>
      <c r="BV19" s="8"/>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10"/>
      <c r="DO19" s="10"/>
      <c r="DP19" s="10"/>
      <c r="DQ19" s="10"/>
      <c r="DR19" s="10"/>
      <c r="DS19" s="8"/>
      <c r="DT19" s="10"/>
      <c r="DU19" s="10"/>
      <c r="DV19" s="10"/>
      <c r="DW19" s="10"/>
      <c r="DX19" s="10"/>
      <c r="DY19" s="10"/>
      <c r="DZ19" s="8"/>
      <c r="EA19" s="10"/>
      <c r="EB19" s="10"/>
      <c r="EC19" s="10"/>
      <c r="ED19" s="10"/>
      <c r="EE19" s="10"/>
      <c r="EF19" s="10"/>
      <c r="EG19" s="10"/>
      <c r="EH19" s="10"/>
      <c r="EI19" s="10"/>
      <c r="EJ19" s="10"/>
      <c r="EK19" s="10"/>
      <c r="EL19" s="10"/>
      <c r="EM19" s="8"/>
      <c r="EN19" s="10"/>
      <c r="EO19" s="10"/>
      <c r="EP19" s="10"/>
      <c r="EQ19" s="10"/>
      <c r="ER19" s="10"/>
      <c r="ES19" s="10"/>
      <c r="ET19" s="10"/>
      <c r="EU19" s="10"/>
      <c r="EV19" s="8"/>
      <c r="EW19" s="10"/>
      <c r="EX19" s="10"/>
      <c r="EY19" s="10"/>
      <c r="EZ19" s="10"/>
      <c r="FA19" s="8"/>
      <c r="FB19" s="8"/>
      <c r="FC19" s="8"/>
      <c r="FD19" s="8"/>
      <c r="FE19" s="8"/>
      <c r="FF19" s="8"/>
      <c r="FG19" s="9"/>
      <c r="FH19" s="9"/>
      <c r="FI19" s="8"/>
      <c r="FJ19" s="8"/>
      <c r="FK19" s="8"/>
      <c r="FL19" s="8"/>
      <c r="FM19" s="9"/>
      <c r="FN19" s="9"/>
      <c r="FO19" s="8"/>
      <c r="FP19" s="8"/>
      <c r="FQ19" s="8"/>
      <c r="FR19" s="8"/>
      <c r="FS19" s="10"/>
      <c r="FT19" s="8"/>
      <c r="FU19" s="8"/>
      <c r="FV19" s="8"/>
      <c r="FW19" s="77"/>
      <c r="FX19" s="8"/>
      <c r="FY19" s="8"/>
      <c r="FZ19" s="77"/>
      <c r="GA19" s="8"/>
    </row>
    <row r="20" spans="1:183" x14ac:dyDescent="0.2">
      <c r="A20" s="17" t="s">
        <v>77</v>
      </c>
      <c r="B20" s="79" t="s">
        <v>78</v>
      </c>
      <c r="C20" s="52">
        <v>4283</v>
      </c>
      <c r="D20" s="53">
        <f t="shared" si="0"/>
        <v>0.33227307990690458</v>
      </c>
      <c r="E20" s="52">
        <v>50</v>
      </c>
      <c r="F20" s="80">
        <f t="shared" si="1"/>
        <v>3.8789759503491078E-3</v>
      </c>
      <c r="G20" s="52">
        <v>8234</v>
      </c>
      <c r="H20" s="53">
        <f t="shared" si="2"/>
        <v>0.63878975950349104</v>
      </c>
      <c r="I20" s="52">
        <v>323</v>
      </c>
      <c r="J20" s="81">
        <f t="shared" si="3"/>
        <v>2.5058184639255236E-2</v>
      </c>
      <c r="K20" s="52">
        <v>12890</v>
      </c>
      <c r="L20" s="53">
        <f t="shared" si="4"/>
        <v>0.2225867725781385</v>
      </c>
      <c r="M20" s="82">
        <v>57910</v>
      </c>
      <c r="N20" s="9"/>
      <c r="O20" s="9"/>
      <c r="P20" s="9"/>
      <c r="Q20" s="9"/>
      <c r="R20" s="9"/>
      <c r="S20" s="9"/>
      <c r="T20" s="9"/>
      <c r="U20" s="9"/>
      <c r="V20" s="9"/>
      <c r="W20" s="9"/>
      <c r="X20" s="9"/>
      <c r="Y20" s="9"/>
      <c r="Z20" s="9"/>
      <c r="AA20" s="9"/>
      <c r="AB20" s="9"/>
      <c r="AC20" s="9"/>
      <c r="AD20" s="9"/>
      <c r="AE20" s="9"/>
      <c r="AF20" s="8"/>
      <c r="AG20" s="9"/>
      <c r="AH20" s="8"/>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8"/>
      <c r="BV20" s="8"/>
      <c r="BW20" s="9"/>
      <c r="BX20" s="9"/>
      <c r="BY20" s="8"/>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10"/>
      <c r="DO20" s="10"/>
      <c r="DP20" s="10"/>
      <c r="DQ20" s="10"/>
      <c r="DR20" s="10"/>
      <c r="DS20" s="8"/>
      <c r="DT20" s="10"/>
      <c r="DU20" s="10"/>
      <c r="DV20" s="10"/>
      <c r="DW20" s="10"/>
      <c r="DX20" s="10"/>
      <c r="DY20" s="10"/>
      <c r="DZ20" s="8"/>
      <c r="EA20" s="10"/>
      <c r="EB20" s="10"/>
      <c r="EC20" s="10"/>
      <c r="ED20" s="10"/>
      <c r="EE20" s="10"/>
      <c r="EF20" s="10"/>
      <c r="EG20" s="10"/>
      <c r="EH20" s="10"/>
      <c r="EI20" s="10"/>
      <c r="EJ20" s="10"/>
      <c r="EK20" s="10"/>
      <c r="EL20" s="10"/>
      <c r="EM20" s="8"/>
      <c r="EN20" s="10"/>
      <c r="EO20" s="10"/>
      <c r="EP20" s="10"/>
      <c r="EQ20" s="10"/>
      <c r="ER20" s="10"/>
      <c r="ES20" s="10"/>
      <c r="ET20" s="10"/>
      <c r="EU20" s="10"/>
      <c r="EV20" s="8"/>
      <c r="EW20" s="10"/>
      <c r="EX20" s="10"/>
      <c r="EY20" s="10"/>
      <c r="EZ20" s="10"/>
      <c r="FA20" s="8"/>
      <c r="FB20" s="8"/>
      <c r="FC20" s="8"/>
      <c r="FD20" s="8"/>
      <c r="FE20" s="8"/>
      <c r="FF20" s="8"/>
      <c r="FG20" s="9"/>
      <c r="FH20" s="9"/>
      <c r="FI20" s="8"/>
      <c r="FJ20" s="8"/>
      <c r="FK20" s="8"/>
      <c r="FL20" s="8"/>
      <c r="FM20" s="9"/>
      <c r="FN20" s="9"/>
      <c r="FO20" s="8"/>
      <c r="FP20" s="8"/>
      <c r="FQ20" s="8"/>
      <c r="FR20" s="8"/>
      <c r="FS20" s="10"/>
      <c r="FT20" s="8"/>
      <c r="FU20" s="9"/>
      <c r="FV20" s="8"/>
      <c r="FW20" s="77"/>
      <c r="FX20" s="8"/>
      <c r="FY20" s="8"/>
      <c r="FZ20" s="77"/>
      <c r="GA20" s="8"/>
    </row>
    <row r="21" spans="1:183" x14ac:dyDescent="0.2">
      <c r="A21" s="17" t="s">
        <v>79</v>
      </c>
      <c r="B21" s="79" t="s">
        <v>80</v>
      </c>
      <c r="C21" s="52">
        <v>10471</v>
      </c>
      <c r="D21" s="53">
        <f t="shared" si="0"/>
        <v>0.33539397821909034</v>
      </c>
      <c r="E21" s="52">
        <v>126</v>
      </c>
      <c r="F21" s="80">
        <f t="shared" si="1"/>
        <v>4.0358744394618836E-3</v>
      </c>
      <c r="G21" s="52">
        <v>20623</v>
      </c>
      <c r="H21" s="53">
        <f t="shared" si="2"/>
        <v>0.66057014734144781</v>
      </c>
      <c r="I21" s="52">
        <v>0</v>
      </c>
      <c r="J21" s="53">
        <f t="shared" si="3"/>
        <v>0</v>
      </c>
      <c r="K21" s="52">
        <v>31220</v>
      </c>
      <c r="L21" s="53">
        <f t="shared" si="4"/>
        <v>0.1743354925173107</v>
      </c>
      <c r="M21" s="82">
        <v>179080</v>
      </c>
      <c r="N21" s="9"/>
      <c r="O21" s="9"/>
      <c r="P21" s="9"/>
      <c r="Q21" s="9"/>
      <c r="R21" s="9"/>
      <c r="S21" s="9"/>
      <c r="T21" s="9"/>
      <c r="U21" s="9"/>
      <c r="V21" s="9"/>
      <c r="W21" s="9"/>
      <c r="X21" s="9"/>
      <c r="Y21" s="9"/>
      <c r="Z21" s="9"/>
      <c r="AA21" s="9"/>
      <c r="AB21" s="9"/>
      <c r="AC21" s="9"/>
      <c r="AD21" s="9"/>
      <c r="AE21" s="9"/>
      <c r="AF21" s="8"/>
      <c r="AG21" s="9"/>
      <c r="AH21" s="8"/>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8"/>
      <c r="BV21" s="8"/>
      <c r="BW21" s="9"/>
      <c r="BX21" s="9"/>
      <c r="BY21" s="8"/>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8"/>
      <c r="DC21" s="8"/>
      <c r="DD21" s="8"/>
      <c r="DE21" s="8"/>
      <c r="DF21" s="8"/>
      <c r="DG21" s="8"/>
      <c r="DH21" s="8"/>
      <c r="DI21" s="8"/>
      <c r="DJ21" s="9"/>
      <c r="DK21" s="9"/>
      <c r="DL21" s="9"/>
      <c r="DM21" s="9"/>
      <c r="DN21" s="10"/>
      <c r="DO21" s="10"/>
      <c r="DP21" s="10"/>
      <c r="DQ21" s="10"/>
      <c r="DR21" s="10"/>
      <c r="DS21" s="8"/>
      <c r="DT21" s="10"/>
      <c r="DU21" s="10"/>
      <c r="DV21" s="10"/>
      <c r="DW21" s="10"/>
      <c r="DX21" s="10"/>
      <c r="DY21" s="10"/>
      <c r="DZ21" s="8"/>
      <c r="EA21" s="10"/>
      <c r="EB21" s="10"/>
      <c r="EC21" s="10"/>
      <c r="ED21" s="10"/>
      <c r="EE21" s="10"/>
      <c r="EF21" s="10"/>
      <c r="EG21" s="10"/>
      <c r="EH21" s="10"/>
      <c r="EI21" s="10"/>
      <c r="EJ21" s="10"/>
      <c r="EK21" s="10"/>
      <c r="EL21" s="10"/>
      <c r="EM21" s="8"/>
      <c r="EN21" s="10"/>
      <c r="EO21" s="10"/>
      <c r="EP21" s="10"/>
      <c r="EQ21" s="10"/>
      <c r="ER21" s="10"/>
      <c r="ES21" s="10"/>
      <c r="ET21" s="10"/>
      <c r="EU21" s="10"/>
      <c r="EV21" s="8"/>
      <c r="EW21" s="10"/>
      <c r="EX21" s="10"/>
      <c r="EY21" s="10"/>
      <c r="EZ21" s="10"/>
      <c r="FA21" s="8"/>
      <c r="FB21" s="8"/>
      <c r="FC21" s="8"/>
      <c r="FD21" s="8"/>
      <c r="FE21" s="8"/>
      <c r="FF21" s="8"/>
      <c r="FG21" s="9"/>
      <c r="FH21" s="9"/>
      <c r="FI21" s="8"/>
      <c r="FJ21" s="8"/>
      <c r="FK21" s="8"/>
      <c r="FL21" s="8"/>
      <c r="FM21" s="9"/>
      <c r="FN21" s="9"/>
      <c r="FO21" s="8"/>
      <c r="FP21" s="8"/>
      <c r="FQ21" s="8"/>
      <c r="FR21" s="8"/>
      <c r="FS21" s="8"/>
      <c r="FT21" s="8"/>
      <c r="FU21" s="8"/>
      <c r="FV21" s="8"/>
      <c r="FW21" s="77"/>
      <c r="FX21" s="8"/>
      <c r="FY21" s="8"/>
      <c r="FZ21" s="77"/>
      <c r="GA21" s="8"/>
    </row>
    <row r="22" spans="1:183" x14ac:dyDescent="0.2">
      <c r="A22" s="17" t="s">
        <v>81</v>
      </c>
      <c r="B22" s="79" t="s">
        <v>82</v>
      </c>
      <c r="C22" s="52">
        <v>3791</v>
      </c>
      <c r="D22" s="53">
        <f t="shared" si="0"/>
        <v>0.57622739018087854</v>
      </c>
      <c r="E22" s="52">
        <v>37</v>
      </c>
      <c r="F22" s="80">
        <f t="shared" si="1"/>
        <v>5.6239550083599333E-3</v>
      </c>
      <c r="G22" s="52">
        <v>2751</v>
      </c>
      <c r="H22" s="53">
        <f t="shared" si="2"/>
        <v>0.41814865481076152</v>
      </c>
      <c r="I22" s="52">
        <v>0</v>
      </c>
      <c r="J22" s="53">
        <f t="shared" si="3"/>
        <v>0</v>
      </c>
      <c r="K22" s="52">
        <v>6579</v>
      </c>
      <c r="L22" s="53">
        <f t="shared" si="4"/>
        <v>0.22188870151770657</v>
      </c>
      <c r="M22" s="82">
        <v>29650</v>
      </c>
      <c r="N22" s="9"/>
      <c r="O22" s="9"/>
      <c r="P22" s="9"/>
      <c r="Q22" s="9"/>
      <c r="R22" s="9"/>
      <c r="S22" s="9"/>
      <c r="T22" s="9"/>
      <c r="U22" s="9"/>
      <c r="V22" s="9"/>
      <c r="W22" s="9"/>
      <c r="X22" s="9"/>
      <c r="Y22" s="9"/>
      <c r="Z22" s="9"/>
      <c r="AA22" s="9"/>
      <c r="AB22" s="9"/>
      <c r="AC22" s="9"/>
      <c r="AD22" s="9"/>
      <c r="AE22" s="9"/>
      <c r="AF22" s="8"/>
      <c r="AG22" s="9"/>
      <c r="AH22" s="8"/>
      <c r="AI22" s="9"/>
      <c r="AJ22" s="9"/>
      <c r="AK22" s="9"/>
      <c r="AL22" s="9"/>
      <c r="AM22" s="9"/>
      <c r="AN22" s="9"/>
      <c r="AO22" s="9"/>
      <c r="AP22" s="9"/>
      <c r="AQ22" s="9"/>
      <c r="AR22" s="9"/>
      <c r="AS22" s="9"/>
      <c r="AT22" s="9"/>
      <c r="AU22" s="9"/>
      <c r="AV22" s="9"/>
      <c r="AW22" s="9"/>
      <c r="AX22" s="9"/>
      <c r="AY22" s="8"/>
      <c r="AZ22" s="9"/>
      <c r="BA22" s="9"/>
      <c r="BB22" s="9"/>
      <c r="BC22" s="9"/>
      <c r="BD22" s="9"/>
      <c r="BE22" s="9"/>
      <c r="BF22" s="9"/>
      <c r="BG22" s="9"/>
      <c r="BH22" s="9"/>
      <c r="BI22" s="9"/>
      <c r="BJ22" s="9"/>
      <c r="BK22" s="9"/>
      <c r="BL22" s="9"/>
      <c r="BM22" s="9"/>
      <c r="BN22" s="9"/>
      <c r="BO22" s="9"/>
      <c r="BP22" s="9"/>
      <c r="BQ22" s="9"/>
      <c r="BR22" s="9"/>
      <c r="BS22" s="9"/>
      <c r="BT22" s="9"/>
      <c r="BU22" s="8"/>
      <c r="BV22" s="8"/>
      <c r="BW22" s="9"/>
      <c r="BX22" s="9"/>
      <c r="BY22" s="8"/>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8"/>
      <c r="DC22" s="8"/>
      <c r="DD22" s="8"/>
      <c r="DE22" s="8"/>
      <c r="DF22" s="8"/>
      <c r="DG22" s="8"/>
      <c r="DH22" s="8"/>
      <c r="DI22" s="8"/>
      <c r="DJ22" s="9"/>
      <c r="DK22" s="9"/>
      <c r="DL22" s="9"/>
      <c r="DM22" s="9"/>
      <c r="DN22" s="10"/>
      <c r="DO22" s="10"/>
      <c r="DP22" s="10"/>
      <c r="DQ22" s="10"/>
      <c r="DR22" s="10"/>
      <c r="DS22" s="8"/>
      <c r="DT22" s="10"/>
      <c r="DU22" s="10"/>
      <c r="DV22" s="10"/>
      <c r="DW22" s="10"/>
      <c r="DX22" s="10"/>
      <c r="DY22" s="10"/>
      <c r="DZ22" s="8"/>
      <c r="EA22" s="10"/>
      <c r="EB22" s="10"/>
      <c r="EC22" s="10"/>
      <c r="ED22" s="10"/>
      <c r="EE22" s="10"/>
      <c r="EF22" s="10"/>
      <c r="EG22" s="10"/>
      <c r="EH22" s="10"/>
      <c r="EI22" s="10"/>
      <c r="EJ22" s="10"/>
      <c r="EK22" s="10"/>
      <c r="EL22" s="10"/>
      <c r="EM22" s="8"/>
      <c r="EN22" s="10"/>
      <c r="EO22" s="10"/>
      <c r="EP22" s="10"/>
      <c r="EQ22" s="10"/>
      <c r="ER22" s="10"/>
      <c r="ES22" s="10"/>
      <c r="ET22" s="10"/>
      <c r="EU22" s="10"/>
      <c r="EV22" s="8"/>
      <c r="EW22" s="10"/>
      <c r="EX22" s="10"/>
      <c r="EY22" s="10"/>
      <c r="EZ22" s="10"/>
      <c r="FA22" s="8"/>
      <c r="FB22" s="8"/>
      <c r="FC22" s="8"/>
      <c r="FD22" s="8"/>
      <c r="FE22" s="8"/>
      <c r="FF22" s="8"/>
      <c r="FG22" s="9"/>
      <c r="FH22" s="9"/>
      <c r="FI22" s="8"/>
      <c r="FJ22" s="8"/>
      <c r="FK22" s="8"/>
      <c r="FL22" s="8"/>
      <c r="FM22" s="9"/>
      <c r="FN22" s="9"/>
      <c r="FO22" s="8"/>
      <c r="FP22" s="8"/>
      <c r="FQ22" s="8"/>
      <c r="FR22" s="8"/>
      <c r="FS22" s="10"/>
      <c r="FT22" s="8"/>
      <c r="FU22" s="8"/>
      <c r="FV22" s="8"/>
      <c r="FW22" s="77"/>
      <c r="FX22" s="8"/>
      <c r="FY22" s="8"/>
      <c r="FZ22" s="77"/>
      <c r="GA22" s="8"/>
    </row>
    <row r="23" spans="1:183" x14ac:dyDescent="0.2">
      <c r="A23" s="17" t="s">
        <v>83</v>
      </c>
      <c r="B23" s="79" t="s">
        <v>84</v>
      </c>
      <c r="C23" s="52">
        <v>9058</v>
      </c>
      <c r="D23" s="53">
        <f t="shared" si="0"/>
        <v>0.34657177838996023</v>
      </c>
      <c r="E23" s="52">
        <v>103</v>
      </c>
      <c r="F23" s="80">
        <f t="shared" si="1"/>
        <v>3.9409243954698497E-3</v>
      </c>
      <c r="G23" s="52">
        <v>16975</v>
      </c>
      <c r="H23" s="53">
        <f t="shared" si="2"/>
        <v>0.64948729721456999</v>
      </c>
      <c r="I23" s="52">
        <v>0</v>
      </c>
      <c r="J23" s="53">
        <f t="shared" si="3"/>
        <v>0</v>
      </c>
      <c r="K23" s="52">
        <v>26136</v>
      </c>
      <c r="L23" s="53">
        <f t="shared" si="4"/>
        <v>0.2055589637110094</v>
      </c>
      <c r="M23" s="82">
        <v>127146</v>
      </c>
      <c r="N23" s="9"/>
      <c r="O23" s="9"/>
      <c r="P23" s="9"/>
      <c r="Q23" s="9"/>
      <c r="R23" s="9"/>
      <c r="S23" s="9"/>
      <c r="T23" s="9"/>
      <c r="U23" s="9"/>
      <c r="V23" s="9"/>
      <c r="W23" s="9"/>
      <c r="X23" s="9"/>
      <c r="Y23" s="9"/>
      <c r="Z23" s="9"/>
      <c r="AA23" s="9"/>
      <c r="AB23" s="9"/>
      <c r="AC23" s="9"/>
      <c r="AD23" s="9"/>
      <c r="AE23" s="9"/>
      <c r="AF23" s="8"/>
      <c r="AG23" s="9"/>
      <c r="AH23" s="8"/>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8"/>
      <c r="BV23" s="8"/>
      <c r="BW23" s="9"/>
      <c r="BX23" s="9"/>
      <c r="BY23" s="8"/>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10"/>
      <c r="DO23" s="10"/>
      <c r="DP23" s="10"/>
      <c r="DQ23" s="10"/>
      <c r="DR23" s="10"/>
      <c r="DS23" s="8"/>
      <c r="DT23" s="10"/>
      <c r="DU23" s="10"/>
      <c r="DV23" s="10"/>
      <c r="DW23" s="10"/>
      <c r="DX23" s="10"/>
      <c r="DY23" s="10"/>
      <c r="DZ23" s="8"/>
      <c r="EA23" s="10"/>
      <c r="EB23" s="10"/>
      <c r="EC23" s="10"/>
      <c r="ED23" s="10"/>
      <c r="EE23" s="10"/>
      <c r="EF23" s="10"/>
      <c r="EG23" s="10"/>
      <c r="EH23" s="10"/>
      <c r="EI23" s="10"/>
      <c r="EJ23" s="10"/>
      <c r="EK23" s="10"/>
      <c r="EL23" s="10"/>
      <c r="EM23" s="8"/>
      <c r="EN23" s="10"/>
      <c r="EO23" s="10"/>
      <c r="EP23" s="10"/>
      <c r="EQ23" s="10"/>
      <c r="ER23" s="10"/>
      <c r="ES23" s="10"/>
      <c r="ET23" s="10"/>
      <c r="EU23" s="10"/>
      <c r="EV23" s="8"/>
      <c r="EW23" s="10"/>
      <c r="EX23" s="10"/>
      <c r="EY23" s="10"/>
      <c r="EZ23" s="10"/>
      <c r="FA23" s="8"/>
      <c r="FB23" s="8"/>
      <c r="FC23" s="8"/>
      <c r="FD23" s="8"/>
      <c r="FE23" s="8"/>
      <c r="FF23" s="8"/>
      <c r="FG23" s="9"/>
      <c r="FH23" s="9"/>
      <c r="FI23" s="8"/>
      <c r="FJ23" s="8"/>
      <c r="FK23" s="8"/>
      <c r="FL23" s="8"/>
      <c r="FM23" s="9"/>
      <c r="FN23" s="9"/>
      <c r="FO23" s="8"/>
      <c r="FP23" s="8"/>
      <c r="FQ23" s="8"/>
      <c r="FR23" s="8"/>
      <c r="FS23" s="10"/>
      <c r="FT23" s="8"/>
      <c r="FU23" s="8"/>
      <c r="FV23" s="8"/>
      <c r="FW23" s="77"/>
      <c r="FX23" s="8"/>
      <c r="FY23" s="8"/>
      <c r="FZ23" s="77"/>
      <c r="GA23" s="8"/>
    </row>
    <row r="24" spans="1:183" x14ac:dyDescent="0.2">
      <c r="A24" s="17" t="s">
        <v>146</v>
      </c>
      <c r="B24" s="79" t="s">
        <v>86</v>
      </c>
      <c r="C24" s="52">
        <v>10162</v>
      </c>
      <c r="D24" s="53">
        <f t="shared" si="0"/>
        <v>0.34575210098329423</v>
      </c>
      <c r="E24" s="52">
        <v>92</v>
      </c>
      <c r="F24" s="80">
        <f t="shared" si="1"/>
        <v>3.1302099282093159E-3</v>
      </c>
      <c r="G24" s="52">
        <v>19137</v>
      </c>
      <c r="H24" s="53">
        <f t="shared" si="2"/>
        <v>0.65111768908849643</v>
      </c>
      <c r="I24" s="52">
        <v>0</v>
      </c>
      <c r="J24" s="53">
        <f t="shared" si="3"/>
        <v>0</v>
      </c>
      <c r="K24" s="52">
        <v>29391</v>
      </c>
      <c r="L24" s="53">
        <f t="shared" si="4"/>
        <v>0.19035128623610786</v>
      </c>
      <c r="M24" s="82">
        <v>154404</v>
      </c>
      <c r="N24" s="9"/>
      <c r="O24" s="9"/>
      <c r="P24" s="9"/>
      <c r="Q24" s="9"/>
      <c r="R24" s="9"/>
      <c r="S24" s="9"/>
      <c r="T24" s="9"/>
      <c r="U24" s="9"/>
      <c r="V24" s="9"/>
      <c r="W24" s="9"/>
      <c r="X24" s="9"/>
      <c r="Y24" s="9"/>
      <c r="Z24" s="9"/>
      <c r="AA24" s="9"/>
      <c r="AB24" s="9"/>
      <c r="AC24" s="9"/>
      <c r="AD24" s="9"/>
      <c r="AE24" s="9"/>
      <c r="AF24" s="8"/>
      <c r="AG24" s="9"/>
      <c r="AH24" s="8"/>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8"/>
      <c r="BV24" s="8"/>
      <c r="BW24" s="9"/>
      <c r="BX24" s="9"/>
      <c r="BY24" s="9"/>
      <c r="BZ24" s="9"/>
      <c r="CA24" s="8"/>
      <c r="CB24" s="9"/>
      <c r="CC24" s="9"/>
      <c r="CD24" s="9"/>
      <c r="CE24" s="9"/>
      <c r="CF24" s="9"/>
      <c r="CG24" s="9"/>
      <c r="CH24" s="9"/>
      <c r="CI24" s="9"/>
      <c r="CJ24" s="9"/>
      <c r="CK24" s="9"/>
      <c r="CL24" s="9"/>
      <c r="CM24" s="9"/>
      <c r="CN24" s="9"/>
      <c r="CO24" s="9"/>
      <c r="CP24" s="9"/>
      <c r="CQ24" s="9"/>
      <c r="CR24" s="8"/>
      <c r="CS24" s="8"/>
      <c r="CT24" s="8"/>
      <c r="CU24" s="8"/>
      <c r="CV24" s="8"/>
      <c r="CW24" s="8"/>
      <c r="CX24" s="8"/>
      <c r="CY24" s="8"/>
      <c r="CZ24" s="8"/>
      <c r="DA24" s="8"/>
      <c r="DB24" s="9"/>
      <c r="DC24" s="9"/>
      <c r="DD24" s="9"/>
      <c r="DE24" s="9"/>
      <c r="DF24" s="9"/>
      <c r="DG24" s="9"/>
      <c r="DH24" s="9"/>
      <c r="DI24" s="9"/>
      <c r="DJ24" s="9"/>
      <c r="DK24" s="9"/>
      <c r="DL24" s="9"/>
      <c r="DM24" s="8"/>
      <c r="DN24" s="10"/>
      <c r="DO24" s="10"/>
      <c r="DP24" s="10"/>
      <c r="DQ24" s="10"/>
      <c r="DR24" s="10"/>
      <c r="DS24" s="8"/>
      <c r="DT24" s="10"/>
      <c r="DU24" s="10"/>
      <c r="DV24" s="10"/>
      <c r="DW24" s="10"/>
      <c r="DX24" s="10"/>
      <c r="DY24" s="10"/>
      <c r="DZ24" s="8"/>
      <c r="EA24" s="10"/>
      <c r="EB24" s="10"/>
      <c r="EC24" s="10"/>
      <c r="ED24" s="10"/>
      <c r="EE24" s="10"/>
      <c r="EF24" s="10"/>
      <c r="EG24" s="10"/>
      <c r="EH24" s="10"/>
      <c r="EI24" s="10"/>
      <c r="EJ24" s="10"/>
      <c r="EK24" s="10"/>
      <c r="EL24" s="10"/>
      <c r="EM24" s="8"/>
      <c r="EN24" s="10"/>
      <c r="EO24" s="10"/>
      <c r="EP24" s="10"/>
      <c r="EQ24" s="10"/>
      <c r="ER24" s="10"/>
      <c r="ES24" s="10"/>
      <c r="ET24" s="10"/>
      <c r="EU24" s="10"/>
      <c r="EV24" s="8"/>
      <c r="EW24" s="10"/>
      <c r="EX24" s="10"/>
      <c r="EY24" s="10"/>
      <c r="EZ24" s="10"/>
      <c r="FA24" s="8"/>
      <c r="FB24" s="8"/>
      <c r="FC24" s="8"/>
      <c r="FD24" s="8"/>
      <c r="FE24" s="8"/>
      <c r="FF24" s="8"/>
      <c r="FG24" s="9"/>
      <c r="FH24" s="9"/>
      <c r="FI24" s="8"/>
      <c r="FJ24" s="8"/>
      <c r="FK24" s="8"/>
      <c r="FL24" s="8"/>
      <c r="FM24" s="9"/>
      <c r="FN24" s="9"/>
      <c r="FO24" s="8"/>
      <c r="FP24" s="8"/>
      <c r="FQ24" s="8"/>
      <c r="FR24" s="8"/>
      <c r="FS24" s="8"/>
      <c r="FT24" s="8"/>
      <c r="FU24" s="8"/>
      <c r="FV24" s="8"/>
      <c r="FW24" s="77"/>
      <c r="FX24" s="8"/>
      <c r="FY24" s="8"/>
      <c r="FZ24" s="77"/>
      <c r="GA24" s="8"/>
    </row>
    <row r="25" spans="1:183" x14ac:dyDescent="0.2">
      <c r="A25" s="17" t="s">
        <v>87</v>
      </c>
      <c r="B25" s="79" t="s">
        <v>88</v>
      </c>
      <c r="C25" s="52">
        <v>1805</v>
      </c>
      <c r="D25" s="53">
        <f t="shared" si="0"/>
        <v>0.48665408465893772</v>
      </c>
      <c r="E25" s="52">
        <v>30</v>
      </c>
      <c r="F25" s="80">
        <f t="shared" si="1"/>
        <v>8.0884335400377462E-3</v>
      </c>
      <c r="G25" s="52">
        <v>1871</v>
      </c>
      <c r="H25" s="53">
        <f t="shared" si="2"/>
        <v>0.50444863844702081</v>
      </c>
      <c r="I25" s="52">
        <v>3</v>
      </c>
      <c r="J25" s="53">
        <f t="shared" si="3"/>
        <v>8.088433540037746E-4</v>
      </c>
      <c r="K25" s="52">
        <v>3709</v>
      </c>
      <c r="L25" s="53">
        <f t="shared" si="4"/>
        <v>0.17421324565523721</v>
      </c>
      <c r="M25" s="82">
        <v>21290</v>
      </c>
      <c r="N25" s="9"/>
      <c r="O25" s="9"/>
      <c r="P25" s="9"/>
      <c r="Q25" s="9"/>
      <c r="R25" s="9"/>
      <c r="S25" s="9"/>
      <c r="T25" s="9"/>
      <c r="U25" s="9"/>
      <c r="V25" s="9"/>
      <c r="W25" s="9"/>
      <c r="X25" s="9"/>
      <c r="Y25" s="9"/>
      <c r="Z25" s="9"/>
      <c r="AA25" s="9"/>
      <c r="AB25" s="9"/>
      <c r="AC25" s="9"/>
      <c r="AD25" s="9"/>
      <c r="AE25" s="9"/>
      <c r="AF25" s="8"/>
      <c r="AG25" s="9"/>
      <c r="AH25" s="8"/>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8"/>
      <c r="BV25" s="8"/>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8"/>
      <c r="DC25" s="8"/>
      <c r="DD25" s="8"/>
      <c r="DE25" s="8"/>
      <c r="DF25" s="8"/>
      <c r="DG25" s="8"/>
      <c r="DH25" s="8"/>
      <c r="DI25" s="8"/>
      <c r="DJ25" s="9"/>
      <c r="DK25" s="9"/>
      <c r="DL25" s="9"/>
      <c r="DM25" s="9"/>
      <c r="DN25" s="10"/>
      <c r="DO25" s="10"/>
      <c r="DP25" s="10"/>
      <c r="DQ25" s="10"/>
      <c r="DR25" s="10"/>
      <c r="DS25" s="8"/>
      <c r="DT25" s="10"/>
      <c r="DU25" s="10"/>
      <c r="DV25" s="10"/>
      <c r="DW25" s="10"/>
      <c r="DX25" s="10"/>
      <c r="DY25" s="10"/>
      <c r="DZ25" s="8"/>
      <c r="EA25" s="10"/>
      <c r="EB25" s="10"/>
      <c r="EC25" s="10"/>
      <c r="ED25" s="10"/>
      <c r="EE25" s="10"/>
      <c r="EF25" s="10"/>
      <c r="EG25" s="10"/>
      <c r="EH25" s="10"/>
      <c r="EI25" s="10"/>
      <c r="EJ25" s="10"/>
      <c r="EK25" s="10"/>
      <c r="EL25" s="10"/>
      <c r="EM25" s="8"/>
      <c r="EN25" s="10"/>
      <c r="EO25" s="10"/>
      <c r="EP25" s="10"/>
      <c r="EQ25" s="10"/>
      <c r="ER25" s="10"/>
      <c r="ES25" s="10"/>
      <c r="ET25" s="10"/>
      <c r="EU25" s="10"/>
      <c r="EV25" s="8"/>
      <c r="EW25" s="10"/>
      <c r="EX25" s="10"/>
      <c r="EY25" s="10"/>
      <c r="EZ25" s="10"/>
      <c r="FA25" s="8"/>
      <c r="FB25" s="8"/>
      <c r="FC25" s="8"/>
      <c r="FD25" s="8"/>
      <c r="FE25" s="8"/>
      <c r="FF25" s="8"/>
      <c r="FG25" s="9"/>
      <c r="FH25" s="9"/>
      <c r="FI25" s="8"/>
      <c r="FJ25" s="8"/>
      <c r="FK25" s="8"/>
      <c r="FL25" s="8"/>
      <c r="FM25" s="9"/>
      <c r="FN25" s="9"/>
      <c r="FO25" s="8"/>
      <c r="FP25" s="8"/>
      <c r="FQ25" s="8"/>
      <c r="FR25" s="8"/>
      <c r="FS25" s="10"/>
      <c r="FT25" s="8"/>
      <c r="FU25" s="8"/>
      <c r="FV25" s="8"/>
      <c r="FW25" s="77"/>
      <c r="FX25" s="8"/>
      <c r="FY25" s="8"/>
      <c r="FZ25" s="77"/>
      <c r="GA25" s="8"/>
    </row>
    <row r="26" spans="1:183" x14ac:dyDescent="0.2">
      <c r="A26" s="17" t="s">
        <v>89</v>
      </c>
      <c r="B26" s="79" t="s">
        <v>90</v>
      </c>
      <c r="C26" s="52">
        <v>12888</v>
      </c>
      <c r="D26" s="53">
        <f t="shared" si="0"/>
        <v>0.35559970201142288</v>
      </c>
      <c r="E26" s="52">
        <v>142</v>
      </c>
      <c r="F26" s="80">
        <f t="shared" si="1"/>
        <v>3.9179979582264161E-3</v>
      </c>
      <c r="G26" s="52">
        <v>22303</v>
      </c>
      <c r="H26" s="53">
        <f t="shared" si="2"/>
        <v>0.61537400325580116</v>
      </c>
      <c r="I26" s="52">
        <v>910</v>
      </c>
      <c r="J26" s="81">
        <f t="shared" si="3"/>
        <v>2.5108296774549569E-2</v>
      </c>
      <c r="K26" s="52">
        <v>36243</v>
      </c>
      <c r="L26" s="53">
        <f t="shared" si="4"/>
        <v>0.20501869565955233</v>
      </c>
      <c r="M26" s="82">
        <v>176779</v>
      </c>
      <c r="N26" s="9"/>
      <c r="O26" s="9"/>
      <c r="P26" s="9"/>
      <c r="Q26" s="9"/>
      <c r="R26" s="9"/>
      <c r="S26" s="9"/>
      <c r="T26" s="9"/>
      <c r="U26" s="9"/>
      <c r="V26" s="9"/>
      <c r="W26" s="9"/>
      <c r="X26" s="9"/>
      <c r="Y26" s="9"/>
      <c r="Z26" s="9"/>
      <c r="AA26" s="9"/>
      <c r="AB26" s="9"/>
      <c r="AC26" s="9"/>
      <c r="AD26" s="9"/>
      <c r="AE26" s="9"/>
      <c r="AF26" s="8"/>
      <c r="AG26" s="9"/>
      <c r="AH26" s="8"/>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8"/>
      <c r="BV26" s="8"/>
      <c r="BW26" s="9"/>
      <c r="BX26" s="9"/>
      <c r="BY26" s="8"/>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10"/>
      <c r="DO26" s="10"/>
      <c r="DP26" s="10"/>
      <c r="DQ26" s="10"/>
      <c r="DR26" s="10"/>
      <c r="DS26" s="8"/>
      <c r="DT26" s="10"/>
      <c r="DU26" s="10"/>
      <c r="DV26" s="10"/>
      <c r="DW26" s="10"/>
      <c r="DX26" s="10"/>
      <c r="DY26" s="10"/>
      <c r="DZ26" s="8"/>
      <c r="EA26" s="10"/>
      <c r="EB26" s="10"/>
      <c r="EC26" s="10"/>
      <c r="ED26" s="10"/>
      <c r="EE26" s="10"/>
      <c r="EF26" s="10"/>
      <c r="EG26" s="10"/>
      <c r="EH26" s="10"/>
      <c r="EI26" s="10"/>
      <c r="EJ26" s="10"/>
      <c r="EK26" s="10"/>
      <c r="EL26" s="10"/>
      <c r="EM26" s="8"/>
      <c r="EN26" s="10"/>
      <c r="EO26" s="10"/>
      <c r="EP26" s="10"/>
      <c r="EQ26" s="10"/>
      <c r="ER26" s="10"/>
      <c r="ES26" s="10"/>
      <c r="ET26" s="10"/>
      <c r="EU26" s="10"/>
      <c r="EV26" s="8"/>
      <c r="EW26" s="10"/>
      <c r="EX26" s="10"/>
      <c r="EY26" s="10"/>
      <c r="EZ26" s="10"/>
      <c r="FA26" s="8"/>
      <c r="FB26" s="8"/>
      <c r="FC26" s="8"/>
      <c r="FD26" s="8"/>
      <c r="FE26" s="8"/>
      <c r="FF26" s="8"/>
      <c r="FG26" s="9"/>
      <c r="FH26" s="9"/>
      <c r="FI26" s="8"/>
      <c r="FJ26" s="8"/>
      <c r="FK26" s="8"/>
      <c r="FL26" s="8"/>
      <c r="FM26" s="9"/>
      <c r="FN26" s="9"/>
      <c r="FO26" s="8"/>
      <c r="FP26" s="8"/>
      <c r="FQ26" s="8"/>
      <c r="FR26" s="8"/>
      <c r="FS26" s="8"/>
      <c r="FT26" s="8"/>
      <c r="FU26" s="9"/>
      <c r="FV26" s="8"/>
      <c r="FW26" s="77"/>
      <c r="FX26" s="8"/>
      <c r="FY26" s="8"/>
      <c r="FZ26" s="77"/>
      <c r="GA26" s="8"/>
    </row>
    <row r="27" spans="1:183" x14ac:dyDescent="0.2">
      <c r="A27" s="17" t="s">
        <v>94</v>
      </c>
      <c r="B27" s="79" t="s">
        <v>92</v>
      </c>
      <c r="C27" s="52">
        <v>469</v>
      </c>
      <c r="D27" s="53">
        <f t="shared" si="0"/>
        <v>0.34973900074571218</v>
      </c>
      <c r="E27" s="52">
        <v>3</v>
      </c>
      <c r="F27" s="80">
        <f t="shared" si="1"/>
        <v>2.2371364653243847E-3</v>
      </c>
      <c r="G27" s="52">
        <v>869</v>
      </c>
      <c r="H27" s="53">
        <f t="shared" si="2"/>
        <v>0.64802386278896351</v>
      </c>
      <c r="I27" s="52">
        <v>0</v>
      </c>
      <c r="J27" s="53">
        <f t="shared" si="3"/>
        <v>0</v>
      </c>
      <c r="K27" s="52">
        <v>1341</v>
      </c>
      <c r="L27" s="53">
        <f t="shared" si="4"/>
        <v>8.8967027134611562E-2</v>
      </c>
      <c r="M27" s="82">
        <v>15073</v>
      </c>
      <c r="N27" s="9"/>
      <c r="O27" s="9"/>
      <c r="P27" s="9"/>
      <c r="Q27" s="9"/>
      <c r="R27" s="9"/>
      <c r="S27" s="9"/>
      <c r="T27" s="9"/>
      <c r="U27" s="9"/>
      <c r="V27" s="9"/>
      <c r="W27" s="9"/>
      <c r="X27" s="9"/>
      <c r="Y27" s="9"/>
      <c r="Z27" s="9"/>
      <c r="AA27" s="9"/>
      <c r="AB27" s="9"/>
      <c r="AC27" s="9"/>
      <c r="AD27" s="9"/>
      <c r="AE27" s="9"/>
      <c r="AF27" s="8"/>
      <c r="AG27" s="9"/>
      <c r="AH27" s="8"/>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8"/>
      <c r="BV27" s="8"/>
      <c r="BW27" s="9"/>
      <c r="BX27" s="9"/>
      <c r="BY27" s="9"/>
      <c r="BZ27" s="9"/>
      <c r="CA27" s="9"/>
      <c r="CB27" s="9"/>
      <c r="CC27" s="9"/>
      <c r="CD27" s="9"/>
      <c r="CE27" s="9"/>
      <c r="CF27" s="9"/>
      <c r="CG27" s="9"/>
      <c r="CH27" s="9"/>
      <c r="CI27" s="9"/>
      <c r="CJ27" s="9"/>
      <c r="CK27" s="9"/>
      <c r="CL27" s="9"/>
      <c r="CM27" s="9"/>
      <c r="CN27" s="9"/>
      <c r="CO27" s="9"/>
      <c r="CP27" s="9"/>
      <c r="CQ27" s="9"/>
      <c r="CR27" s="8"/>
      <c r="CS27" s="8"/>
      <c r="CT27" s="8"/>
      <c r="CU27" s="8"/>
      <c r="CV27" s="8"/>
      <c r="CW27" s="8"/>
      <c r="CX27" s="8"/>
      <c r="CY27" s="8"/>
      <c r="CZ27" s="8"/>
      <c r="DA27" s="8"/>
      <c r="DB27" s="9"/>
      <c r="DC27" s="9"/>
      <c r="DD27" s="9"/>
      <c r="DE27" s="9"/>
      <c r="DF27" s="9"/>
      <c r="DG27" s="9"/>
      <c r="DH27" s="9"/>
      <c r="DI27" s="9"/>
      <c r="DJ27" s="9"/>
      <c r="DK27" s="9"/>
      <c r="DL27" s="9"/>
      <c r="DM27" s="9"/>
      <c r="DN27" s="10"/>
      <c r="DO27" s="10"/>
      <c r="DP27" s="10"/>
      <c r="DQ27" s="10"/>
      <c r="DR27" s="10"/>
      <c r="DS27" s="8"/>
      <c r="DT27" s="10"/>
      <c r="DU27" s="10"/>
      <c r="DV27" s="10"/>
      <c r="DW27" s="10"/>
      <c r="DX27" s="10"/>
      <c r="DY27" s="10"/>
      <c r="DZ27" s="8"/>
      <c r="EA27" s="10"/>
      <c r="EB27" s="10"/>
      <c r="EC27" s="10"/>
      <c r="ED27" s="10"/>
      <c r="EE27" s="10"/>
      <c r="EF27" s="10"/>
      <c r="EG27" s="10"/>
      <c r="EH27" s="10"/>
      <c r="EI27" s="10"/>
      <c r="EJ27" s="10"/>
      <c r="EK27" s="10"/>
      <c r="EL27" s="10"/>
      <c r="EM27" s="8"/>
      <c r="EN27" s="10"/>
      <c r="EO27" s="10"/>
      <c r="EP27" s="10"/>
      <c r="EQ27" s="10"/>
      <c r="ER27" s="10"/>
      <c r="ES27" s="10"/>
      <c r="ET27" s="10"/>
      <c r="EU27" s="10"/>
      <c r="EV27" s="8"/>
      <c r="EW27" s="10"/>
      <c r="EX27" s="10"/>
      <c r="EY27" s="10"/>
      <c r="EZ27" s="10"/>
      <c r="FA27" s="8"/>
      <c r="FB27" s="8"/>
      <c r="FC27" s="8"/>
      <c r="FD27" s="8"/>
      <c r="FE27" s="8"/>
      <c r="FF27" s="8"/>
      <c r="FG27" s="9"/>
      <c r="FH27" s="9"/>
      <c r="FI27" s="8"/>
      <c r="FJ27" s="8"/>
      <c r="FK27" s="8"/>
      <c r="FL27" s="8"/>
      <c r="FM27" s="9"/>
      <c r="FN27" s="9"/>
      <c r="FO27" s="8"/>
      <c r="FP27" s="8"/>
      <c r="FQ27" s="8"/>
      <c r="FR27" s="8"/>
      <c r="FS27" s="10"/>
      <c r="FT27" s="8"/>
      <c r="FU27" s="9"/>
      <c r="FV27" s="8"/>
      <c r="FW27" s="77"/>
      <c r="FX27" s="8"/>
      <c r="FY27" s="8"/>
      <c r="FZ27" s="77"/>
      <c r="GA27" s="8"/>
    </row>
    <row r="28" spans="1:183" x14ac:dyDescent="0.2">
      <c r="A28" s="17" t="s">
        <v>93</v>
      </c>
      <c r="B28" s="79" t="s">
        <v>92</v>
      </c>
      <c r="C28" s="52">
        <v>17754</v>
      </c>
      <c r="D28" s="53">
        <f t="shared" si="0"/>
        <v>0.3345077720207254</v>
      </c>
      <c r="E28" s="52">
        <v>198</v>
      </c>
      <c r="F28" s="80">
        <f t="shared" si="1"/>
        <v>3.7305699481865284E-3</v>
      </c>
      <c r="G28" s="52">
        <v>34655</v>
      </c>
      <c r="H28" s="53">
        <f t="shared" si="2"/>
        <v>0.65294394724446536</v>
      </c>
      <c r="I28" s="52">
        <v>468</v>
      </c>
      <c r="J28" s="80">
        <f t="shared" si="3"/>
        <v>8.8177107866227039E-3</v>
      </c>
      <c r="K28" s="52">
        <v>53075</v>
      </c>
      <c r="L28" s="53">
        <f t="shared" si="4"/>
        <v>0.21121772040066697</v>
      </c>
      <c r="M28" s="82">
        <v>251281</v>
      </c>
      <c r="N28" s="9"/>
      <c r="O28" s="9"/>
      <c r="P28" s="9"/>
      <c r="Q28" s="9"/>
      <c r="R28" s="9"/>
      <c r="S28" s="9"/>
      <c r="T28" s="9"/>
      <c r="U28" s="9"/>
      <c r="V28" s="9"/>
      <c r="W28" s="9"/>
      <c r="X28" s="9"/>
      <c r="Y28" s="9"/>
      <c r="Z28" s="9"/>
      <c r="AA28" s="9"/>
      <c r="AB28" s="9"/>
      <c r="AC28" s="9"/>
      <c r="AD28" s="9"/>
      <c r="AE28" s="9"/>
      <c r="AF28" s="8"/>
      <c r="AG28" s="9"/>
      <c r="AH28" s="8"/>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8"/>
      <c r="BV28" s="8"/>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8"/>
      <c r="DC28" s="8"/>
      <c r="DD28" s="8"/>
      <c r="DE28" s="8"/>
      <c r="DF28" s="8"/>
      <c r="DG28" s="8"/>
      <c r="DH28" s="8"/>
      <c r="DI28" s="8"/>
      <c r="DJ28" s="9"/>
      <c r="DK28" s="9"/>
      <c r="DL28" s="9"/>
      <c r="DM28" s="9"/>
      <c r="DN28" s="10"/>
      <c r="DO28" s="10"/>
      <c r="DP28" s="10"/>
      <c r="DQ28" s="10"/>
      <c r="DR28" s="10"/>
      <c r="DS28" s="8"/>
      <c r="DT28" s="10"/>
      <c r="DU28" s="10"/>
      <c r="DV28" s="10"/>
      <c r="DW28" s="10"/>
      <c r="DX28" s="10"/>
      <c r="DY28" s="10"/>
      <c r="DZ28" s="8"/>
      <c r="EA28" s="10"/>
      <c r="EB28" s="10"/>
      <c r="EC28" s="10"/>
      <c r="ED28" s="10"/>
      <c r="EE28" s="10"/>
      <c r="EF28" s="10"/>
      <c r="EG28" s="10"/>
      <c r="EH28" s="10"/>
      <c r="EI28" s="10"/>
      <c r="EJ28" s="10"/>
      <c r="EK28" s="10"/>
      <c r="EL28" s="10"/>
      <c r="EM28" s="8"/>
      <c r="EN28" s="10"/>
      <c r="EO28" s="10"/>
      <c r="EP28" s="10"/>
      <c r="EQ28" s="10"/>
      <c r="ER28" s="10"/>
      <c r="ES28" s="10"/>
      <c r="ET28" s="10"/>
      <c r="EU28" s="10"/>
      <c r="EV28" s="8"/>
      <c r="EW28" s="10"/>
      <c r="EX28" s="10"/>
      <c r="EY28" s="10"/>
      <c r="EZ28" s="10"/>
      <c r="FA28" s="8"/>
      <c r="FB28" s="8"/>
      <c r="FC28" s="8"/>
      <c r="FD28" s="8"/>
      <c r="FE28" s="8"/>
      <c r="FF28" s="8"/>
      <c r="FG28" s="9"/>
      <c r="FH28" s="9"/>
      <c r="FI28" s="8"/>
      <c r="FJ28" s="8"/>
      <c r="FK28" s="8"/>
      <c r="FL28" s="8"/>
      <c r="FM28" s="9"/>
      <c r="FN28" s="9"/>
      <c r="FO28" s="8"/>
      <c r="FP28" s="8"/>
      <c r="FQ28" s="8"/>
      <c r="FR28" s="8"/>
      <c r="FS28" s="8"/>
      <c r="FT28" s="8"/>
      <c r="FU28" s="8"/>
      <c r="FV28" s="8"/>
      <c r="FW28" s="77"/>
      <c r="FX28" s="8"/>
      <c r="FY28" s="8"/>
      <c r="FZ28" s="77"/>
      <c r="GA28" s="8"/>
    </row>
    <row r="29" spans="1:183" x14ac:dyDescent="0.2">
      <c r="A29" s="17" t="s">
        <v>91</v>
      </c>
      <c r="B29" s="79" t="s">
        <v>92</v>
      </c>
      <c r="C29" s="52">
        <v>407</v>
      </c>
      <c r="D29" s="53">
        <f t="shared" si="0"/>
        <v>0.27668252889191025</v>
      </c>
      <c r="E29" s="52">
        <v>63</v>
      </c>
      <c r="F29" s="80">
        <f t="shared" si="1"/>
        <v>4.2828008157715841E-2</v>
      </c>
      <c r="G29" s="52">
        <v>1001</v>
      </c>
      <c r="H29" s="53">
        <f t="shared" si="2"/>
        <v>0.68048946295037394</v>
      </c>
      <c r="I29" s="72">
        <v>0</v>
      </c>
      <c r="J29" s="53">
        <f t="shared" si="3"/>
        <v>0</v>
      </c>
      <c r="K29" s="52">
        <v>1471</v>
      </c>
      <c r="L29" s="53">
        <f t="shared" si="4"/>
        <v>0.14906769355492502</v>
      </c>
      <c r="M29" s="82">
        <v>9868</v>
      </c>
      <c r="N29" s="9"/>
      <c r="O29" s="9"/>
      <c r="P29" s="9"/>
      <c r="Q29" s="9"/>
      <c r="R29" s="9"/>
      <c r="S29" s="9"/>
      <c r="T29" s="9"/>
      <c r="U29" s="9"/>
      <c r="V29" s="9"/>
      <c r="W29" s="9"/>
      <c r="X29" s="9"/>
      <c r="Y29" s="9"/>
      <c r="Z29" s="9"/>
      <c r="AA29" s="9"/>
      <c r="AB29" s="9"/>
      <c r="AC29" s="9"/>
      <c r="AD29" s="9"/>
      <c r="AE29" s="9"/>
      <c r="AF29" s="8"/>
      <c r="AG29" s="9"/>
      <c r="AH29" s="8"/>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8"/>
      <c r="BV29" s="8"/>
      <c r="BW29" s="9"/>
      <c r="BX29" s="9"/>
      <c r="BY29" s="8"/>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8"/>
      <c r="DN29" s="10"/>
      <c r="DO29" s="10"/>
      <c r="DP29" s="10"/>
      <c r="DQ29" s="10"/>
      <c r="DR29" s="10"/>
      <c r="DS29" s="8"/>
      <c r="DT29" s="10"/>
      <c r="DU29" s="10"/>
      <c r="DV29" s="10"/>
      <c r="DW29" s="10"/>
      <c r="DX29" s="10"/>
      <c r="DY29" s="10"/>
      <c r="DZ29" s="8"/>
      <c r="EA29" s="10"/>
      <c r="EB29" s="10"/>
      <c r="EC29" s="10"/>
      <c r="ED29" s="10"/>
      <c r="EE29" s="10"/>
      <c r="EF29" s="10"/>
      <c r="EG29" s="10"/>
      <c r="EH29" s="10"/>
      <c r="EI29" s="10"/>
      <c r="EJ29" s="10"/>
      <c r="EK29" s="10"/>
      <c r="EL29" s="10"/>
      <c r="EM29" s="8"/>
      <c r="EN29" s="10"/>
      <c r="EO29" s="10"/>
      <c r="EP29" s="10"/>
      <c r="EQ29" s="10"/>
      <c r="ER29" s="10"/>
      <c r="ES29" s="10"/>
      <c r="ET29" s="10"/>
      <c r="EU29" s="10"/>
      <c r="EV29" s="8"/>
      <c r="EW29" s="10"/>
      <c r="EX29" s="10"/>
      <c r="EY29" s="10"/>
      <c r="EZ29" s="10"/>
      <c r="FA29" s="8"/>
      <c r="FB29" s="8"/>
      <c r="FC29" s="8"/>
      <c r="FD29" s="8"/>
      <c r="FE29" s="8"/>
      <c r="FF29" s="8"/>
      <c r="FG29" s="9"/>
      <c r="FH29" s="9"/>
      <c r="FI29" s="8"/>
      <c r="FJ29" s="8"/>
      <c r="FK29" s="8"/>
      <c r="FL29" s="8"/>
      <c r="FM29" s="9"/>
      <c r="FN29" s="9"/>
      <c r="FO29" s="8"/>
      <c r="FP29" s="8"/>
      <c r="FQ29" s="8"/>
      <c r="FR29" s="8"/>
      <c r="FS29" s="10"/>
      <c r="FT29" s="8"/>
      <c r="FU29" s="9"/>
      <c r="FV29" s="8"/>
      <c r="FW29" s="77"/>
      <c r="FX29" s="8"/>
      <c r="FY29" s="8"/>
      <c r="FZ29" s="77"/>
      <c r="GA29" s="8"/>
    </row>
    <row r="30" spans="1:183" x14ac:dyDescent="0.2">
      <c r="A30" s="17" t="s">
        <v>95</v>
      </c>
      <c r="B30" s="79" t="s">
        <v>96</v>
      </c>
      <c r="C30" s="52">
        <v>7369</v>
      </c>
      <c r="D30" s="53">
        <f t="shared" si="0"/>
        <v>0.26604809011480973</v>
      </c>
      <c r="E30" s="52">
        <v>119</v>
      </c>
      <c r="F30" s="80">
        <f t="shared" si="1"/>
        <v>4.296339085854574E-3</v>
      </c>
      <c r="G30" s="52">
        <v>15648</v>
      </c>
      <c r="H30" s="53">
        <f t="shared" si="2"/>
        <v>0.56495053794497796</v>
      </c>
      <c r="I30" s="52">
        <v>4562</v>
      </c>
      <c r="J30" s="81">
        <f t="shared" si="3"/>
        <v>0.16470503285435772</v>
      </c>
      <c r="K30" s="52">
        <v>27698</v>
      </c>
      <c r="L30" s="53">
        <f t="shared" si="4"/>
        <v>0.17262483484157257</v>
      </c>
      <c r="M30" s="82">
        <v>160452</v>
      </c>
      <c r="N30" s="9"/>
      <c r="O30" s="9"/>
      <c r="P30" s="9"/>
      <c r="Q30" s="9"/>
      <c r="R30" s="9"/>
      <c r="S30" s="9"/>
      <c r="T30" s="9"/>
      <c r="U30" s="9"/>
      <c r="V30" s="9"/>
      <c r="W30" s="9"/>
      <c r="X30" s="9"/>
      <c r="Y30" s="9"/>
      <c r="Z30" s="9"/>
      <c r="AA30" s="9"/>
      <c r="AB30" s="9"/>
      <c r="AC30" s="9"/>
      <c r="AD30" s="9"/>
      <c r="AE30" s="9"/>
      <c r="AF30" s="8"/>
      <c r="AG30" s="9"/>
      <c r="AH30" s="8"/>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8"/>
      <c r="BV30" s="8"/>
      <c r="BW30" s="9"/>
      <c r="BX30" s="9"/>
      <c r="BY30" s="8"/>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8"/>
      <c r="DC30" s="8"/>
      <c r="DD30" s="8"/>
      <c r="DE30" s="8"/>
      <c r="DF30" s="8"/>
      <c r="DG30" s="8"/>
      <c r="DH30" s="8"/>
      <c r="DI30" s="8"/>
      <c r="DJ30" s="9"/>
      <c r="DK30" s="9"/>
      <c r="DL30" s="9"/>
      <c r="DM30" s="8"/>
      <c r="DN30" s="10"/>
      <c r="DO30" s="10"/>
      <c r="DP30" s="10"/>
      <c r="DQ30" s="10"/>
      <c r="DR30" s="10"/>
      <c r="DS30" s="8"/>
      <c r="DT30" s="10"/>
      <c r="DU30" s="10"/>
      <c r="DV30" s="10"/>
      <c r="DW30" s="10"/>
      <c r="DX30" s="10"/>
      <c r="DY30" s="10"/>
      <c r="DZ30" s="8"/>
      <c r="EA30" s="10"/>
      <c r="EB30" s="10"/>
      <c r="EC30" s="10"/>
      <c r="ED30" s="10"/>
      <c r="EE30" s="10"/>
      <c r="EF30" s="10"/>
      <c r="EG30" s="10"/>
      <c r="EH30" s="10"/>
      <c r="EI30" s="10"/>
      <c r="EJ30" s="10"/>
      <c r="EK30" s="10"/>
      <c r="EL30" s="10"/>
      <c r="EM30" s="8"/>
      <c r="EN30" s="10"/>
      <c r="EO30" s="10"/>
      <c r="EP30" s="10"/>
      <c r="EQ30" s="10"/>
      <c r="ER30" s="10"/>
      <c r="ES30" s="10"/>
      <c r="ET30" s="10"/>
      <c r="EU30" s="10"/>
      <c r="EV30" s="8"/>
      <c r="EW30" s="10"/>
      <c r="EX30" s="10"/>
      <c r="EY30" s="10"/>
      <c r="EZ30" s="10"/>
      <c r="FA30" s="8"/>
      <c r="FB30" s="8"/>
      <c r="FC30" s="8"/>
      <c r="FD30" s="8"/>
      <c r="FE30" s="8"/>
      <c r="FF30" s="8"/>
      <c r="FG30" s="9"/>
      <c r="FH30" s="9"/>
      <c r="FI30" s="8"/>
      <c r="FJ30" s="8"/>
      <c r="FK30" s="8"/>
      <c r="FL30" s="8"/>
      <c r="FM30" s="9"/>
      <c r="FN30" s="9"/>
      <c r="FO30" s="8"/>
      <c r="FP30" s="8"/>
      <c r="FQ30" s="8"/>
      <c r="FR30" s="8"/>
      <c r="FS30" s="10"/>
      <c r="FT30" s="8"/>
      <c r="FU30" s="8"/>
      <c r="FV30" s="8"/>
      <c r="FW30" s="77"/>
      <c r="FX30" s="8"/>
      <c r="FY30" s="8"/>
      <c r="FZ30" s="77"/>
      <c r="GA30" s="8"/>
    </row>
    <row r="31" spans="1:183" x14ac:dyDescent="0.2">
      <c r="A31" s="17" t="s">
        <v>97</v>
      </c>
      <c r="B31" s="79" t="s">
        <v>98</v>
      </c>
      <c r="C31" s="52">
        <v>3463</v>
      </c>
      <c r="D31" s="53">
        <f t="shared" si="0"/>
        <v>0.37232555639178583</v>
      </c>
      <c r="E31" s="52">
        <v>90</v>
      </c>
      <c r="F31" s="80">
        <f t="shared" si="1"/>
        <v>9.6763788839909683E-3</v>
      </c>
      <c r="G31" s="52">
        <v>5748</v>
      </c>
      <c r="H31" s="53">
        <f t="shared" si="2"/>
        <v>0.61799806472422325</v>
      </c>
      <c r="I31" s="52">
        <v>0</v>
      </c>
      <c r="J31" s="53">
        <f t="shared" si="3"/>
        <v>0</v>
      </c>
      <c r="K31" s="52">
        <v>9301</v>
      </c>
      <c r="L31" s="53">
        <f t="shared" si="4"/>
        <v>0.18311938888013859</v>
      </c>
      <c r="M31" s="82">
        <v>50792</v>
      </c>
      <c r="N31" s="9"/>
      <c r="O31" s="9"/>
      <c r="P31" s="9"/>
      <c r="Q31" s="9"/>
      <c r="R31" s="9"/>
      <c r="S31" s="9"/>
      <c r="T31" s="9"/>
      <c r="U31" s="9"/>
      <c r="V31" s="9"/>
      <c r="W31" s="9"/>
      <c r="X31" s="9"/>
      <c r="Y31" s="9"/>
      <c r="Z31" s="9"/>
      <c r="AA31" s="9"/>
      <c r="AB31" s="9"/>
      <c r="AC31" s="9"/>
      <c r="AD31" s="9"/>
      <c r="AE31" s="9"/>
      <c r="AF31" s="8"/>
      <c r="AG31" s="9"/>
      <c r="AH31" s="8"/>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8"/>
      <c r="BV31" s="8"/>
      <c r="BW31" s="9"/>
      <c r="BX31" s="9"/>
      <c r="BY31" s="8"/>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8"/>
      <c r="DC31" s="8"/>
      <c r="DD31" s="8"/>
      <c r="DE31" s="8"/>
      <c r="DF31" s="8"/>
      <c r="DG31" s="8"/>
      <c r="DH31" s="8"/>
      <c r="DI31" s="8"/>
      <c r="DJ31" s="9"/>
      <c r="DK31" s="9"/>
      <c r="DL31" s="9"/>
      <c r="DM31" s="9"/>
      <c r="DN31" s="10"/>
      <c r="DO31" s="10"/>
      <c r="DP31" s="10"/>
      <c r="DQ31" s="10"/>
      <c r="DR31" s="10"/>
      <c r="DS31" s="8"/>
      <c r="DT31" s="10"/>
      <c r="DU31" s="10"/>
      <c r="DV31" s="10"/>
      <c r="DW31" s="10"/>
      <c r="DX31" s="10"/>
      <c r="DY31" s="10"/>
      <c r="DZ31" s="8"/>
      <c r="EA31" s="10"/>
      <c r="EB31" s="10"/>
      <c r="EC31" s="10"/>
      <c r="ED31" s="10"/>
      <c r="EE31" s="10"/>
      <c r="EF31" s="10"/>
      <c r="EG31" s="10"/>
      <c r="EH31" s="10"/>
      <c r="EI31" s="10"/>
      <c r="EJ31" s="10"/>
      <c r="EK31" s="10"/>
      <c r="EL31" s="10"/>
      <c r="EM31" s="8"/>
      <c r="EN31" s="10"/>
      <c r="EO31" s="10"/>
      <c r="EP31" s="10"/>
      <c r="EQ31" s="10"/>
      <c r="ER31" s="10"/>
      <c r="ES31" s="10"/>
      <c r="ET31" s="10"/>
      <c r="EU31" s="10"/>
      <c r="EV31" s="8"/>
      <c r="EW31" s="10"/>
      <c r="EX31" s="10"/>
      <c r="EY31" s="10"/>
      <c r="EZ31" s="10"/>
      <c r="FA31" s="8"/>
      <c r="FB31" s="8"/>
      <c r="FC31" s="8"/>
      <c r="FD31" s="8"/>
      <c r="FE31" s="8"/>
      <c r="FF31" s="8"/>
      <c r="FG31" s="9"/>
      <c r="FH31" s="9"/>
      <c r="FI31" s="8"/>
      <c r="FJ31" s="8"/>
      <c r="FK31" s="8"/>
      <c r="FL31" s="8"/>
      <c r="FM31" s="9"/>
      <c r="FN31" s="9"/>
      <c r="FO31" s="8"/>
      <c r="FP31" s="8"/>
      <c r="FQ31" s="8"/>
      <c r="FR31" s="8"/>
      <c r="FS31" s="8"/>
      <c r="FT31" s="8"/>
      <c r="FU31" s="8"/>
      <c r="FV31" s="8"/>
      <c r="FW31" s="77"/>
      <c r="FX31" s="8"/>
      <c r="FY31" s="8"/>
      <c r="FZ31" s="77"/>
      <c r="GA31" s="8"/>
    </row>
    <row r="32" spans="1:183" x14ac:dyDescent="0.2">
      <c r="A32" s="17" t="s">
        <v>99</v>
      </c>
      <c r="B32" s="79" t="s">
        <v>100</v>
      </c>
      <c r="C32" s="52">
        <v>7994</v>
      </c>
      <c r="D32" s="53">
        <f t="shared" si="0"/>
        <v>0.3764007910349374</v>
      </c>
      <c r="E32" s="52">
        <v>205</v>
      </c>
      <c r="F32" s="80">
        <f t="shared" si="1"/>
        <v>9.6525096525096523E-3</v>
      </c>
      <c r="G32" s="52">
        <v>13039</v>
      </c>
      <c r="H32" s="53">
        <f t="shared" si="2"/>
        <v>0.61394669931255297</v>
      </c>
      <c r="I32" s="52">
        <v>0</v>
      </c>
      <c r="J32" s="53">
        <f t="shared" si="3"/>
        <v>0</v>
      </c>
      <c r="K32" s="52">
        <v>21238</v>
      </c>
      <c r="L32" s="53">
        <f t="shared" si="4"/>
        <v>0.15090773439442925</v>
      </c>
      <c r="M32" s="82">
        <v>140735</v>
      </c>
      <c r="N32" s="9"/>
      <c r="O32" s="9"/>
      <c r="P32" s="9"/>
      <c r="Q32" s="9"/>
      <c r="R32" s="9"/>
      <c r="S32" s="9"/>
      <c r="T32" s="9"/>
      <c r="U32" s="9"/>
      <c r="V32" s="9"/>
      <c r="W32" s="9"/>
      <c r="X32" s="9"/>
      <c r="Y32" s="9"/>
      <c r="Z32" s="9"/>
      <c r="AA32" s="9"/>
      <c r="AB32" s="9"/>
      <c r="AC32" s="9"/>
      <c r="AD32" s="9"/>
      <c r="AE32" s="9"/>
      <c r="AF32" s="8"/>
      <c r="AG32" s="9"/>
      <c r="AH32" s="8"/>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8"/>
      <c r="BV32" s="8"/>
      <c r="BW32" s="9"/>
      <c r="BX32" s="9"/>
      <c r="BY32" s="8"/>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8"/>
      <c r="DC32" s="8"/>
      <c r="DD32" s="8"/>
      <c r="DE32" s="8"/>
      <c r="DF32" s="8"/>
      <c r="DG32" s="8"/>
      <c r="DH32" s="8"/>
      <c r="DI32" s="8"/>
      <c r="DJ32" s="9"/>
      <c r="DK32" s="9"/>
      <c r="DL32" s="9"/>
      <c r="DM32" s="9"/>
      <c r="DN32" s="10"/>
      <c r="DO32" s="10"/>
      <c r="DP32" s="10"/>
      <c r="DQ32" s="10"/>
      <c r="DR32" s="10"/>
      <c r="DS32" s="8"/>
      <c r="DT32" s="10"/>
      <c r="DU32" s="10"/>
      <c r="DV32" s="10"/>
      <c r="DW32" s="10"/>
      <c r="DX32" s="10"/>
      <c r="DY32" s="10"/>
      <c r="DZ32" s="8"/>
      <c r="EA32" s="10"/>
      <c r="EB32" s="10"/>
      <c r="EC32" s="10"/>
      <c r="ED32" s="10"/>
      <c r="EE32" s="10"/>
      <c r="EF32" s="10"/>
      <c r="EG32" s="10"/>
      <c r="EH32" s="10"/>
      <c r="EI32" s="10"/>
      <c r="EJ32" s="10"/>
      <c r="EK32" s="10"/>
      <c r="EL32" s="10"/>
      <c r="EM32" s="8"/>
      <c r="EN32" s="10"/>
      <c r="EO32" s="10"/>
      <c r="EP32" s="10"/>
      <c r="EQ32" s="10"/>
      <c r="ER32" s="10"/>
      <c r="ES32" s="10"/>
      <c r="ET32" s="10"/>
      <c r="EU32" s="10"/>
      <c r="EV32" s="8"/>
      <c r="EW32" s="10"/>
      <c r="EX32" s="10"/>
      <c r="EY32" s="10"/>
      <c r="EZ32" s="10"/>
      <c r="FA32" s="8"/>
      <c r="FB32" s="8"/>
      <c r="FC32" s="8"/>
      <c r="FD32" s="8"/>
      <c r="FE32" s="8"/>
      <c r="FF32" s="8"/>
      <c r="FG32" s="9"/>
      <c r="FH32" s="9"/>
      <c r="FI32" s="8"/>
      <c r="FJ32" s="8"/>
      <c r="FK32" s="8"/>
      <c r="FL32" s="8"/>
      <c r="FM32" s="9"/>
      <c r="FN32" s="9"/>
      <c r="FO32" s="8"/>
      <c r="FP32" s="8"/>
      <c r="FQ32" s="8"/>
      <c r="FR32" s="8"/>
      <c r="FS32" s="8"/>
      <c r="FT32" s="8"/>
      <c r="FU32" s="9"/>
      <c r="FV32" s="8"/>
      <c r="FW32" s="77"/>
      <c r="FX32" s="8"/>
      <c r="FY32" s="8"/>
      <c r="FZ32" s="77"/>
      <c r="GA32" s="8"/>
    </row>
    <row r="33" spans="1:183" x14ac:dyDescent="0.2">
      <c r="A33" s="17" t="s">
        <v>101</v>
      </c>
      <c r="B33" s="79" t="s">
        <v>102</v>
      </c>
      <c r="C33" s="52">
        <v>7392</v>
      </c>
      <c r="D33" s="53">
        <f t="shared" si="0"/>
        <v>0.32903053503071306</v>
      </c>
      <c r="E33" s="52">
        <v>98</v>
      </c>
      <c r="F33" s="80">
        <f t="shared" si="1"/>
        <v>4.3621472447253626E-3</v>
      </c>
      <c r="G33" s="52">
        <v>14976</v>
      </c>
      <c r="H33" s="53">
        <f t="shared" si="2"/>
        <v>0.66660731772456161</v>
      </c>
      <c r="I33" s="52">
        <v>0</v>
      </c>
      <c r="J33" s="53">
        <f t="shared" si="3"/>
        <v>0</v>
      </c>
      <c r="K33" s="52">
        <v>22466</v>
      </c>
      <c r="L33" s="53">
        <f t="shared" si="4"/>
        <v>0.20901521142484997</v>
      </c>
      <c r="M33" s="82">
        <v>107485</v>
      </c>
      <c r="N33" s="9"/>
      <c r="O33" s="9"/>
      <c r="P33" s="9"/>
      <c r="Q33" s="9"/>
      <c r="R33" s="9"/>
      <c r="S33" s="9"/>
      <c r="T33" s="9"/>
      <c r="U33" s="9"/>
      <c r="V33" s="9"/>
      <c r="W33" s="9"/>
      <c r="X33" s="9"/>
      <c r="Y33" s="9"/>
      <c r="Z33" s="9"/>
      <c r="AA33" s="9"/>
      <c r="AB33" s="9"/>
      <c r="AC33" s="9"/>
      <c r="AD33" s="9"/>
      <c r="AE33" s="9"/>
      <c r="AF33" s="8"/>
      <c r="AG33" s="9"/>
      <c r="AH33" s="8"/>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8"/>
      <c r="BV33" s="8"/>
      <c r="BW33" s="9"/>
      <c r="BX33" s="9"/>
      <c r="BY33" s="8"/>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8"/>
      <c r="DC33" s="8"/>
      <c r="DD33" s="8"/>
      <c r="DE33" s="8"/>
      <c r="DF33" s="8"/>
      <c r="DG33" s="8"/>
      <c r="DH33" s="8"/>
      <c r="DI33" s="8"/>
      <c r="DJ33" s="9"/>
      <c r="DK33" s="9"/>
      <c r="DL33" s="9"/>
      <c r="DM33" s="9"/>
      <c r="DN33" s="10"/>
      <c r="DO33" s="10"/>
      <c r="DP33" s="10"/>
      <c r="DQ33" s="10"/>
      <c r="DR33" s="10"/>
      <c r="DS33" s="8"/>
      <c r="DT33" s="10"/>
      <c r="DU33" s="10"/>
      <c r="DV33" s="10"/>
      <c r="DW33" s="10"/>
      <c r="DX33" s="10"/>
      <c r="DY33" s="10"/>
      <c r="DZ33" s="8"/>
      <c r="EA33" s="10"/>
      <c r="EB33" s="10"/>
      <c r="EC33" s="10"/>
      <c r="ED33" s="10"/>
      <c r="EE33" s="10"/>
      <c r="EF33" s="10"/>
      <c r="EG33" s="10"/>
      <c r="EH33" s="10"/>
      <c r="EI33" s="10"/>
      <c r="EJ33" s="10"/>
      <c r="EK33" s="10"/>
      <c r="EL33" s="10"/>
      <c r="EM33" s="8"/>
      <c r="EN33" s="10"/>
      <c r="EO33" s="10"/>
      <c r="EP33" s="10"/>
      <c r="EQ33" s="10"/>
      <c r="ER33" s="10"/>
      <c r="ES33" s="10"/>
      <c r="ET33" s="10"/>
      <c r="EU33" s="10"/>
      <c r="EV33" s="8"/>
      <c r="EW33" s="10"/>
      <c r="EX33" s="10"/>
      <c r="EY33" s="10"/>
      <c r="EZ33" s="10"/>
      <c r="FA33" s="8"/>
      <c r="FB33" s="8"/>
      <c r="FC33" s="8"/>
      <c r="FD33" s="8"/>
      <c r="FE33" s="8"/>
      <c r="FF33" s="8"/>
      <c r="FG33" s="9"/>
      <c r="FH33" s="9"/>
      <c r="FI33" s="8"/>
      <c r="FJ33" s="8"/>
      <c r="FK33" s="8"/>
      <c r="FL33" s="8"/>
      <c r="FM33" s="9"/>
      <c r="FN33" s="9"/>
      <c r="FO33" s="8"/>
      <c r="FP33" s="8"/>
      <c r="FQ33" s="8"/>
      <c r="FR33" s="8"/>
      <c r="FS33" s="10"/>
      <c r="FT33" s="8"/>
      <c r="FU33" s="9"/>
      <c r="FV33" s="8"/>
      <c r="FW33" s="77"/>
      <c r="FX33" s="8"/>
      <c r="FY33" s="8"/>
      <c r="FZ33" s="77"/>
      <c r="GA33" s="8"/>
    </row>
    <row r="34" spans="1:183" x14ac:dyDescent="0.2">
      <c r="A34" s="17" t="s">
        <v>105</v>
      </c>
      <c r="B34" s="79" t="s">
        <v>104</v>
      </c>
      <c r="C34" s="52">
        <v>27791</v>
      </c>
      <c r="D34" s="53">
        <f t="shared" si="0"/>
        <v>0.36506581194335708</v>
      </c>
      <c r="E34" s="52">
        <v>467</v>
      </c>
      <c r="F34" s="80">
        <f t="shared" si="1"/>
        <v>6.1345663767963642E-3</v>
      </c>
      <c r="G34" s="52">
        <v>47868</v>
      </c>
      <c r="H34" s="53">
        <f t="shared" si="2"/>
        <v>0.6287996216798466</v>
      </c>
      <c r="I34" s="72">
        <v>0</v>
      </c>
      <c r="J34" s="53">
        <f t="shared" si="3"/>
        <v>0</v>
      </c>
      <c r="K34" s="52">
        <v>76126</v>
      </c>
      <c r="L34" s="53">
        <f t="shared" si="4"/>
        <v>0.20114250081909171</v>
      </c>
      <c r="M34" s="82">
        <v>378468</v>
      </c>
      <c r="N34" s="9"/>
      <c r="O34" s="9"/>
      <c r="P34" s="9"/>
      <c r="Q34" s="9"/>
      <c r="R34" s="9"/>
      <c r="S34" s="9"/>
      <c r="T34" s="9"/>
      <c r="U34" s="9"/>
      <c r="V34" s="9"/>
      <c r="W34" s="9"/>
      <c r="X34" s="9"/>
      <c r="Y34" s="9"/>
      <c r="Z34" s="9"/>
      <c r="AA34" s="9"/>
      <c r="AB34" s="9"/>
      <c r="AC34" s="9"/>
      <c r="AD34" s="9"/>
      <c r="AE34" s="9"/>
      <c r="AF34" s="8"/>
      <c r="AG34" s="9"/>
      <c r="AH34" s="8"/>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10"/>
      <c r="DO34" s="10"/>
      <c r="DP34" s="10"/>
      <c r="DQ34" s="10"/>
      <c r="DR34" s="10"/>
      <c r="DS34" s="8"/>
      <c r="DT34" s="10"/>
      <c r="DU34" s="10"/>
      <c r="DV34" s="10"/>
      <c r="DW34" s="10"/>
      <c r="DX34" s="10"/>
      <c r="DY34" s="10"/>
      <c r="DZ34" s="8"/>
      <c r="EA34" s="10"/>
      <c r="EB34" s="10"/>
      <c r="EC34" s="10"/>
      <c r="ED34" s="10"/>
      <c r="EE34" s="10"/>
      <c r="EF34" s="10"/>
      <c r="EG34" s="10"/>
      <c r="EH34" s="10"/>
      <c r="EI34" s="10"/>
      <c r="EJ34" s="10"/>
      <c r="EK34" s="10"/>
      <c r="EL34" s="10"/>
      <c r="EM34" s="8"/>
      <c r="EN34" s="10"/>
      <c r="EO34" s="10"/>
      <c r="EP34" s="10"/>
      <c r="EQ34" s="10"/>
      <c r="ER34" s="10"/>
      <c r="ES34" s="10"/>
      <c r="ET34" s="10"/>
      <c r="EU34" s="10"/>
      <c r="EV34" s="8"/>
      <c r="EW34" s="10"/>
      <c r="EX34" s="10"/>
      <c r="EY34" s="10"/>
      <c r="EZ34" s="10"/>
      <c r="FA34" s="8"/>
      <c r="FB34" s="8"/>
      <c r="FC34" s="8"/>
      <c r="FD34" s="8"/>
      <c r="FE34" s="8"/>
      <c r="FF34" s="8"/>
      <c r="FG34" s="9"/>
      <c r="FH34" s="9"/>
      <c r="FI34" s="8"/>
      <c r="FJ34" s="8"/>
      <c r="FK34" s="8"/>
      <c r="FL34" s="8"/>
      <c r="FM34" s="9"/>
      <c r="FN34" s="9"/>
      <c r="FO34" s="8"/>
      <c r="FP34" s="8"/>
      <c r="FQ34" s="8"/>
      <c r="FR34" s="8"/>
      <c r="FS34" s="10"/>
      <c r="FT34" s="8"/>
      <c r="FU34" s="9"/>
      <c r="FV34" s="8"/>
      <c r="FW34" s="77"/>
      <c r="FX34" s="8"/>
      <c r="FY34" s="8"/>
      <c r="FZ34" s="77"/>
      <c r="GA34" s="8"/>
    </row>
    <row r="35" spans="1:183" x14ac:dyDescent="0.2">
      <c r="A35" s="17" t="s">
        <v>103</v>
      </c>
      <c r="B35" s="79" t="s">
        <v>104</v>
      </c>
      <c r="C35" s="52">
        <v>11329</v>
      </c>
      <c r="D35" s="53">
        <f t="shared" si="0"/>
        <v>0.40508456395037007</v>
      </c>
      <c r="E35" s="52">
        <v>126</v>
      </c>
      <c r="F35" s="80">
        <f t="shared" si="1"/>
        <v>4.5053098294418423E-3</v>
      </c>
      <c r="G35" s="52">
        <v>16512</v>
      </c>
      <c r="H35" s="53">
        <f t="shared" si="2"/>
        <v>0.59041012622018807</v>
      </c>
      <c r="I35" s="52">
        <v>0</v>
      </c>
      <c r="J35" s="53">
        <f t="shared" si="3"/>
        <v>0</v>
      </c>
      <c r="K35" s="52">
        <v>27967</v>
      </c>
      <c r="L35" s="53">
        <f t="shared" si="4"/>
        <v>0.49676720309780098</v>
      </c>
      <c r="M35" s="82">
        <v>56298</v>
      </c>
      <c r="N35" s="9"/>
      <c r="O35" s="9"/>
      <c r="P35" s="9"/>
      <c r="Q35" s="9"/>
      <c r="R35" s="9"/>
      <c r="S35" s="9"/>
      <c r="T35" s="9"/>
      <c r="U35" s="9"/>
      <c r="V35" s="9"/>
      <c r="W35" s="9"/>
      <c r="X35" s="9"/>
      <c r="Y35" s="9"/>
      <c r="Z35" s="9"/>
      <c r="AA35" s="9"/>
      <c r="AB35" s="9"/>
      <c r="AC35" s="9"/>
      <c r="AD35" s="9"/>
      <c r="AE35" s="9"/>
      <c r="AF35" s="8"/>
      <c r="AG35" s="9"/>
      <c r="AH35" s="8"/>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8"/>
      <c r="BV35" s="8"/>
      <c r="BW35" s="9"/>
      <c r="BX35" s="9"/>
      <c r="BY35" s="8"/>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10"/>
      <c r="DO35" s="10"/>
      <c r="DP35" s="10"/>
      <c r="DQ35" s="10"/>
      <c r="DR35" s="10"/>
      <c r="DS35" s="8"/>
      <c r="DT35" s="10"/>
      <c r="DU35" s="10"/>
      <c r="DV35" s="10"/>
      <c r="DW35" s="10"/>
      <c r="DX35" s="10"/>
      <c r="DY35" s="10"/>
      <c r="DZ35" s="8"/>
      <c r="EA35" s="10"/>
      <c r="EB35" s="10"/>
      <c r="EC35" s="10"/>
      <c r="ED35" s="10"/>
      <c r="EE35" s="10"/>
      <c r="EF35" s="10"/>
      <c r="EG35" s="10"/>
      <c r="EH35" s="10"/>
      <c r="EI35" s="10"/>
      <c r="EJ35" s="10"/>
      <c r="EK35" s="10"/>
      <c r="EL35" s="10"/>
      <c r="EM35" s="8"/>
      <c r="EN35" s="10"/>
      <c r="EO35" s="10"/>
      <c r="EP35" s="10"/>
      <c r="EQ35" s="10"/>
      <c r="ER35" s="10"/>
      <c r="ES35" s="10"/>
      <c r="ET35" s="10"/>
      <c r="EU35" s="10"/>
      <c r="EV35" s="8"/>
      <c r="EW35" s="10"/>
      <c r="EX35" s="10"/>
      <c r="EY35" s="10"/>
      <c r="EZ35" s="10"/>
      <c r="FA35" s="8"/>
      <c r="FB35" s="8"/>
      <c r="FC35" s="8"/>
      <c r="FD35" s="8"/>
      <c r="FE35" s="8"/>
      <c r="FF35" s="8"/>
      <c r="FG35" s="9"/>
      <c r="FH35" s="9"/>
      <c r="FI35" s="8"/>
      <c r="FJ35" s="8"/>
      <c r="FK35" s="8"/>
      <c r="FL35" s="8"/>
      <c r="FM35" s="9"/>
      <c r="FN35" s="9"/>
      <c r="FO35" s="8"/>
      <c r="FP35" s="8"/>
      <c r="FQ35" s="8"/>
      <c r="FR35" s="8"/>
      <c r="FS35" s="10"/>
      <c r="FT35" s="8"/>
      <c r="FU35" s="9"/>
      <c r="FV35" s="8"/>
      <c r="FW35" s="77"/>
      <c r="FX35" s="8"/>
      <c r="FY35" s="8"/>
      <c r="FZ35" s="77"/>
      <c r="GA35" s="8"/>
    </row>
    <row r="36" spans="1:183" x14ac:dyDescent="0.2">
      <c r="A36" s="17" t="s">
        <v>106</v>
      </c>
      <c r="B36" s="79" t="s">
        <v>107</v>
      </c>
      <c r="C36" s="52">
        <v>2899</v>
      </c>
      <c r="D36" s="53">
        <f t="shared" si="0"/>
        <v>0.35392503967769501</v>
      </c>
      <c r="E36" s="52">
        <v>29</v>
      </c>
      <c r="F36" s="80">
        <f t="shared" si="1"/>
        <v>3.5404712489317544E-3</v>
      </c>
      <c r="G36" s="52">
        <v>5263</v>
      </c>
      <c r="H36" s="53">
        <f t="shared" si="2"/>
        <v>0.64253448907337318</v>
      </c>
      <c r="I36" s="52">
        <v>0</v>
      </c>
      <c r="J36" s="53">
        <f t="shared" si="3"/>
        <v>0</v>
      </c>
      <c r="K36" s="52">
        <v>8191</v>
      </c>
      <c r="L36" s="53">
        <f t="shared" si="4"/>
        <v>0.21245525756082378</v>
      </c>
      <c r="M36" s="82">
        <v>38554</v>
      </c>
      <c r="N36" s="9"/>
      <c r="O36" s="9"/>
      <c r="P36" s="9"/>
      <c r="Q36" s="9"/>
      <c r="R36" s="9"/>
      <c r="S36" s="9"/>
      <c r="T36" s="9"/>
      <c r="U36" s="9"/>
      <c r="V36" s="9"/>
      <c r="W36" s="9"/>
      <c r="X36" s="9"/>
      <c r="Y36" s="9"/>
      <c r="Z36" s="9"/>
      <c r="AA36" s="9"/>
      <c r="AB36" s="9"/>
      <c r="AC36" s="9"/>
      <c r="AD36" s="9"/>
      <c r="AE36" s="9"/>
      <c r="AF36" s="8"/>
      <c r="AG36" s="9"/>
      <c r="AH36" s="8"/>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8"/>
      <c r="BV36" s="8"/>
      <c r="BW36" s="9"/>
      <c r="BX36" s="9"/>
      <c r="BY36" s="8"/>
      <c r="BZ36" s="9"/>
      <c r="CA36" s="9"/>
      <c r="CB36" s="9"/>
      <c r="CC36" s="9"/>
      <c r="CD36" s="9"/>
      <c r="CE36" s="9"/>
      <c r="CF36" s="9"/>
      <c r="CG36" s="9"/>
      <c r="CH36" s="9"/>
      <c r="CI36" s="9"/>
      <c r="CJ36" s="9"/>
      <c r="CK36" s="9"/>
      <c r="CL36" s="9"/>
      <c r="CM36" s="9"/>
      <c r="CN36" s="9"/>
      <c r="CO36" s="9"/>
      <c r="CP36" s="9"/>
      <c r="CQ36" s="9"/>
      <c r="CR36" s="8"/>
      <c r="CS36" s="8"/>
      <c r="CT36" s="8"/>
      <c r="CU36" s="8"/>
      <c r="CV36" s="8"/>
      <c r="CW36" s="8"/>
      <c r="CX36" s="8"/>
      <c r="CY36" s="8"/>
      <c r="CZ36" s="8"/>
      <c r="DA36" s="8"/>
      <c r="DB36" s="8"/>
      <c r="DC36" s="8"/>
      <c r="DD36" s="8"/>
      <c r="DE36" s="8"/>
      <c r="DF36" s="8"/>
      <c r="DG36" s="8"/>
      <c r="DH36" s="8"/>
      <c r="DI36" s="8"/>
      <c r="DJ36" s="9"/>
      <c r="DK36" s="9"/>
      <c r="DL36" s="9"/>
      <c r="DM36" s="9"/>
      <c r="DN36" s="10"/>
      <c r="DO36" s="10"/>
      <c r="DP36" s="10"/>
      <c r="DQ36" s="10"/>
      <c r="DR36" s="10"/>
      <c r="DS36" s="8"/>
      <c r="DT36" s="10"/>
      <c r="DU36" s="10"/>
      <c r="DV36" s="10"/>
      <c r="DW36" s="10"/>
      <c r="DX36" s="10"/>
      <c r="DY36" s="10"/>
      <c r="DZ36" s="8"/>
      <c r="EA36" s="10"/>
      <c r="EB36" s="10"/>
      <c r="EC36" s="10"/>
      <c r="ED36" s="10"/>
      <c r="EE36" s="10"/>
      <c r="EF36" s="10"/>
      <c r="EG36" s="10"/>
      <c r="EH36" s="10"/>
      <c r="EI36" s="10"/>
      <c r="EJ36" s="10"/>
      <c r="EK36" s="10"/>
      <c r="EL36" s="10"/>
      <c r="EM36" s="8"/>
      <c r="EN36" s="10"/>
      <c r="EO36" s="10"/>
      <c r="EP36" s="10"/>
      <c r="EQ36" s="10"/>
      <c r="ER36" s="10"/>
      <c r="ES36" s="10"/>
      <c r="ET36" s="10"/>
      <c r="EU36" s="10"/>
      <c r="EV36" s="8"/>
      <c r="EW36" s="10"/>
      <c r="EX36" s="10"/>
      <c r="EY36" s="10"/>
      <c r="EZ36" s="10"/>
      <c r="FA36" s="8"/>
      <c r="FB36" s="8"/>
      <c r="FC36" s="8"/>
      <c r="FD36" s="8"/>
      <c r="FE36" s="8"/>
      <c r="FF36" s="8"/>
      <c r="FG36" s="9"/>
      <c r="FH36" s="9"/>
      <c r="FI36" s="8"/>
      <c r="FJ36" s="8"/>
      <c r="FK36" s="8"/>
      <c r="FL36" s="8"/>
      <c r="FM36" s="9"/>
      <c r="FN36" s="9"/>
      <c r="FO36" s="8"/>
      <c r="FP36" s="8"/>
      <c r="FQ36" s="8"/>
      <c r="FR36" s="8"/>
      <c r="FS36" s="8"/>
      <c r="FT36" s="8"/>
      <c r="FU36" s="8"/>
      <c r="FV36" s="8"/>
      <c r="FW36" s="77"/>
      <c r="FX36" s="8"/>
      <c r="FY36" s="8"/>
      <c r="FZ36" s="77"/>
      <c r="GA36" s="8"/>
    </row>
    <row r="37" spans="1:183" x14ac:dyDescent="0.2">
      <c r="A37" s="17" t="s">
        <v>108</v>
      </c>
      <c r="B37" s="79" t="s">
        <v>109</v>
      </c>
      <c r="C37" s="52">
        <v>1958</v>
      </c>
      <c r="D37" s="53">
        <f t="shared" si="0"/>
        <v>0.39317269076305222</v>
      </c>
      <c r="E37" s="52">
        <v>29</v>
      </c>
      <c r="F37" s="80">
        <f t="shared" si="1"/>
        <v>5.823293172690763E-3</v>
      </c>
      <c r="G37" s="52">
        <v>2993</v>
      </c>
      <c r="H37" s="53">
        <f t="shared" si="2"/>
        <v>0.60100401606425702</v>
      </c>
      <c r="I37" s="52">
        <v>0</v>
      </c>
      <c r="J37" s="53">
        <f t="shared" si="3"/>
        <v>0</v>
      </c>
      <c r="K37" s="52">
        <v>4980</v>
      </c>
      <c r="L37" s="53">
        <f t="shared" si="4"/>
        <v>0.17075846934576874</v>
      </c>
      <c r="M37" s="82">
        <v>29164</v>
      </c>
      <c r="N37" s="9"/>
      <c r="O37" s="9"/>
      <c r="P37" s="9"/>
      <c r="Q37" s="9"/>
      <c r="R37" s="9"/>
      <c r="S37" s="9"/>
      <c r="T37" s="9"/>
      <c r="U37" s="9"/>
      <c r="V37" s="9"/>
      <c r="W37" s="9"/>
      <c r="X37" s="9"/>
      <c r="Y37" s="9"/>
      <c r="Z37" s="9"/>
      <c r="AA37" s="9"/>
      <c r="AB37" s="9"/>
      <c r="AC37" s="9"/>
      <c r="AD37" s="9"/>
      <c r="AE37" s="9"/>
      <c r="AF37" s="8"/>
      <c r="AG37" s="9"/>
      <c r="AH37" s="8"/>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8"/>
      <c r="BZ37" s="9"/>
      <c r="CA37" s="9"/>
      <c r="CB37" s="9"/>
      <c r="CC37" s="9"/>
      <c r="CD37" s="9"/>
      <c r="CE37" s="9"/>
      <c r="CF37" s="9"/>
      <c r="CG37" s="9"/>
      <c r="CH37" s="9"/>
      <c r="CI37" s="9"/>
      <c r="CJ37" s="9"/>
      <c r="CK37" s="9"/>
      <c r="CL37" s="9"/>
      <c r="CM37" s="9"/>
      <c r="CN37" s="9"/>
      <c r="CO37" s="9"/>
      <c r="CP37" s="9"/>
      <c r="CQ37" s="9"/>
      <c r="CR37" s="8"/>
      <c r="CS37" s="8"/>
      <c r="CT37" s="8"/>
      <c r="CU37" s="8"/>
      <c r="CV37" s="8"/>
      <c r="CW37" s="8"/>
      <c r="CX37" s="8"/>
      <c r="CY37" s="8"/>
      <c r="CZ37" s="8"/>
      <c r="DA37" s="8"/>
      <c r="DB37" s="9"/>
      <c r="DC37" s="9"/>
      <c r="DD37" s="9"/>
      <c r="DE37" s="9"/>
      <c r="DF37" s="9"/>
      <c r="DG37" s="9"/>
      <c r="DH37" s="9"/>
      <c r="DI37" s="9"/>
      <c r="DJ37" s="9"/>
      <c r="DK37" s="9"/>
      <c r="DL37" s="9"/>
      <c r="DM37" s="9"/>
      <c r="DN37" s="10"/>
      <c r="DO37" s="10"/>
      <c r="DP37" s="10"/>
      <c r="DQ37" s="10"/>
      <c r="DR37" s="10"/>
      <c r="DS37" s="8"/>
      <c r="DT37" s="10"/>
      <c r="DU37" s="10"/>
      <c r="DV37" s="10"/>
      <c r="DW37" s="10"/>
      <c r="DX37" s="10"/>
      <c r="DY37" s="10"/>
      <c r="DZ37" s="8"/>
      <c r="EA37" s="10"/>
      <c r="EB37" s="10"/>
      <c r="EC37" s="10"/>
      <c r="ED37" s="10"/>
      <c r="EE37" s="10"/>
      <c r="EF37" s="10"/>
      <c r="EG37" s="10"/>
      <c r="EH37" s="10"/>
      <c r="EI37" s="10"/>
      <c r="EJ37" s="10"/>
      <c r="EK37" s="10"/>
      <c r="EL37" s="10"/>
      <c r="EM37" s="8"/>
      <c r="EN37" s="10"/>
      <c r="EO37" s="10"/>
      <c r="EP37" s="10"/>
      <c r="EQ37" s="10"/>
      <c r="ER37" s="10"/>
      <c r="ES37" s="10"/>
      <c r="ET37" s="10"/>
      <c r="EU37" s="10"/>
      <c r="EV37" s="8"/>
      <c r="EW37" s="10"/>
      <c r="EX37" s="10"/>
      <c r="EY37" s="10"/>
      <c r="EZ37" s="10"/>
      <c r="FA37" s="8"/>
      <c r="FB37" s="8"/>
      <c r="FC37" s="8"/>
      <c r="FD37" s="8"/>
      <c r="FE37" s="8"/>
      <c r="FF37" s="8"/>
      <c r="FG37" s="9"/>
      <c r="FH37" s="9"/>
      <c r="FI37" s="8"/>
      <c r="FJ37" s="8"/>
      <c r="FK37" s="8"/>
      <c r="FL37" s="8"/>
      <c r="FM37" s="9"/>
      <c r="FN37" s="9"/>
      <c r="FO37" s="8"/>
      <c r="FP37" s="8"/>
      <c r="FQ37" s="8"/>
      <c r="FR37" s="8"/>
      <c r="FS37" s="10"/>
      <c r="FT37" s="8"/>
      <c r="FU37" s="8"/>
      <c r="FV37" s="8"/>
      <c r="FW37" s="77"/>
      <c r="FX37" s="8"/>
      <c r="FY37" s="8"/>
      <c r="FZ37" s="77"/>
      <c r="GA37" s="8"/>
    </row>
    <row r="38" spans="1:183" x14ac:dyDescent="0.2">
      <c r="A38" s="17" t="s">
        <v>110</v>
      </c>
      <c r="B38" s="79" t="s">
        <v>109</v>
      </c>
      <c r="C38" s="52">
        <v>2824</v>
      </c>
      <c r="D38" s="53">
        <f t="shared" si="0"/>
        <v>0.38291525423728812</v>
      </c>
      <c r="E38" s="52">
        <v>28</v>
      </c>
      <c r="F38" s="80">
        <f t="shared" si="1"/>
        <v>3.7966101694915256E-3</v>
      </c>
      <c r="G38" s="52">
        <v>4499</v>
      </c>
      <c r="H38" s="53">
        <f t="shared" si="2"/>
        <v>0.6100338983050847</v>
      </c>
      <c r="I38" s="52">
        <v>24</v>
      </c>
      <c r="J38" s="80">
        <f t="shared" si="3"/>
        <v>3.2542372881355932E-3</v>
      </c>
      <c r="K38" s="52">
        <v>7375</v>
      </c>
      <c r="L38" s="53">
        <f t="shared" si="4"/>
        <v>0.13584954317712938</v>
      </c>
      <c r="M38" s="82">
        <v>54288</v>
      </c>
      <c r="N38" s="9"/>
      <c r="O38" s="9"/>
      <c r="P38" s="9"/>
      <c r="Q38" s="9"/>
      <c r="R38" s="9"/>
      <c r="S38" s="9"/>
      <c r="T38" s="9"/>
      <c r="U38" s="9"/>
      <c r="V38" s="9"/>
      <c r="W38" s="9"/>
      <c r="X38" s="9"/>
      <c r="Y38" s="9"/>
      <c r="Z38" s="9"/>
      <c r="AA38" s="9"/>
      <c r="AB38" s="9"/>
      <c r="AC38" s="9"/>
      <c r="AD38" s="9"/>
      <c r="AE38" s="9"/>
      <c r="AF38" s="8"/>
      <c r="AG38" s="9"/>
      <c r="AH38" s="8"/>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8"/>
      <c r="BV38" s="8"/>
      <c r="BW38" s="9"/>
      <c r="BX38" s="9"/>
      <c r="BY38" s="8"/>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10"/>
      <c r="DO38" s="10"/>
      <c r="DP38" s="10"/>
      <c r="DQ38" s="10"/>
      <c r="DR38" s="10"/>
      <c r="DS38" s="8"/>
      <c r="DT38" s="10"/>
      <c r="DU38" s="10"/>
      <c r="DV38" s="10"/>
      <c r="DW38" s="10"/>
      <c r="DX38" s="10"/>
      <c r="DY38" s="10"/>
      <c r="DZ38" s="8"/>
      <c r="EA38" s="10"/>
      <c r="EB38" s="10"/>
      <c r="EC38" s="10"/>
      <c r="ED38" s="10"/>
      <c r="EE38" s="10"/>
      <c r="EF38" s="10"/>
      <c r="EG38" s="10"/>
      <c r="EH38" s="10"/>
      <c r="EI38" s="10"/>
      <c r="EJ38" s="10"/>
      <c r="EK38" s="10"/>
      <c r="EL38" s="10"/>
      <c r="EM38" s="8"/>
      <c r="EN38" s="10"/>
      <c r="EO38" s="10"/>
      <c r="EP38" s="10"/>
      <c r="EQ38" s="10"/>
      <c r="ER38" s="10"/>
      <c r="ES38" s="10"/>
      <c r="ET38" s="10"/>
      <c r="EU38" s="10"/>
      <c r="EV38" s="8"/>
      <c r="EW38" s="10"/>
      <c r="EX38" s="10"/>
      <c r="EY38" s="10"/>
      <c r="EZ38" s="10"/>
      <c r="FA38" s="8"/>
      <c r="FB38" s="8"/>
      <c r="FC38" s="8"/>
      <c r="FD38" s="8"/>
      <c r="FE38" s="8"/>
      <c r="FF38" s="8"/>
      <c r="FG38" s="9"/>
      <c r="FH38" s="9"/>
      <c r="FI38" s="8"/>
      <c r="FJ38" s="8"/>
      <c r="FK38" s="8"/>
      <c r="FL38" s="8"/>
      <c r="FM38" s="9"/>
      <c r="FN38" s="9"/>
      <c r="FO38" s="8"/>
      <c r="FP38" s="8"/>
      <c r="FQ38" s="8"/>
      <c r="FR38" s="8"/>
      <c r="FS38" s="10"/>
      <c r="FT38" s="8"/>
      <c r="FU38" s="9"/>
      <c r="FV38" s="8"/>
      <c r="FW38" s="77"/>
      <c r="FX38" s="8"/>
      <c r="FY38" s="8"/>
      <c r="FZ38" s="77"/>
      <c r="GA38" s="8"/>
    </row>
    <row r="39" spans="1:183" x14ac:dyDescent="0.2">
      <c r="A39" s="17" t="s">
        <v>111</v>
      </c>
      <c r="B39" s="79" t="s">
        <v>112</v>
      </c>
      <c r="C39" s="52">
        <v>1461</v>
      </c>
      <c r="D39" s="53">
        <f t="shared" si="0"/>
        <v>0.23534149484536082</v>
      </c>
      <c r="E39" s="52">
        <v>10</v>
      </c>
      <c r="F39" s="80">
        <f t="shared" si="1"/>
        <v>1.6108247422680412E-3</v>
      </c>
      <c r="G39" s="52">
        <v>4737</v>
      </c>
      <c r="H39" s="53">
        <f t="shared" si="2"/>
        <v>0.76304768041237114</v>
      </c>
      <c r="I39" s="52">
        <v>0</v>
      </c>
      <c r="J39" s="53">
        <f t="shared" si="3"/>
        <v>0</v>
      </c>
      <c r="K39" s="52">
        <v>6208</v>
      </c>
      <c r="L39" s="53">
        <f t="shared" si="4"/>
        <v>0.14902299678333095</v>
      </c>
      <c r="M39" s="82">
        <v>41658</v>
      </c>
      <c r="N39" s="9"/>
      <c r="O39" s="9"/>
      <c r="P39" s="9"/>
      <c r="Q39" s="9"/>
      <c r="R39" s="9"/>
      <c r="S39" s="9"/>
      <c r="T39" s="9"/>
      <c r="U39" s="9"/>
      <c r="V39" s="9"/>
      <c r="W39" s="9"/>
      <c r="X39" s="9"/>
      <c r="Y39" s="9"/>
      <c r="Z39" s="9"/>
      <c r="AA39" s="9"/>
      <c r="AB39" s="9"/>
      <c r="AC39" s="9"/>
      <c r="AD39" s="9"/>
      <c r="AE39" s="9"/>
      <c r="AF39" s="8"/>
      <c r="AG39" s="9"/>
      <c r="AH39" s="8"/>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8"/>
      <c r="BV39" s="8"/>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10"/>
      <c r="DO39" s="10"/>
      <c r="DP39" s="10"/>
      <c r="DQ39" s="10"/>
      <c r="DR39" s="10"/>
      <c r="DS39" s="8"/>
      <c r="DT39" s="10"/>
      <c r="DU39" s="10"/>
      <c r="DV39" s="10"/>
      <c r="DW39" s="10"/>
      <c r="DX39" s="10"/>
      <c r="DY39" s="10"/>
      <c r="DZ39" s="8"/>
      <c r="EA39" s="10"/>
      <c r="EB39" s="10"/>
      <c r="EC39" s="10"/>
      <c r="ED39" s="10"/>
      <c r="EE39" s="10"/>
      <c r="EF39" s="10"/>
      <c r="EG39" s="10"/>
      <c r="EH39" s="10"/>
      <c r="EI39" s="10"/>
      <c r="EJ39" s="10"/>
      <c r="EK39" s="10"/>
      <c r="EL39" s="10"/>
      <c r="EM39" s="8"/>
      <c r="EN39" s="10"/>
      <c r="EO39" s="10"/>
      <c r="EP39" s="10"/>
      <c r="EQ39" s="10"/>
      <c r="ER39" s="10"/>
      <c r="ES39" s="10"/>
      <c r="ET39" s="10"/>
      <c r="EU39" s="10"/>
      <c r="EV39" s="8"/>
      <c r="EW39" s="10"/>
      <c r="EX39" s="10"/>
      <c r="EY39" s="10"/>
      <c r="EZ39" s="10"/>
      <c r="FA39" s="8"/>
      <c r="FB39" s="8"/>
      <c r="FC39" s="8"/>
      <c r="FD39" s="8"/>
      <c r="FE39" s="8"/>
      <c r="FF39" s="8"/>
      <c r="FG39" s="9"/>
      <c r="FH39" s="9"/>
      <c r="FI39" s="8"/>
      <c r="FJ39" s="8"/>
      <c r="FK39" s="8"/>
      <c r="FL39" s="8"/>
      <c r="FM39" s="9"/>
      <c r="FN39" s="9"/>
      <c r="FO39" s="8"/>
      <c r="FP39" s="8"/>
      <c r="FQ39" s="8"/>
      <c r="FR39" s="8"/>
      <c r="FS39" s="10"/>
      <c r="FT39" s="8"/>
      <c r="FU39" s="9"/>
      <c r="FV39" s="8"/>
      <c r="FW39" s="77"/>
      <c r="FX39" s="8"/>
      <c r="FY39" s="8"/>
      <c r="FZ39" s="77"/>
      <c r="GA39" s="8"/>
    </row>
    <row r="40" spans="1:183" x14ac:dyDescent="0.2">
      <c r="A40" s="17" t="s">
        <v>113</v>
      </c>
      <c r="B40" s="79" t="s">
        <v>112</v>
      </c>
      <c r="C40" s="52">
        <v>8295</v>
      </c>
      <c r="D40" s="53">
        <f t="shared" si="0"/>
        <v>0.29808106942647694</v>
      </c>
      <c r="E40" s="52">
        <v>81</v>
      </c>
      <c r="F40" s="80">
        <f t="shared" si="1"/>
        <v>2.9107373868046574E-3</v>
      </c>
      <c r="G40" s="52">
        <v>15233</v>
      </c>
      <c r="H40" s="53">
        <f t="shared" si="2"/>
        <v>0.54739830386660915</v>
      </c>
      <c r="I40" s="52">
        <v>4219</v>
      </c>
      <c r="J40" s="81">
        <f t="shared" si="3"/>
        <v>0.15160988932010924</v>
      </c>
      <c r="K40" s="52">
        <v>27828</v>
      </c>
      <c r="L40" s="53">
        <f t="shared" si="4"/>
        <v>0.21883035693222297</v>
      </c>
      <c r="M40" s="82">
        <v>127167</v>
      </c>
      <c r="N40" s="9"/>
      <c r="O40" s="9"/>
      <c r="P40" s="9"/>
      <c r="Q40" s="9"/>
      <c r="R40" s="9"/>
      <c r="S40" s="9"/>
      <c r="T40" s="9"/>
      <c r="U40" s="9"/>
      <c r="V40" s="9"/>
      <c r="W40" s="9"/>
      <c r="X40" s="9"/>
      <c r="Y40" s="9"/>
      <c r="Z40" s="9"/>
      <c r="AA40" s="9"/>
      <c r="AB40" s="9"/>
      <c r="AC40" s="9"/>
      <c r="AD40" s="9"/>
      <c r="AE40" s="9"/>
      <c r="AF40" s="8"/>
      <c r="AG40" s="9"/>
      <c r="AH40" s="8"/>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8"/>
      <c r="BV40" s="8"/>
      <c r="BW40" s="9"/>
      <c r="BX40" s="9"/>
      <c r="BY40" s="8"/>
      <c r="BZ40" s="9"/>
      <c r="CA40" s="9"/>
      <c r="CB40" s="9"/>
      <c r="CC40" s="9"/>
      <c r="CD40" s="9"/>
      <c r="CE40" s="9"/>
      <c r="CF40" s="9"/>
      <c r="CG40" s="9"/>
      <c r="CH40" s="9"/>
      <c r="CI40" s="9"/>
      <c r="CJ40" s="9"/>
      <c r="CK40" s="9"/>
      <c r="CL40" s="9"/>
      <c r="CM40" s="9"/>
      <c r="CN40" s="9"/>
      <c r="CO40" s="9"/>
      <c r="CP40" s="9"/>
      <c r="CQ40" s="9"/>
      <c r="CR40" s="8"/>
      <c r="CS40" s="8"/>
      <c r="CT40" s="8"/>
      <c r="CU40" s="8"/>
      <c r="CV40" s="8"/>
      <c r="CW40" s="8"/>
      <c r="CX40" s="8"/>
      <c r="CY40" s="8"/>
      <c r="CZ40" s="8"/>
      <c r="DA40" s="8"/>
      <c r="DB40" s="8"/>
      <c r="DC40" s="8"/>
      <c r="DD40" s="8"/>
      <c r="DE40" s="8"/>
      <c r="DF40" s="8"/>
      <c r="DG40" s="8"/>
      <c r="DH40" s="8"/>
      <c r="DI40" s="8"/>
      <c r="DJ40" s="9"/>
      <c r="DK40" s="9"/>
      <c r="DL40" s="9"/>
      <c r="DM40" s="9"/>
      <c r="DN40" s="10"/>
      <c r="DO40" s="10"/>
      <c r="DP40" s="10"/>
      <c r="DQ40" s="10"/>
      <c r="DR40" s="10"/>
      <c r="DS40" s="8"/>
      <c r="DT40" s="10"/>
      <c r="DU40" s="10"/>
      <c r="DV40" s="10"/>
      <c r="DW40" s="10"/>
      <c r="DX40" s="10"/>
      <c r="DY40" s="10"/>
      <c r="DZ40" s="8"/>
      <c r="EA40" s="10"/>
      <c r="EB40" s="10"/>
      <c r="EC40" s="10"/>
      <c r="ED40" s="10"/>
      <c r="EE40" s="10"/>
      <c r="EF40" s="10"/>
      <c r="EG40" s="10"/>
      <c r="EH40" s="10"/>
      <c r="EI40" s="10"/>
      <c r="EJ40" s="10"/>
      <c r="EK40" s="10"/>
      <c r="EL40" s="10"/>
      <c r="EM40" s="8"/>
      <c r="EN40" s="10"/>
      <c r="EO40" s="10"/>
      <c r="EP40" s="10"/>
      <c r="EQ40" s="10"/>
      <c r="ER40" s="10"/>
      <c r="ES40" s="10"/>
      <c r="ET40" s="10"/>
      <c r="EU40" s="10"/>
      <c r="EV40" s="8"/>
      <c r="EW40" s="10"/>
      <c r="EX40" s="10"/>
      <c r="EY40" s="10"/>
      <c r="EZ40" s="10"/>
      <c r="FA40" s="8"/>
      <c r="FB40" s="8"/>
      <c r="FC40" s="8"/>
      <c r="FD40" s="8"/>
      <c r="FE40" s="8"/>
      <c r="FF40" s="8"/>
      <c r="FG40" s="9"/>
      <c r="FH40" s="9"/>
      <c r="FI40" s="8"/>
      <c r="FJ40" s="8"/>
      <c r="FK40" s="8"/>
      <c r="FL40" s="8"/>
      <c r="FM40" s="9"/>
      <c r="FN40" s="9"/>
      <c r="FO40" s="8"/>
      <c r="FP40" s="8"/>
      <c r="FQ40" s="8"/>
      <c r="FR40" s="8"/>
      <c r="FS40" s="10"/>
      <c r="FT40" s="8"/>
      <c r="FU40" s="9"/>
      <c r="FV40" s="8"/>
      <c r="FW40" s="77"/>
      <c r="FX40" s="8"/>
      <c r="FY40" s="8"/>
      <c r="FZ40" s="77"/>
      <c r="GA40" s="8"/>
    </row>
    <row r="41" spans="1:183" x14ac:dyDescent="0.2">
      <c r="A41" s="17" t="s">
        <v>114</v>
      </c>
      <c r="B41" s="79" t="s">
        <v>115</v>
      </c>
      <c r="C41" s="52">
        <v>17230</v>
      </c>
      <c r="D41" s="53">
        <f t="shared" si="0"/>
        <v>0.31967197907196793</v>
      </c>
      <c r="E41" s="52">
        <v>306</v>
      </c>
      <c r="F41" s="80">
        <f t="shared" si="1"/>
        <v>5.677285292862576E-3</v>
      </c>
      <c r="G41" s="52">
        <v>33891</v>
      </c>
      <c r="H41" s="53">
        <f t="shared" si="2"/>
        <v>0.62878717601439726</v>
      </c>
      <c r="I41" s="52">
        <v>2472</v>
      </c>
      <c r="J41" s="81">
        <f t="shared" si="3"/>
        <v>4.5863559620772182E-2</v>
      </c>
      <c r="K41" s="52">
        <v>53899</v>
      </c>
      <c r="L41" s="53">
        <f t="shared" si="4"/>
        <v>0.23904115664360476</v>
      </c>
      <c r="M41" s="82">
        <v>225480</v>
      </c>
      <c r="N41" s="9"/>
      <c r="O41" s="9"/>
      <c r="P41" s="9"/>
      <c r="Q41" s="9"/>
      <c r="R41" s="9"/>
      <c r="S41" s="9"/>
      <c r="T41" s="9"/>
      <c r="U41" s="9"/>
      <c r="V41" s="9"/>
      <c r="W41" s="9"/>
      <c r="X41" s="9"/>
      <c r="Y41" s="9"/>
      <c r="Z41" s="9"/>
      <c r="AA41" s="9"/>
      <c r="AB41" s="9"/>
      <c r="AC41" s="9"/>
      <c r="AD41" s="9"/>
      <c r="AE41" s="9"/>
      <c r="AF41" s="8"/>
      <c r="AG41" s="9"/>
      <c r="AH41" s="8"/>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8"/>
      <c r="BV41" s="8"/>
      <c r="BW41" s="9"/>
      <c r="BX41" s="9"/>
      <c r="BY41" s="8"/>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8"/>
      <c r="DB41" s="8"/>
      <c r="DC41" s="8"/>
      <c r="DD41" s="8"/>
      <c r="DE41" s="8"/>
      <c r="DF41" s="8"/>
      <c r="DG41" s="8"/>
      <c r="DH41" s="8"/>
      <c r="DI41" s="8"/>
      <c r="DJ41" s="9"/>
      <c r="DK41" s="9"/>
      <c r="DL41" s="9"/>
      <c r="DM41" s="9"/>
      <c r="DN41" s="10"/>
      <c r="DO41" s="10"/>
      <c r="DP41" s="10"/>
      <c r="DQ41" s="10"/>
      <c r="DR41" s="10"/>
      <c r="DS41" s="8"/>
      <c r="DT41" s="10"/>
      <c r="DU41" s="10"/>
      <c r="DV41" s="10"/>
      <c r="DW41" s="10"/>
      <c r="DX41" s="10"/>
      <c r="DY41" s="10"/>
      <c r="DZ41" s="8"/>
      <c r="EA41" s="10"/>
      <c r="EB41" s="10"/>
      <c r="EC41" s="10"/>
      <c r="ED41" s="10"/>
      <c r="EE41" s="10"/>
      <c r="EF41" s="10"/>
      <c r="EG41" s="10"/>
      <c r="EH41" s="10"/>
      <c r="EI41" s="10"/>
      <c r="EJ41" s="10"/>
      <c r="EK41" s="10"/>
      <c r="EL41" s="10"/>
      <c r="EM41" s="8"/>
      <c r="EN41" s="10"/>
      <c r="EO41" s="10"/>
      <c r="EP41" s="10"/>
      <c r="EQ41" s="10"/>
      <c r="ER41" s="10"/>
      <c r="ES41" s="10"/>
      <c r="ET41" s="10"/>
      <c r="EU41" s="10"/>
      <c r="EV41" s="8"/>
      <c r="EW41" s="10"/>
      <c r="EX41" s="10"/>
      <c r="EY41" s="10"/>
      <c r="EZ41" s="10"/>
      <c r="FA41" s="8"/>
      <c r="FB41" s="8"/>
      <c r="FC41" s="8"/>
      <c r="FD41" s="8"/>
      <c r="FE41" s="8"/>
      <c r="FF41" s="8"/>
      <c r="FG41" s="9"/>
      <c r="FH41" s="9"/>
      <c r="FI41" s="8"/>
      <c r="FJ41" s="8"/>
      <c r="FK41" s="8"/>
      <c r="FL41" s="8"/>
      <c r="FM41" s="9"/>
      <c r="FN41" s="9"/>
      <c r="FO41" s="8"/>
      <c r="FP41" s="8"/>
      <c r="FQ41" s="8"/>
      <c r="FR41" s="8"/>
      <c r="FS41" s="10"/>
      <c r="FT41" s="8"/>
      <c r="FU41" s="9"/>
      <c r="FV41" s="8"/>
      <c r="FW41" s="77"/>
      <c r="FX41" s="8"/>
      <c r="FY41" s="8"/>
      <c r="FZ41" s="77"/>
      <c r="GA41" s="8"/>
    </row>
    <row r="42" spans="1:183" x14ac:dyDescent="0.2">
      <c r="A42" s="17" t="s">
        <v>116</v>
      </c>
      <c r="B42" s="79" t="s">
        <v>117</v>
      </c>
      <c r="C42" s="52">
        <v>5951</v>
      </c>
      <c r="D42" s="53">
        <f t="shared" si="0"/>
        <v>0.30749754560016535</v>
      </c>
      <c r="E42" s="52">
        <v>58</v>
      </c>
      <c r="F42" s="80">
        <f t="shared" si="1"/>
        <v>2.996951377047486E-3</v>
      </c>
      <c r="G42" s="52">
        <v>13344</v>
      </c>
      <c r="H42" s="53">
        <f t="shared" si="2"/>
        <v>0.68950550302278713</v>
      </c>
      <c r="I42" s="72">
        <v>0</v>
      </c>
      <c r="J42" s="53">
        <f t="shared" si="3"/>
        <v>0</v>
      </c>
      <c r="K42" s="52">
        <v>19353</v>
      </c>
      <c r="L42" s="53">
        <f t="shared" si="4"/>
        <v>0.20158115117805137</v>
      </c>
      <c r="M42" s="82">
        <v>96006</v>
      </c>
      <c r="N42" s="9"/>
      <c r="O42" s="9"/>
      <c r="P42" s="9"/>
      <c r="Q42" s="9"/>
      <c r="R42" s="9"/>
      <c r="S42" s="9"/>
      <c r="T42" s="9"/>
      <c r="U42" s="9"/>
      <c r="V42" s="9"/>
      <c r="W42" s="9"/>
      <c r="X42" s="9"/>
      <c r="Y42" s="9"/>
      <c r="Z42" s="9"/>
      <c r="AA42" s="9"/>
      <c r="AB42" s="9"/>
      <c r="AC42" s="9"/>
      <c r="AD42" s="9"/>
      <c r="AE42" s="9"/>
      <c r="AF42" s="8"/>
      <c r="AG42" s="9"/>
      <c r="AH42" s="8"/>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8"/>
      <c r="BV42" s="8"/>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10"/>
      <c r="DO42" s="10"/>
      <c r="DP42" s="10"/>
      <c r="DQ42" s="10"/>
      <c r="DR42" s="10"/>
      <c r="DS42" s="8"/>
      <c r="DT42" s="10"/>
      <c r="DU42" s="10"/>
      <c r="DV42" s="10"/>
      <c r="DW42" s="10"/>
      <c r="DX42" s="10"/>
      <c r="DY42" s="10"/>
      <c r="DZ42" s="8"/>
      <c r="EA42" s="10"/>
      <c r="EB42" s="10"/>
      <c r="EC42" s="10"/>
      <c r="ED42" s="10"/>
      <c r="EE42" s="10"/>
      <c r="EF42" s="10"/>
      <c r="EG42" s="10"/>
      <c r="EH42" s="10"/>
      <c r="EI42" s="10"/>
      <c r="EJ42" s="10"/>
      <c r="EK42" s="10"/>
      <c r="EL42" s="10"/>
      <c r="EM42" s="8"/>
      <c r="EN42" s="10"/>
      <c r="EO42" s="10"/>
      <c r="EP42" s="10"/>
      <c r="EQ42" s="10"/>
      <c r="ER42" s="10"/>
      <c r="ES42" s="10"/>
      <c r="ET42" s="10"/>
      <c r="EU42" s="10"/>
      <c r="EV42" s="8"/>
      <c r="EW42" s="10"/>
      <c r="EX42" s="10"/>
      <c r="EY42" s="10"/>
      <c r="EZ42" s="10"/>
      <c r="FA42" s="8"/>
      <c r="FB42" s="8"/>
      <c r="FC42" s="8"/>
      <c r="FD42" s="8"/>
      <c r="FE42" s="8"/>
      <c r="FF42" s="8"/>
      <c r="FG42" s="9"/>
      <c r="FH42" s="9"/>
      <c r="FI42" s="8"/>
      <c r="FJ42" s="8"/>
      <c r="FK42" s="8"/>
      <c r="FL42" s="8"/>
      <c r="FM42" s="9"/>
      <c r="FN42" s="9"/>
      <c r="FO42" s="8"/>
      <c r="FP42" s="8"/>
      <c r="FQ42" s="8"/>
      <c r="FR42" s="8"/>
      <c r="FS42" s="8"/>
      <c r="FT42" s="8"/>
      <c r="FU42" s="8"/>
      <c r="FV42" s="8"/>
      <c r="FW42" s="77"/>
      <c r="FX42" s="8"/>
      <c r="FY42" s="8"/>
      <c r="FZ42" s="77"/>
      <c r="GA42" s="8"/>
    </row>
    <row r="43" spans="1:183" x14ac:dyDescent="0.2">
      <c r="A43" s="17" t="s">
        <v>118</v>
      </c>
      <c r="B43" s="79" t="s">
        <v>119</v>
      </c>
      <c r="C43" s="52">
        <v>2921</v>
      </c>
      <c r="D43" s="53">
        <f t="shared" si="0"/>
        <v>0.37826987826987829</v>
      </c>
      <c r="E43" s="52">
        <v>41</v>
      </c>
      <c r="F43" s="80">
        <f t="shared" si="1"/>
        <v>5.3095053095053094E-3</v>
      </c>
      <c r="G43" s="52">
        <v>4760</v>
      </c>
      <c r="H43" s="53">
        <f t="shared" si="2"/>
        <v>0.61642061642061641</v>
      </c>
      <c r="I43" s="52">
        <v>0</v>
      </c>
      <c r="J43" s="53">
        <f t="shared" si="3"/>
        <v>0</v>
      </c>
      <c r="K43" s="52">
        <v>7722</v>
      </c>
      <c r="L43" s="53">
        <f t="shared" si="4"/>
        <v>0.20474069360483615</v>
      </c>
      <c r="M43" s="82">
        <v>37716</v>
      </c>
      <c r="N43" s="9"/>
      <c r="O43" s="9"/>
      <c r="P43" s="9"/>
      <c r="Q43" s="9"/>
      <c r="R43" s="9"/>
      <c r="S43" s="9"/>
      <c r="T43" s="9"/>
      <c r="U43" s="9"/>
      <c r="V43" s="9"/>
      <c r="W43" s="9"/>
      <c r="X43" s="9"/>
      <c r="Y43" s="9"/>
      <c r="Z43" s="9"/>
      <c r="AA43" s="9"/>
      <c r="AB43" s="9"/>
      <c r="AC43" s="9"/>
      <c r="AD43" s="9"/>
      <c r="AE43" s="9"/>
      <c r="AF43" s="8"/>
      <c r="AG43" s="9"/>
      <c r="AH43" s="8"/>
      <c r="AI43" s="9"/>
      <c r="AJ43" s="9"/>
      <c r="AK43" s="9"/>
      <c r="AL43" s="9"/>
      <c r="AM43" s="9"/>
      <c r="AN43" s="9"/>
      <c r="AO43" s="9"/>
      <c r="AP43" s="9"/>
      <c r="AQ43" s="9"/>
      <c r="AR43" s="9"/>
      <c r="AS43" s="9"/>
      <c r="AT43" s="9"/>
      <c r="AU43" s="9"/>
      <c r="AV43" s="9"/>
      <c r="AW43" s="9"/>
      <c r="AX43" s="9"/>
      <c r="AY43" s="9"/>
      <c r="AZ43" s="9"/>
      <c r="BA43" s="9"/>
      <c r="BB43" s="9"/>
      <c r="BC43" s="9"/>
      <c r="BD43" s="9"/>
      <c r="BE43" s="9"/>
      <c r="BF43" s="8"/>
      <c r="BG43" s="8"/>
      <c r="BH43" s="8"/>
      <c r="BI43" s="9"/>
      <c r="BJ43" s="9"/>
      <c r="BK43" s="9"/>
      <c r="BL43" s="9"/>
      <c r="BM43" s="9"/>
      <c r="BN43" s="9"/>
      <c r="BO43" s="8"/>
      <c r="BP43" s="8"/>
      <c r="BQ43" s="8"/>
      <c r="BR43" s="9"/>
      <c r="BS43" s="9"/>
      <c r="BT43" s="9"/>
      <c r="BU43" s="8"/>
      <c r="BV43" s="8"/>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8"/>
      <c r="DC43" s="8"/>
      <c r="DD43" s="8"/>
      <c r="DE43" s="8"/>
      <c r="DF43" s="8"/>
      <c r="DG43" s="8"/>
      <c r="DH43" s="8"/>
      <c r="DI43" s="8"/>
      <c r="DJ43" s="9"/>
      <c r="DK43" s="9"/>
      <c r="DL43" s="9"/>
      <c r="DM43" s="9"/>
      <c r="DN43" s="10"/>
      <c r="DO43" s="10"/>
      <c r="DP43" s="10"/>
      <c r="DQ43" s="10"/>
      <c r="DR43" s="10"/>
      <c r="DS43" s="8"/>
      <c r="DT43" s="10"/>
      <c r="DU43" s="10"/>
      <c r="DV43" s="10"/>
      <c r="DW43" s="10"/>
      <c r="DX43" s="10"/>
      <c r="DY43" s="10"/>
      <c r="DZ43" s="8"/>
      <c r="EA43" s="10"/>
      <c r="EB43" s="10"/>
      <c r="EC43" s="10"/>
      <c r="ED43" s="10"/>
      <c r="EE43" s="10"/>
      <c r="EF43" s="10"/>
      <c r="EG43" s="10"/>
      <c r="EH43" s="10"/>
      <c r="EI43" s="10"/>
      <c r="EJ43" s="10"/>
      <c r="EK43" s="10"/>
      <c r="EL43" s="10"/>
      <c r="EM43" s="8"/>
      <c r="EN43" s="10"/>
      <c r="EO43" s="10"/>
      <c r="EP43" s="10"/>
      <c r="EQ43" s="10"/>
      <c r="ER43" s="10"/>
      <c r="ES43" s="10"/>
      <c r="ET43" s="10"/>
      <c r="EU43" s="10"/>
      <c r="EV43" s="8"/>
      <c r="EW43" s="10"/>
      <c r="EX43" s="10"/>
      <c r="EY43" s="10"/>
      <c r="EZ43" s="10"/>
      <c r="FA43" s="8"/>
      <c r="FB43" s="8"/>
      <c r="FC43" s="8"/>
      <c r="FD43" s="8"/>
      <c r="FE43" s="8"/>
      <c r="FF43" s="8"/>
      <c r="FG43" s="9"/>
      <c r="FH43" s="9"/>
      <c r="FI43" s="8"/>
      <c r="FJ43" s="8"/>
      <c r="FK43" s="8"/>
      <c r="FL43" s="8"/>
      <c r="FM43" s="9"/>
      <c r="FN43" s="9"/>
      <c r="FO43" s="8"/>
      <c r="FP43" s="8"/>
      <c r="FQ43" s="8"/>
      <c r="FR43" s="8"/>
      <c r="FS43" s="8"/>
      <c r="FT43" s="8"/>
      <c r="FU43" s="8"/>
      <c r="FV43" s="8"/>
      <c r="FW43" s="77"/>
      <c r="FX43" s="8"/>
      <c r="FY43" s="8"/>
      <c r="FZ43" s="77"/>
      <c r="GA43" s="8"/>
    </row>
    <row r="44" spans="1:183" x14ac:dyDescent="0.2">
      <c r="A44" s="17" t="s">
        <v>120</v>
      </c>
      <c r="B44" s="79" t="s">
        <v>121</v>
      </c>
      <c r="C44" s="52">
        <v>139</v>
      </c>
      <c r="D44" s="53">
        <f t="shared" si="0"/>
        <v>0.16087962962962962</v>
      </c>
      <c r="E44" s="52">
        <v>3</v>
      </c>
      <c r="F44" s="80">
        <f t="shared" si="1"/>
        <v>3.472222222222222E-3</v>
      </c>
      <c r="G44" s="52">
        <v>722</v>
      </c>
      <c r="H44" s="53">
        <f t="shared" si="2"/>
        <v>0.83564814814814814</v>
      </c>
      <c r="I44" s="52">
        <v>0</v>
      </c>
      <c r="J44" s="53">
        <f t="shared" si="3"/>
        <v>0</v>
      </c>
      <c r="K44" s="52">
        <v>864</v>
      </c>
      <c r="L44" s="53">
        <f t="shared" si="4"/>
        <v>8.2051282051282051E-2</v>
      </c>
      <c r="M44" s="82">
        <v>10530</v>
      </c>
      <c r="N44" s="9"/>
      <c r="O44" s="9"/>
      <c r="P44" s="9"/>
      <c r="Q44" s="9"/>
      <c r="R44" s="9"/>
      <c r="S44" s="9"/>
      <c r="T44" s="9"/>
      <c r="U44" s="9"/>
      <c r="V44" s="9"/>
      <c r="W44" s="9"/>
      <c r="X44" s="9"/>
      <c r="Y44" s="9"/>
      <c r="Z44" s="9"/>
      <c r="AA44" s="9"/>
      <c r="AB44" s="9"/>
      <c r="AC44" s="9"/>
      <c r="AD44" s="9"/>
      <c r="AE44" s="9"/>
      <c r="AF44" s="8"/>
      <c r="AG44" s="9"/>
      <c r="AH44" s="8"/>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8"/>
      <c r="BV44" s="8"/>
      <c r="BW44" s="9"/>
      <c r="BX44" s="9"/>
      <c r="BY44" s="8"/>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10"/>
      <c r="DO44" s="10"/>
      <c r="DP44" s="10"/>
      <c r="DQ44" s="10"/>
      <c r="DR44" s="10"/>
      <c r="DS44" s="8"/>
      <c r="DT44" s="10"/>
      <c r="DU44" s="10"/>
      <c r="DV44" s="10"/>
      <c r="DW44" s="10"/>
      <c r="DX44" s="10"/>
      <c r="DY44" s="10"/>
      <c r="DZ44" s="8"/>
      <c r="EA44" s="10"/>
      <c r="EB44" s="10"/>
      <c r="EC44" s="10"/>
      <c r="ED44" s="10"/>
      <c r="EE44" s="10"/>
      <c r="EF44" s="10"/>
      <c r="EG44" s="10"/>
      <c r="EH44" s="10"/>
      <c r="EI44" s="10"/>
      <c r="EJ44" s="10"/>
      <c r="EK44" s="10"/>
      <c r="EL44" s="10"/>
      <c r="EM44" s="8"/>
      <c r="EN44" s="10"/>
      <c r="EO44" s="10"/>
      <c r="EP44" s="10"/>
      <c r="EQ44" s="10"/>
      <c r="ER44" s="10"/>
      <c r="ES44" s="10"/>
      <c r="ET44" s="10"/>
      <c r="EU44" s="10"/>
      <c r="EV44" s="8"/>
      <c r="EW44" s="10"/>
      <c r="EX44" s="10"/>
      <c r="EY44" s="10"/>
      <c r="EZ44" s="10"/>
      <c r="FA44" s="8"/>
      <c r="FB44" s="8"/>
      <c r="FC44" s="8"/>
      <c r="FD44" s="8"/>
      <c r="FE44" s="8"/>
      <c r="FF44" s="8"/>
      <c r="FG44" s="9"/>
      <c r="FH44" s="9"/>
      <c r="FI44" s="8"/>
      <c r="FJ44" s="8"/>
      <c r="FK44" s="8"/>
      <c r="FL44" s="8"/>
      <c r="FM44" s="9"/>
      <c r="FN44" s="9"/>
      <c r="FO44" s="8"/>
      <c r="FP44" s="8"/>
      <c r="FQ44" s="8"/>
      <c r="FR44" s="8"/>
      <c r="FS44" s="8"/>
      <c r="FT44" s="8"/>
      <c r="FU44" s="9"/>
      <c r="FV44" s="8"/>
      <c r="FW44" s="77"/>
      <c r="FX44" s="8"/>
      <c r="FY44" s="8"/>
      <c r="FZ44" s="77"/>
      <c r="GA44" s="8"/>
    </row>
    <row r="45" spans="1:183" x14ac:dyDescent="0.2">
      <c r="A45" s="17" t="s">
        <v>122</v>
      </c>
      <c r="B45" s="79" t="s">
        <v>121</v>
      </c>
      <c r="C45" s="52">
        <v>25533</v>
      </c>
      <c r="D45" s="53">
        <f t="shared" si="0"/>
        <v>0.24474713392891376</v>
      </c>
      <c r="E45" s="52">
        <v>626</v>
      </c>
      <c r="F45" s="80">
        <f t="shared" si="1"/>
        <v>6.0005367892335413E-3</v>
      </c>
      <c r="G45" s="52">
        <v>55626</v>
      </c>
      <c r="H45" s="53">
        <f t="shared" si="2"/>
        <v>0.53320424830336255</v>
      </c>
      <c r="I45" s="52">
        <v>22539</v>
      </c>
      <c r="J45" s="81">
        <f t="shared" si="3"/>
        <v>0.2160480809784901</v>
      </c>
      <c r="K45" s="52">
        <v>104324</v>
      </c>
      <c r="L45" s="53">
        <f t="shared" si="4"/>
        <v>0.21027214202500111</v>
      </c>
      <c r="M45" s="82">
        <v>496138</v>
      </c>
      <c r="N45" s="9"/>
      <c r="O45" s="9"/>
      <c r="P45" s="9"/>
      <c r="Q45" s="9"/>
      <c r="R45" s="9"/>
      <c r="S45" s="9"/>
      <c r="T45" s="9"/>
      <c r="U45" s="9"/>
      <c r="V45" s="9"/>
      <c r="W45" s="9"/>
      <c r="X45" s="9"/>
      <c r="Y45" s="9"/>
      <c r="Z45" s="9"/>
      <c r="AA45" s="9"/>
      <c r="AB45" s="9"/>
      <c r="AC45" s="9"/>
      <c r="AD45" s="9"/>
      <c r="AE45" s="9"/>
      <c r="AF45" s="8"/>
      <c r="AG45" s="9"/>
      <c r="AH45" s="8"/>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8"/>
      <c r="BV45" s="8"/>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8"/>
      <c r="DC45" s="8"/>
      <c r="DD45" s="8"/>
      <c r="DE45" s="8"/>
      <c r="DF45" s="8"/>
      <c r="DG45" s="8"/>
      <c r="DH45" s="8"/>
      <c r="DI45" s="8"/>
      <c r="DJ45" s="9"/>
      <c r="DK45" s="9"/>
      <c r="DL45" s="9"/>
      <c r="DM45" s="9"/>
      <c r="DN45" s="10"/>
      <c r="DO45" s="10"/>
      <c r="DP45" s="10"/>
      <c r="DQ45" s="10"/>
      <c r="DR45" s="10"/>
      <c r="DS45" s="8"/>
      <c r="DT45" s="10"/>
      <c r="DU45" s="10"/>
      <c r="DV45" s="10"/>
      <c r="DW45" s="10"/>
      <c r="DX45" s="10"/>
      <c r="DY45" s="10"/>
      <c r="DZ45" s="8"/>
      <c r="EA45" s="10"/>
      <c r="EB45" s="10"/>
      <c r="EC45" s="10"/>
      <c r="ED45" s="10"/>
      <c r="EE45" s="10"/>
      <c r="EF45" s="10"/>
      <c r="EG45" s="10"/>
      <c r="EH45" s="10"/>
      <c r="EI45" s="10"/>
      <c r="EJ45" s="10"/>
      <c r="EK45" s="10"/>
      <c r="EL45" s="10"/>
      <c r="EM45" s="8"/>
      <c r="EN45" s="10"/>
      <c r="EO45" s="10"/>
      <c r="EP45" s="10"/>
      <c r="EQ45" s="10"/>
      <c r="ER45" s="10"/>
      <c r="ES45" s="10"/>
      <c r="ET45" s="10"/>
      <c r="EU45" s="10"/>
      <c r="EV45" s="8"/>
      <c r="EW45" s="10"/>
      <c r="EX45" s="10"/>
      <c r="EY45" s="10"/>
      <c r="EZ45" s="10"/>
      <c r="FA45" s="8"/>
      <c r="FB45" s="8"/>
      <c r="FC45" s="8"/>
      <c r="FD45" s="8"/>
      <c r="FE45" s="8"/>
      <c r="FF45" s="8"/>
      <c r="FG45" s="9"/>
      <c r="FH45" s="9"/>
      <c r="FI45" s="8"/>
      <c r="FJ45" s="8"/>
      <c r="FK45" s="8"/>
      <c r="FL45" s="8"/>
      <c r="FM45" s="9"/>
      <c r="FN45" s="9"/>
      <c r="FO45" s="8"/>
      <c r="FP45" s="8"/>
      <c r="FQ45" s="8"/>
      <c r="FR45" s="8"/>
      <c r="FS45" s="10"/>
      <c r="FT45" s="8"/>
      <c r="FU45" s="9"/>
      <c r="FV45" s="8"/>
      <c r="FW45" s="77"/>
      <c r="FX45" s="8"/>
      <c r="FY45" s="8"/>
      <c r="FZ45" s="77"/>
      <c r="GA45" s="8"/>
    </row>
    <row r="46" spans="1:183" x14ac:dyDescent="0.2">
      <c r="A46" s="17" t="s">
        <v>123</v>
      </c>
      <c r="B46" s="79" t="s">
        <v>124</v>
      </c>
      <c r="C46" s="52">
        <v>1992</v>
      </c>
      <c r="D46" s="53">
        <f t="shared" si="0"/>
        <v>0.26080125687352712</v>
      </c>
      <c r="E46" s="52">
        <v>53</v>
      </c>
      <c r="F46" s="80">
        <f t="shared" si="1"/>
        <v>6.9389892642052892E-3</v>
      </c>
      <c r="G46" s="52">
        <v>5593</v>
      </c>
      <c r="H46" s="53">
        <f t="shared" si="2"/>
        <v>0.7322597538622676</v>
      </c>
      <c r="I46" s="52">
        <v>0</v>
      </c>
      <c r="J46" s="53">
        <f t="shared" si="3"/>
        <v>0</v>
      </c>
      <c r="K46" s="52">
        <v>7638</v>
      </c>
      <c r="L46" s="53">
        <f t="shared" si="4"/>
        <v>0.20228825679326234</v>
      </c>
      <c r="M46" s="82">
        <v>37758</v>
      </c>
      <c r="N46" s="9"/>
      <c r="O46" s="9"/>
      <c r="P46" s="9"/>
      <c r="Q46" s="9"/>
      <c r="R46" s="9"/>
      <c r="S46" s="9"/>
      <c r="T46" s="9"/>
      <c r="U46" s="9"/>
      <c r="V46" s="9"/>
      <c r="W46" s="9"/>
      <c r="X46" s="9"/>
      <c r="Y46" s="9"/>
      <c r="Z46" s="9"/>
      <c r="AA46" s="9"/>
      <c r="AB46" s="9"/>
      <c r="AC46" s="9"/>
      <c r="AD46" s="9"/>
      <c r="AE46" s="9"/>
      <c r="AF46" s="8"/>
      <c r="AG46" s="9"/>
      <c r="AH46" s="8"/>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8"/>
      <c r="DC46" s="8"/>
      <c r="DD46" s="8"/>
      <c r="DE46" s="8"/>
      <c r="DF46" s="8"/>
      <c r="DG46" s="8"/>
      <c r="DH46" s="8"/>
      <c r="DI46" s="8"/>
      <c r="DJ46" s="9"/>
      <c r="DK46" s="9"/>
      <c r="DL46" s="9"/>
      <c r="DM46" s="9"/>
      <c r="DN46" s="10"/>
      <c r="DO46" s="10"/>
      <c r="DP46" s="10"/>
      <c r="DQ46" s="10"/>
      <c r="DR46" s="10"/>
      <c r="DS46" s="8"/>
      <c r="DT46" s="10"/>
      <c r="DU46" s="10"/>
      <c r="DV46" s="10"/>
      <c r="DW46" s="10"/>
      <c r="DX46" s="10"/>
      <c r="DY46" s="10"/>
      <c r="DZ46" s="8"/>
      <c r="EA46" s="10"/>
      <c r="EB46" s="10"/>
      <c r="EC46" s="10"/>
      <c r="ED46" s="10"/>
      <c r="EE46" s="10"/>
      <c r="EF46" s="10"/>
      <c r="EG46" s="10"/>
      <c r="EH46" s="10"/>
      <c r="EI46" s="10"/>
      <c r="EJ46" s="10"/>
      <c r="EK46" s="10"/>
      <c r="EL46" s="10"/>
      <c r="EM46" s="8"/>
      <c r="EN46" s="10"/>
      <c r="EO46" s="10"/>
      <c r="EP46" s="10"/>
      <c r="EQ46" s="10"/>
      <c r="ER46" s="10"/>
      <c r="ES46" s="10"/>
      <c r="ET46" s="10"/>
      <c r="EU46" s="10"/>
      <c r="EV46" s="8"/>
      <c r="EW46" s="10"/>
      <c r="EX46" s="10"/>
      <c r="EY46" s="10"/>
      <c r="EZ46" s="10"/>
      <c r="FA46" s="8"/>
      <c r="FB46" s="8"/>
      <c r="FC46" s="8"/>
      <c r="FD46" s="8"/>
      <c r="FE46" s="8"/>
      <c r="FF46" s="8"/>
      <c r="FG46" s="9"/>
      <c r="FH46" s="9"/>
      <c r="FI46" s="8"/>
      <c r="FJ46" s="8"/>
      <c r="FK46" s="8"/>
      <c r="FL46" s="8"/>
      <c r="FM46" s="9"/>
      <c r="FN46" s="9"/>
      <c r="FO46" s="8"/>
      <c r="FP46" s="8"/>
      <c r="FQ46" s="8"/>
      <c r="FR46" s="8"/>
      <c r="FS46" s="10"/>
      <c r="FT46" s="8"/>
      <c r="FU46" s="9"/>
      <c r="FV46" s="8"/>
      <c r="FW46" s="77"/>
      <c r="FX46" s="8"/>
      <c r="FY46" s="8"/>
      <c r="FZ46" s="77"/>
      <c r="GA46" s="8"/>
    </row>
    <row r="47" spans="1:183" x14ac:dyDescent="0.2">
      <c r="A47" s="17" t="s">
        <v>125</v>
      </c>
      <c r="B47" s="79" t="s">
        <v>126</v>
      </c>
      <c r="C47" s="52">
        <v>5647</v>
      </c>
      <c r="D47" s="53">
        <f t="shared" si="0"/>
        <v>0.31642945197803429</v>
      </c>
      <c r="E47" s="52">
        <v>67</v>
      </c>
      <c r="F47" s="80">
        <f t="shared" si="1"/>
        <v>3.754342709850947E-3</v>
      </c>
      <c r="G47" s="52">
        <v>12132</v>
      </c>
      <c r="H47" s="53">
        <f t="shared" si="2"/>
        <v>0.67981620531211473</v>
      </c>
      <c r="I47" s="52">
        <v>0</v>
      </c>
      <c r="J47" s="53">
        <f t="shared" si="3"/>
        <v>0</v>
      </c>
      <c r="K47" s="52">
        <v>17846</v>
      </c>
      <c r="L47" s="53">
        <f t="shared" si="4"/>
        <v>0.17711041861019036</v>
      </c>
      <c r="M47" s="82">
        <v>100762</v>
      </c>
      <c r="N47" s="9"/>
      <c r="O47" s="9"/>
      <c r="P47" s="9"/>
      <c r="Q47" s="9"/>
      <c r="R47" s="9"/>
      <c r="S47" s="9"/>
      <c r="T47" s="9"/>
      <c r="U47" s="9"/>
      <c r="V47" s="9"/>
      <c r="W47" s="9"/>
      <c r="X47" s="9"/>
      <c r="Y47" s="9"/>
      <c r="Z47" s="9"/>
      <c r="AA47" s="9"/>
      <c r="AB47" s="9"/>
      <c r="AC47" s="9"/>
      <c r="AD47" s="9"/>
      <c r="AE47" s="9"/>
      <c r="AF47" s="8"/>
      <c r="AG47" s="9"/>
      <c r="AH47" s="8"/>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8"/>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10"/>
      <c r="DO47" s="10"/>
      <c r="DP47" s="10"/>
      <c r="DQ47" s="10"/>
      <c r="DR47" s="10"/>
      <c r="DS47" s="8"/>
      <c r="DT47" s="10"/>
      <c r="DU47" s="10"/>
      <c r="DV47" s="10"/>
      <c r="DW47" s="10"/>
      <c r="DX47" s="10"/>
      <c r="DY47" s="10"/>
      <c r="DZ47" s="8"/>
      <c r="EA47" s="10"/>
      <c r="EB47" s="10"/>
      <c r="EC47" s="10"/>
      <c r="ED47" s="10"/>
      <c r="EE47" s="10"/>
      <c r="EF47" s="10"/>
      <c r="EG47" s="10"/>
      <c r="EH47" s="10"/>
      <c r="EI47" s="10"/>
      <c r="EJ47" s="10"/>
      <c r="EK47" s="10"/>
      <c r="EL47" s="10"/>
      <c r="EM47" s="8"/>
      <c r="EN47" s="10"/>
      <c r="EO47" s="10"/>
      <c r="EP47" s="10"/>
      <c r="EQ47" s="10"/>
      <c r="ER47" s="10"/>
      <c r="ES47" s="10"/>
      <c r="ET47" s="10"/>
      <c r="EU47" s="10"/>
      <c r="EV47" s="8"/>
      <c r="EW47" s="10"/>
      <c r="EX47" s="10"/>
      <c r="EY47" s="10"/>
      <c r="EZ47" s="10"/>
      <c r="FA47" s="8"/>
      <c r="FB47" s="8"/>
      <c r="FC47" s="8"/>
      <c r="FD47" s="8"/>
      <c r="FE47" s="8"/>
      <c r="FF47" s="8"/>
      <c r="FG47" s="9"/>
      <c r="FH47" s="9"/>
      <c r="FI47" s="8"/>
      <c r="FJ47" s="8"/>
      <c r="FK47" s="8"/>
      <c r="FL47" s="8"/>
      <c r="FM47" s="9"/>
      <c r="FN47" s="9"/>
      <c r="FO47" s="8"/>
      <c r="FP47" s="8"/>
      <c r="FQ47" s="8"/>
      <c r="FR47" s="8"/>
      <c r="FS47" s="10"/>
      <c r="FT47" s="8"/>
      <c r="FU47" s="8"/>
      <c r="FV47" s="8"/>
      <c r="FW47" s="77"/>
      <c r="FX47" s="8"/>
      <c r="FY47" s="8"/>
      <c r="FZ47" s="77"/>
      <c r="GA47" s="8"/>
    </row>
    <row r="48" spans="1:183" x14ac:dyDescent="0.2">
      <c r="A48" s="17" t="s">
        <v>127</v>
      </c>
      <c r="B48" s="79" t="s">
        <v>128</v>
      </c>
      <c r="C48" s="52">
        <v>16321</v>
      </c>
      <c r="D48" s="53">
        <f t="shared" si="0"/>
        <v>0.34914964167290619</v>
      </c>
      <c r="E48" s="52">
        <v>380</v>
      </c>
      <c r="F48" s="80">
        <f t="shared" si="1"/>
        <v>8.1292116803936242E-3</v>
      </c>
      <c r="G48" s="52">
        <v>29152</v>
      </c>
      <c r="H48" s="53">
        <f t="shared" si="2"/>
        <v>0.62363889186009203</v>
      </c>
      <c r="I48" s="52">
        <v>892</v>
      </c>
      <c r="J48" s="81">
        <f t="shared" si="3"/>
        <v>1.9082254786608192E-2</v>
      </c>
      <c r="K48" s="52">
        <v>46745</v>
      </c>
      <c r="L48" s="53">
        <f t="shared" si="4"/>
        <v>0.24001334976381186</v>
      </c>
      <c r="M48" s="82">
        <v>194760</v>
      </c>
      <c r="N48" s="9"/>
      <c r="O48" s="9"/>
      <c r="P48" s="9"/>
      <c r="Q48" s="9"/>
      <c r="R48" s="9"/>
      <c r="S48" s="9"/>
      <c r="T48" s="9"/>
      <c r="U48" s="9"/>
      <c r="V48" s="9"/>
      <c r="W48" s="9"/>
      <c r="X48" s="9"/>
      <c r="Y48" s="9"/>
      <c r="Z48" s="9"/>
      <c r="AA48" s="9"/>
      <c r="AB48" s="9"/>
      <c r="AC48" s="9"/>
      <c r="AD48" s="9"/>
      <c r="AE48" s="9"/>
      <c r="AF48" s="8"/>
      <c r="AG48" s="9"/>
      <c r="AH48" s="8"/>
      <c r="AI48" s="9"/>
      <c r="AJ48" s="9"/>
      <c r="AK48" s="9"/>
      <c r="AL48" s="9"/>
      <c r="AM48" s="9"/>
      <c r="AN48" s="9"/>
      <c r="AO48" s="8"/>
      <c r="AP48" s="8"/>
      <c r="AQ48" s="9"/>
      <c r="AR48" s="9"/>
      <c r="AS48" s="9"/>
      <c r="AT48" s="9"/>
      <c r="AU48" s="9"/>
      <c r="AV48" s="9"/>
      <c r="AW48" s="9"/>
      <c r="AX48" s="8"/>
      <c r="AY48" s="8"/>
      <c r="AZ48" s="9"/>
      <c r="BA48" s="9"/>
      <c r="BB48" s="9"/>
      <c r="BC48" s="9"/>
      <c r="BD48" s="9"/>
      <c r="BE48" s="9"/>
      <c r="BF48" s="9"/>
      <c r="BG48" s="9"/>
      <c r="BH48" s="9"/>
      <c r="BI48" s="9"/>
      <c r="BJ48" s="9"/>
      <c r="BK48" s="9"/>
      <c r="BL48" s="9"/>
      <c r="BM48" s="9"/>
      <c r="BN48" s="9"/>
      <c r="BO48" s="9"/>
      <c r="BP48" s="9"/>
      <c r="BQ48" s="9"/>
      <c r="BR48" s="9"/>
      <c r="BS48" s="9"/>
      <c r="BT48" s="9"/>
      <c r="BU48" s="8"/>
      <c r="BV48" s="8"/>
      <c r="BW48" s="9"/>
      <c r="BX48" s="9"/>
      <c r="BY48" s="8"/>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8"/>
      <c r="DC48" s="8"/>
      <c r="DD48" s="8"/>
      <c r="DE48" s="8"/>
      <c r="DF48" s="8"/>
      <c r="DG48" s="8"/>
      <c r="DH48" s="8"/>
      <c r="DI48" s="8"/>
      <c r="DJ48" s="9"/>
      <c r="DK48" s="9"/>
      <c r="DL48" s="9"/>
      <c r="DM48" s="9"/>
      <c r="DN48" s="10"/>
      <c r="DO48" s="10"/>
      <c r="DP48" s="10"/>
      <c r="DQ48" s="10"/>
      <c r="DR48" s="10"/>
      <c r="DS48" s="8"/>
      <c r="DT48" s="10"/>
      <c r="DU48" s="10"/>
      <c r="DV48" s="10"/>
      <c r="DW48" s="10"/>
      <c r="DX48" s="10"/>
      <c r="DY48" s="10"/>
      <c r="DZ48" s="8"/>
      <c r="EA48" s="10"/>
      <c r="EB48" s="10"/>
      <c r="EC48" s="10"/>
      <c r="ED48" s="10"/>
      <c r="EE48" s="10"/>
      <c r="EF48" s="10"/>
      <c r="EG48" s="10"/>
      <c r="EH48" s="10"/>
      <c r="EI48" s="10"/>
      <c r="EJ48" s="10"/>
      <c r="EK48" s="10"/>
      <c r="EL48" s="10"/>
      <c r="EM48" s="8"/>
      <c r="EN48" s="10"/>
      <c r="EO48" s="10"/>
      <c r="EP48" s="10"/>
      <c r="EQ48" s="10"/>
      <c r="ER48" s="10"/>
      <c r="ES48" s="10"/>
      <c r="ET48" s="10"/>
      <c r="EU48" s="10"/>
      <c r="EV48" s="8"/>
      <c r="EW48" s="10"/>
      <c r="EX48" s="10"/>
      <c r="EY48" s="10"/>
      <c r="EZ48" s="10"/>
      <c r="FA48" s="8"/>
      <c r="FB48" s="8"/>
      <c r="FC48" s="8"/>
      <c r="FD48" s="8"/>
      <c r="FE48" s="8"/>
      <c r="FF48" s="8"/>
      <c r="FG48" s="9"/>
      <c r="FH48" s="9"/>
      <c r="FI48" s="8"/>
      <c r="FJ48" s="8"/>
      <c r="FK48" s="8"/>
      <c r="FL48" s="8"/>
      <c r="FM48" s="9"/>
      <c r="FN48" s="9"/>
      <c r="FO48" s="8"/>
      <c r="FP48" s="8"/>
      <c r="FQ48" s="8"/>
      <c r="FR48" s="8"/>
      <c r="FS48" s="8"/>
      <c r="FT48" s="8"/>
      <c r="FU48" s="8"/>
      <c r="FV48" s="8"/>
      <c r="FW48" s="77"/>
      <c r="FX48" s="8"/>
      <c r="FY48" s="8"/>
      <c r="FZ48" s="77"/>
      <c r="GA48" s="8"/>
    </row>
    <row r="49" spans="1:183" x14ac:dyDescent="0.2">
      <c r="A49" s="17" t="s">
        <v>129</v>
      </c>
      <c r="B49" s="79" t="s">
        <v>130</v>
      </c>
      <c r="C49" s="52">
        <v>6959</v>
      </c>
      <c r="D49" s="53">
        <f t="shared" si="0"/>
        <v>0.33312589755864047</v>
      </c>
      <c r="E49" s="52">
        <v>99</v>
      </c>
      <c r="F49" s="80">
        <f t="shared" si="1"/>
        <v>4.7391096218286259E-3</v>
      </c>
      <c r="G49" s="52">
        <v>13832</v>
      </c>
      <c r="H49" s="53">
        <f t="shared" si="2"/>
        <v>0.66213499281953092</v>
      </c>
      <c r="I49" s="52">
        <v>0</v>
      </c>
      <c r="J49" s="53">
        <f t="shared" si="3"/>
        <v>0</v>
      </c>
      <c r="K49" s="52">
        <v>20890</v>
      </c>
      <c r="L49" s="53">
        <f t="shared" si="4"/>
        <v>0.23361402802473691</v>
      </c>
      <c r="M49" s="82">
        <v>89421</v>
      </c>
      <c r="N49" s="9"/>
      <c r="O49" s="9"/>
      <c r="P49" s="9"/>
      <c r="Q49" s="9"/>
      <c r="R49" s="9"/>
      <c r="S49" s="9"/>
      <c r="T49" s="9"/>
      <c r="U49" s="9"/>
      <c r="V49" s="9"/>
      <c r="W49" s="9"/>
      <c r="X49" s="9"/>
      <c r="Y49" s="9"/>
      <c r="Z49" s="9"/>
      <c r="AA49" s="9"/>
      <c r="AB49" s="9"/>
      <c r="AC49" s="9"/>
      <c r="AD49" s="9"/>
      <c r="AE49" s="9"/>
      <c r="AF49" s="8"/>
      <c r="AG49" s="9"/>
      <c r="AH49" s="8"/>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8"/>
      <c r="BV49" s="8"/>
      <c r="BW49" s="9"/>
      <c r="BX49" s="9"/>
      <c r="BY49" s="8"/>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8"/>
      <c r="DC49" s="8"/>
      <c r="DD49" s="8"/>
      <c r="DE49" s="8"/>
      <c r="DF49" s="8"/>
      <c r="DG49" s="8"/>
      <c r="DH49" s="8"/>
      <c r="DI49" s="8"/>
      <c r="DJ49" s="9"/>
      <c r="DK49" s="9"/>
      <c r="DL49" s="9"/>
      <c r="DM49" s="9"/>
      <c r="DN49" s="10"/>
      <c r="DO49" s="10"/>
      <c r="DP49" s="10"/>
      <c r="DQ49" s="10"/>
      <c r="DR49" s="10"/>
      <c r="DS49" s="8"/>
      <c r="DT49" s="10"/>
      <c r="DU49" s="10"/>
      <c r="DV49" s="10"/>
      <c r="DW49" s="10"/>
      <c r="DX49" s="10"/>
      <c r="DY49" s="10"/>
      <c r="DZ49" s="8"/>
      <c r="EA49" s="10"/>
      <c r="EB49" s="10"/>
      <c r="EC49" s="10"/>
      <c r="ED49" s="10"/>
      <c r="EE49" s="10"/>
      <c r="EF49" s="10"/>
      <c r="EG49" s="10"/>
      <c r="EH49" s="10"/>
      <c r="EI49" s="10"/>
      <c r="EJ49" s="10"/>
      <c r="EK49" s="10"/>
      <c r="EL49" s="10"/>
      <c r="EM49" s="8"/>
      <c r="EN49" s="10"/>
      <c r="EO49" s="10"/>
      <c r="EP49" s="10"/>
      <c r="EQ49" s="10"/>
      <c r="ER49" s="10"/>
      <c r="ES49" s="10"/>
      <c r="ET49" s="10"/>
      <c r="EU49" s="10"/>
      <c r="EV49" s="8"/>
      <c r="EW49" s="10"/>
      <c r="EX49" s="10"/>
      <c r="EY49" s="10"/>
      <c r="EZ49" s="10"/>
      <c r="FA49" s="8"/>
      <c r="FB49" s="8"/>
      <c r="FC49" s="8"/>
      <c r="FD49" s="8"/>
      <c r="FE49" s="8"/>
      <c r="FF49" s="8"/>
      <c r="FG49" s="9"/>
      <c r="FH49" s="9"/>
      <c r="FI49" s="8"/>
      <c r="FJ49" s="8"/>
      <c r="FK49" s="8"/>
      <c r="FL49" s="8"/>
      <c r="FM49" s="9"/>
      <c r="FN49" s="9"/>
      <c r="FO49" s="8"/>
      <c r="FP49" s="8"/>
      <c r="FQ49" s="8"/>
      <c r="FR49" s="8"/>
      <c r="FS49" s="8"/>
      <c r="FT49" s="8"/>
      <c r="FU49" s="8"/>
      <c r="FV49" s="8"/>
      <c r="FW49" s="77"/>
      <c r="FX49" s="8"/>
      <c r="FY49" s="8"/>
      <c r="FZ49" s="77"/>
      <c r="GA49" s="8"/>
    </row>
    <row r="50" spans="1:183" x14ac:dyDescent="0.2">
      <c r="A50" s="20"/>
      <c r="B50" s="91"/>
      <c r="C50" s="55"/>
      <c r="D50" s="55"/>
      <c r="E50" s="55"/>
      <c r="F50" s="55"/>
      <c r="G50" s="55"/>
      <c r="H50" s="55"/>
      <c r="I50" s="55"/>
      <c r="J50" s="55"/>
      <c r="K50" s="55"/>
      <c r="L50" s="55"/>
      <c r="M50" s="56"/>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row>
    <row r="51" spans="1:183" x14ac:dyDescent="0.2">
      <c r="A51" s="13" t="s">
        <v>147</v>
      </c>
      <c r="B51" s="13"/>
      <c r="C51" s="48">
        <f>SUM(C2:C49)</f>
        <v>368322</v>
      </c>
      <c r="D51" s="49">
        <f>C51/K51</f>
        <v>0.33013347961236056</v>
      </c>
      <c r="E51" s="48">
        <f t="shared" ref="E51:M51" si="5">SUM(E2:E49)</f>
        <v>5738</v>
      </c>
      <c r="F51" s="92">
        <f>E51/K51</f>
        <v>5.1430702103478073E-3</v>
      </c>
      <c r="G51" s="48">
        <f t="shared" si="5"/>
        <v>696248</v>
      </c>
      <c r="H51" s="49">
        <f>G51/K51</f>
        <v>0.62405931471143949</v>
      </c>
      <c r="I51" s="48">
        <f t="shared" si="5"/>
        <v>45368</v>
      </c>
      <c r="J51" s="49">
        <f>I51/K51</f>
        <v>4.066413546585209E-2</v>
      </c>
      <c r="K51" s="48">
        <f t="shared" si="5"/>
        <v>1115676</v>
      </c>
      <c r="L51" s="49">
        <f>K51/M51</f>
        <v>0.1967304345372759</v>
      </c>
      <c r="M51" s="48">
        <f t="shared" si="5"/>
        <v>5671090</v>
      </c>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row>
    <row r="52" spans="1:183" x14ac:dyDescent="0.2">
      <c r="A52" s="13" t="s">
        <v>131</v>
      </c>
      <c r="B52" s="13"/>
      <c r="C52" s="48">
        <f>AVERAGE(C2:C49)</f>
        <v>7673.375</v>
      </c>
      <c r="D52" s="49">
        <f t="shared" ref="D52:M52" si="6">AVERAGE(D2:D49)</f>
        <v>0.34059211703639702</v>
      </c>
      <c r="E52" s="48">
        <f t="shared" si="6"/>
        <v>119.54166666666667</v>
      </c>
      <c r="F52" s="92">
        <f t="shared" si="6"/>
        <v>6.1724541953062373E-3</v>
      </c>
      <c r="G52" s="48">
        <f t="shared" si="6"/>
        <v>14505.166666666666</v>
      </c>
      <c r="H52" s="49">
        <f t="shared" si="6"/>
        <v>0.62889688700373325</v>
      </c>
      <c r="I52" s="48">
        <f t="shared" si="6"/>
        <v>945.16666666666663</v>
      </c>
      <c r="J52" s="49">
        <f t="shared" si="6"/>
        <v>2.4338541764563366E-2</v>
      </c>
      <c r="K52" s="48">
        <f t="shared" si="6"/>
        <v>23243.25</v>
      </c>
      <c r="L52" s="49">
        <f t="shared" si="6"/>
        <v>0.19210598612253871</v>
      </c>
      <c r="M52" s="48">
        <f t="shared" si="6"/>
        <v>118147.70833333333</v>
      </c>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row>
    <row r="53" spans="1:183" x14ac:dyDescent="0.2">
      <c r="A53" s="13" t="s">
        <v>132</v>
      </c>
      <c r="B53" s="13"/>
      <c r="C53" s="48">
        <f>MEDIAN(C2:C49)</f>
        <v>5610</v>
      </c>
      <c r="D53" s="49">
        <f t="shared" ref="D53:M53" si="7">MEDIAN(D2:D49)</f>
        <v>0.33760896256331974</v>
      </c>
      <c r="E53" s="48">
        <f t="shared" si="7"/>
        <v>79.5</v>
      </c>
      <c r="F53" s="92">
        <f t="shared" si="7"/>
        <v>4.359932284927967E-3</v>
      </c>
      <c r="G53" s="48">
        <f t="shared" si="7"/>
        <v>11241.5</v>
      </c>
      <c r="H53" s="49">
        <f t="shared" si="7"/>
        <v>0.64051808223911433</v>
      </c>
      <c r="I53" s="48">
        <f t="shared" si="7"/>
        <v>0</v>
      </c>
      <c r="J53" s="93">
        <f t="shared" si="7"/>
        <v>0</v>
      </c>
      <c r="K53" s="48">
        <f t="shared" si="7"/>
        <v>18215.5</v>
      </c>
      <c r="L53" s="49">
        <f t="shared" si="7"/>
        <v>0.19494902916239834</v>
      </c>
      <c r="M53" s="48">
        <f t="shared" si="7"/>
        <v>77906</v>
      </c>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row>
    <row r="54" spans="1:183" x14ac:dyDescent="0.2">
      <c r="C54" s="43"/>
      <c r="D54" s="43"/>
      <c r="E54" s="43"/>
      <c r="F54" s="43"/>
      <c r="G54" s="43"/>
      <c r="H54" s="43"/>
      <c r="I54" s="43"/>
      <c r="J54" s="43"/>
      <c r="K54" s="43"/>
      <c r="L54" s="43"/>
      <c r="M54" s="43"/>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row>
    <row r="55" spans="1:183" x14ac:dyDescent="0.2">
      <c r="C55" s="43"/>
      <c r="D55" s="43"/>
      <c r="E55" s="43"/>
      <c r="F55" s="43"/>
      <c r="G55" s="43"/>
      <c r="H55" s="43"/>
      <c r="I55" s="43"/>
      <c r="J55" s="43"/>
      <c r="K55" s="43"/>
      <c r="L55" s="43"/>
      <c r="M55" s="43"/>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row>
    <row r="56" spans="1:183" x14ac:dyDescent="0.2">
      <c r="C56" s="43"/>
      <c r="D56" s="43"/>
      <c r="E56" s="43"/>
      <c r="F56" s="43"/>
      <c r="G56" s="43"/>
      <c r="H56" s="43"/>
      <c r="I56" s="43"/>
      <c r="J56" s="43"/>
      <c r="K56" s="43"/>
      <c r="L56" s="43"/>
      <c r="M56" s="43"/>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row>
    <row r="57" spans="1:183" x14ac:dyDescent="0.2">
      <c r="C57" s="43"/>
      <c r="D57" s="43"/>
      <c r="E57" s="43"/>
      <c r="F57" s="43"/>
      <c r="G57" s="43"/>
      <c r="H57" s="43"/>
      <c r="I57" s="43"/>
      <c r="J57" s="43"/>
      <c r="K57" s="43"/>
      <c r="L57" s="43"/>
      <c r="M57" s="43"/>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row>
    <row r="58" spans="1:183" x14ac:dyDescent="0.2">
      <c r="C58" s="43"/>
      <c r="D58" s="43"/>
      <c r="E58" s="43"/>
      <c r="F58" s="43"/>
      <c r="G58" s="43"/>
      <c r="H58" s="43"/>
      <c r="I58" s="43"/>
      <c r="J58" s="43"/>
      <c r="K58" s="43"/>
      <c r="L58" s="43"/>
      <c r="M58" s="43"/>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row>
    <row r="59" spans="1:183" x14ac:dyDescent="0.2">
      <c r="C59" s="43"/>
      <c r="D59" s="43"/>
      <c r="E59" s="43"/>
      <c r="F59" s="43"/>
      <c r="G59" s="43"/>
      <c r="H59" s="43"/>
      <c r="I59" s="43"/>
      <c r="J59" s="43"/>
      <c r="K59" s="43"/>
      <c r="L59" s="43"/>
      <c r="M59" s="43"/>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row>
    <row r="60" spans="1:183" x14ac:dyDescent="0.2">
      <c r="C60" s="43"/>
      <c r="D60" s="43"/>
      <c r="E60" s="43"/>
      <c r="F60" s="43"/>
      <c r="G60" s="43"/>
      <c r="H60" s="43"/>
      <c r="I60" s="43"/>
      <c r="J60" s="43"/>
      <c r="K60" s="43"/>
      <c r="L60" s="43"/>
      <c r="M60" s="43"/>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row>
    <row r="61" spans="1:183" x14ac:dyDescent="0.2">
      <c r="C61" s="43"/>
      <c r="D61" s="43"/>
      <c r="E61" s="43"/>
      <c r="F61" s="43"/>
      <c r="G61" s="43"/>
      <c r="H61" s="43"/>
      <c r="I61" s="43"/>
      <c r="J61" s="43"/>
      <c r="K61" s="43"/>
      <c r="L61" s="43"/>
      <c r="M61" s="43"/>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row>
    <row r="62" spans="1:183" x14ac:dyDescent="0.2">
      <c r="C62" s="43"/>
      <c r="D62" s="43"/>
      <c r="E62" s="43"/>
      <c r="F62" s="43"/>
      <c r="G62" s="43"/>
      <c r="H62" s="43"/>
      <c r="I62" s="43"/>
      <c r="J62" s="43"/>
      <c r="K62" s="43"/>
      <c r="L62" s="43"/>
      <c r="M62" s="43"/>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row>
    <row r="63" spans="1:183" x14ac:dyDescent="0.2">
      <c r="C63" s="43"/>
      <c r="D63" s="43"/>
      <c r="E63" s="43"/>
      <c r="F63" s="43"/>
      <c r="G63" s="43"/>
      <c r="H63" s="43"/>
      <c r="I63" s="43"/>
      <c r="J63" s="43"/>
      <c r="K63" s="43"/>
      <c r="L63" s="43"/>
      <c r="M63" s="43"/>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row>
    <row r="64" spans="1:183" x14ac:dyDescent="0.2">
      <c r="C64" s="43"/>
      <c r="D64" s="43"/>
      <c r="E64" s="43"/>
      <c r="F64" s="43"/>
      <c r="G64" s="43"/>
      <c r="H64" s="43"/>
      <c r="I64" s="43"/>
      <c r="J64" s="43"/>
      <c r="K64" s="43"/>
      <c r="L64" s="43"/>
      <c r="M64" s="43"/>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row>
    <row r="65" spans="3:183" x14ac:dyDescent="0.2">
      <c r="C65" s="43"/>
      <c r="D65" s="43"/>
      <c r="E65" s="43"/>
      <c r="F65" s="43"/>
      <c r="G65" s="43"/>
      <c r="H65" s="43"/>
      <c r="I65" s="43"/>
      <c r="J65" s="43"/>
      <c r="K65" s="43"/>
      <c r="L65" s="43"/>
      <c r="M65" s="43"/>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row>
    <row r="66" spans="3:183" x14ac:dyDescent="0.2">
      <c r="C66" s="43"/>
      <c r="D66" s="43"/>
      <c r="E66" s="43"/>
      <c r="F66" s="43"/>
      <c r="G66" s="43"/>
      <c r="H66" s="43"/>
      <c r="I66" s="43"/>
      <c r="J66" s="43"/>
      <c r="K66" s="43"/>
      <c r="L66" s="43"/>
      <c r="M66" s="43"/>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row>
    <row r="67" spans="3:183" x14ac:dyDescent="0.2">
      <c r="C67" s="43"/>
      <c r="D67" s="43"/>
      <c r="E67" s="43"/>
      <c r="F67" s="43"/>
      <c r="G67" s="43"/>
      <c r="H67" s="43"/>
      <c r="I67" s="43"/>
      <c r="J67" s="43"/>
      <c r="K67" s="43"/>
      <c r="L67" s="43"/>
      <c r="M67" s="43"/>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row>
    <row r="68" spans="3:183" x14ac:dyDescent="0.2">
      <c r="C68" s="43"/>
      <c r="D68" s="43"/>
      <c r="E68" s="43"/>
      <c r="F68" s="43"/>
      <c r="G68" s="43"/>
      <c r="H68" s="43"/>
      <c r="I68" s="43"/>
      <c r="J68" s="43"/>
      <c r="K68" s="43"/>
      <c r="L68" s="43"/>
      <c r="M68" s="43"/>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row>
    <row r="69" spans="3:183" x14ac:dyDescent="0.2">
      <c r="C69" s="43"/>
      <c r="D69" s="43"/>
      <c r="E69" s="43"/>
      <c r="F69" s="43"/>
      <c r="G69" s="43"/>
      <c r="H69" s="43"/>
      <c r="I69" s="43"/>
      <c r="J69" s="43"/>
      <c r="K69" s="43"/>
      <c r="L69" s="43"/>
      <c r="M69" s="43"/>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row>
    <row r="70" spans="3:183" x14ac:dyDescent="0.2">
      <c r="C70" s="43"/>
      <c r="D70" s="43"/>
      <c r="E70" s="43"/>
      <c r="F70" s="43"/>
      <c r="G70" s="43"/>
      <c r="H70" s="43"/>
      <c r="I70" s="43"/>
      <c r="J70" s="43"/>
      <c r="K70" s="43"/>
      <c r="L70" s="43"/>
      <c r="M70" s="43"/>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row>
  </sheetData>
  <autoFilter ref="A1:M49" xr:uid="{D182C21C-49E7-4CED-BA7C-6571F3B8EBF3}"/>
  <sortState xmlns:xlrd2="http://schemas.microsoft.com/office/spreadsheetml/2017/richdata2" ref="A2:M49">
    <sortCondition ref="B2:B49"/>
  </sortState>
  <conditionalFormatting sqref="A2:M49">
    <cfRule type="expression" dxfId="4" priority="1">
      <formula>MOD(ROW(),2)=0</formula>
    </cfRule>
  </conditionalFormatting>
  <printOptions horizontalCentered="1" verticalCentered="1"/>
  <pageMargins left="0.75" right="0.75" top="1" bottom="1" header="0.5" footer="0.5"/>
  <pageSetup orientation="landscape" horizontalDpi="0" verticalDpi="0"/>
  <headerFooter>
    <oddHeader>Data Dump - Sections 1-11</oddHeader>
    <oddFooter>Counting Opinions (SQUIRE) Ltd.</oddFooter>
  </headerFooter>
  <ignoredErrors>
    <ignoredError sqref="D51 F51 H51 J51:K51 L5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A76FE-BD48-4629-8512-7023E1A70DF6}">
  <sheetPr>
    <tabColor theme="7" tint="0.39997558519241921"/>
  </sheetPr>
  <dimension ref="A1:GA78"/>
  <sheetViews>
    <sheetView showGridLines="0" zoomScale="110" zoomScaleNormal="110" workbookViewId="0">
      <pane xSplit="1" ySplit="1" topLeftCell="B2" activePane="bottomRight" state="frozen"/>
      <selection pane="topRight" activeCell="B1" sqref="B1"/>
      <selection pane="bottomLeft" activeCell="A2" sqref="A2"/>
      <selection pane="bottomRight" activeCell="B1" sqref="B1"/>
    </sheetView>
  </sheetViews>
  <sheetFormatPr defaultRowHeight="12.75" outlineLevelRow="1" x14ac:dyDescent="0.2"/>
  <cols>
    <col min="1" max="1" width="38.140625" style="7" hidden="1" customWidth="1"/>
    <col min="2" max="2" width="30.85546875" style="7" bestFit="1" customWidth="1"/>
    <col min="3" max="3" width="10.85546875" style="12" customWidth="1"/>
    <col min="4" max="4" width="11.5703125" style="12" customWidth="1"/>
    <col min="5" max="5" width="11.140625" style="12" customWidth="1"/>
    <col min="6" max="6" width="11.42578125" style="12" customWidth="1"/>
    <col min="7" max="7" width="10.7109375" style="12" customWidth="1"/>
    <col min="8" max="8" width="12" style="12" customWidth="1"/>
    <col min="9" max="9" width="13" style="12" customWidth="1"/>
    <col min="10" max="10" width="11.7109375" style="12" customWidth="1"/>
    <col min="11" max="11" width="13" style="12" customWidth="1"/>
    <col min="12" max="12" width="12" style="12" customWidth="1"/>
    <col min="13" max="13" width="15" style="12" customWidth="1"/>
    <col min="14" max="28" width="11.42578125" style="7" bestFit="1" customWidth="1"/>
    <col min="29" max="29" width="15.28515625" style="7" customWidth="1"/>
    <col min="30" max="30" width="11.42578125" style="7" bestFit="1" customWidth="1"/>
    <col min="31" max="31" width="15.28515625" style="7" customWidth="1"/>
    <col min="32" max="119" width="11.42578125" style="7" bestFit="1" customWidth="1"/>
    <col min="120" max="120" width="15.28515625" style="7" customWidth="1"/>
    <col min="121" max="126" width="11.42578125" style="7" bestFit="1" customWidth="1"/>
    <col min="127" max="127" width="15.28515625" style="7" customWidth="1"/>
    <col min="128" max="139" width="11.42578125" style="7" bestFit="1" customWidth="1"/>
    <col min="140" max="140" width="15.28515625" style="7" customWidth="1"/>
    <col min="141" max="148" width="11.42578125" style="7" bestFit="1" customWidth="1"/>
    <col min="149" max="149" width="15.28515625" style="7" customWidth="1"/>
    <col min="150" max="153" width="11.42578125" style="7" bestFit="1" customWidth="1"/>
    <col min="154" max="159" width="15.28515625" style="7" customWidth="1"/>
    <col min="160" max="161" width="11.42578125" style="7" bestFit="1" customWidth="1"/>
    <col min="162" max="165" width="15.28515625" style="7" customWidth="1"/>
    <col min="166" max="167" width="11.42578125" style="7" bestFit="1" customWidth="1"/>
    <col min="168" max="171" width="15.28515625" style="7" customWidth="1"/>
    <col min="172" max="172" width="11.42578125" style="7" bestFit="1" customWidth="1"/>
    <col min="173" max="173" width="15.28515625" style="7" customWidth="1"/>
    <col min="174" max="174" width="11.42578125" style="7" bestFit="1" customWidth="1"/>
    <col min="175" max="175" width="15.28515625" style="7" customWidth="1"/>
    <col min="176" max="176" width="11.42578125" style="7" bestFit="1" customWidth="1"/>
    <col min="177" max="178" width="15.28515625" style="7" customWidth="1"/>
    <col min="179" max="179" width="11.42578125" style="7" bestFit="1" customWidth="1"/>
    <col min="180" max="180" width="15.28515625" style="7" customWidth="1"/>
    <col min="181" max="16384" width="9.140625" style="7"/>
  </cols>
  <sheetData>
    <row r="1" spans="1:183" s="6" customFormat="1" ht="63.75" customHeight="1" x14ac:dyDescent="0.2">
      <c r="A1" s="63" t="s">
        <v>32</v>
      </c>
      <c r="B1" s="109" t="s">
        <v>33</v>
      </c>
      <c r="C1" s="109" t="s">
        <v>169</v>
      </c>
      <c r="D1" s="16" t="s">
        <v>170</v>
      </c>
      <c r="E1" s="109" t="s">
        <v>171</v>
      </c>
      <c r="F1" s="16" t="s">
        <v>172</v>
      </c>
      <c r="G1" s="109" t="s">
        <v>173</v>
      </c>
      <c r="H1" s="16" t="s">
        <v>174</v>
      </c>
      <c r="I1" s="109" t="s">
        <v>175</v>
      </c>
      <c r="J1" s="16" t="s">
        <v>176</v>
      </c>
      <c r="K1" s="109" t="s">
        <v>177</v>
      </c>
      <c r="L1" s="16" t="s">
        <v>178</v>
      </c>
      <c r="M1" s="110" t="s">
        <v>179</v>
      </c>
    </row>
    <row r="2" spans="1:183" x14ac:dyDescent="0.2">
      <c r="A2" s="17" t="s">
        <v>44</v>
      </c>
      <c r="B2" s="79" t="s">
        <v>45</v>
      </c>
      <c r="C2" s="52">
        <v>16606</v>
      </c>
      <c r="D2" s="53">
        <f>C2/K2</f>
        <v>0.29352706190122674</v>
      </c>
      <c r="E2" s="52">
        <v>187</v>
      </c>
      <c r="F2" s="80">
        <f>E2/K2</f>
        <v>3.3054053098596527E-3</v>
      </c>
      <c r="G2" s="52">
        <v>34850</v>
      </c>
      <c r="H2" s="53">
        <f>G2/K2</f>
        <v>0.6160073532011171</v>
      </c>
      <c r="I2" s="52">
        <v>4931</v>
      </c>
      <c r="J2" s="81">
        <f>I2/K2</f>
        <v>8.716017958779651E-2</v>
      </c>
      <c r="K2" s="52">
        <v>56574</v>
      </c>
      <c r="L2" s="53">
        <f>K2/M2</f>
        <v>0.19582080046520162</v>
      </c>
      <c r="M2" s="82">
        <v>288907</v>
      </c>
      <c r="N2" s="9"/>
      <c r="O2" s="9"/>
      <c r="P2" s="9"/>
      <c r="Q2" s="9"/>
      <c r="R2" s="9"/>
      <c r="S2" s="9"/>
      <c r="T2" s="9"/>
      <c r="U2" s="9"/>
      <c r="V2" s="9"/>
      <c r="W2" s="9"/>
      <c r="X2" s="9"/>
      <c r="Y2" s="9"/>
      <c r="Z2" s="9"/>
      <c r="AA2" s="9"/>
      <c r="AB2" s="9"/>
      <c r="AC2" s="9"/>
      <c r="AD2" s="9"/>
      <c r="AE2" s="9"/>
      <c r="AF2" s="8"/>
      <c r="AG2" s="9"/>
      <c r="AH2" s="8"/>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9"/>
      <c r="DK2" s="9"/>
      <c r="DL2" s="9"/>
      <c r="DM2" s="8"/>
      <c r="DN2" s="10"/>
      <c r="DO2" s="10"/>
      <c r="DP2" s="10"/>
      <c r="DQ2" s="10"/>
      <c r="DR2" s="10"/>
      <c r="DS2" s="8"/>
      <c r="DT2" s="10"/>
      <c r="DU2" s="10"/>
      <c r="DV2" s="10"/>
      <c r="DW2" s="10"/>
      <c r="DX2" s="10"/>
      <c r="DY2" s="10"/>
      <c r="DZ2" s="8"/>
      <c r="EA2" s="10"/>
      <c r="EB2" s="10"/>
      <c r="EC2" s="10"/>
      <c r="ED2" s="10"/>
      <c r="EE2" s="10"/>
      <c r="EF2" s="10"/>
      <c r="EG2" s="10"/>
      <c r="EH2" s="10"/>
      <c r="EI2" s="10"/>
      <c r="EJ2" s="10"/>
      <c r="EK2" s="10"/>
      <c r="EL2" s="10"/>
      <c r="EM2" s="8"/>
      <c r="EN2" s="10"/>
      <c r="EO2" s="10"/>
      <c r="EP2" s="10"/>
      <c r="EQ2" s="10"/>
      <c r="ER2" s="10"/>
      <c r="ES2" s="10"/>
      <c r="ET2" s="10"/>
      <c r="EU2" s="10"/>
      <c r="EV2" s="8"/>
      <c r="EW2" s="10"/>
      <c r="EX2" s="10"/>
      <c r="EY2" s="10"/>
      <c r="EZ2" s="10"/>
      <c r="FA2" s="8"/>
      <c r="FB2" s="8"/>
      <c r="FC2" s="8"/>
      <c r="FD2" s="8"/>
      <c r="FE2" s="8"/>
      <c r="FF2" s="8"/>
      <c r="FG2" s="9"/>
      <c r="FH2" s="9"/>
      <c r="FI2" s="8"/>
      <c r="FJ2" s="8"/>
      <c r="FK2" s="8"/>
      <c r="FL2" s="8"/>
      <c r="FM2" s="9"/>
      <c r="FN2" s="9"/>
      <c r="FO2" s="8"/>
      <c r="FP2" s="8"/>
      <c r="FQ2" s="8"/>
      <c r="FR2" s="8"/>
      <c r="FS2" s="8"/>
      <c r="FT2" s="8"/>
      <c r="FU2" s="8"/>
      <c r="FV2" s="8"/>
      <c r="FW2" s="77"/>
      <c r="FX2" s="8"/>
      <c r="FY2" s="8"/>
      <c r="FZ2" s="77"/>
      <c r="GA2" s="8"/>
    </row>
    <row r="3" spans="1:183" x14ac:dyDescent="0.2">
      <c r="A3" s="17" t="s">
        <v>46</v>
      </c>
      <c r="B3" s="79" t="s">
        <v>47</v>
      </c>
      <c r="C3" s="52">
        <v>8822</v>
      </c>
      <c r="D3" s="53">
        <f t="shared" ref="D3:D57" si="0">C3/K3</f>
        <v>0.34213690129920499</v>
      </c>
      <c r="E3" s="52">
        <v>172</v>
      </c>
      <c r="F3" s="80">
        <f t="shared" ref="F3:F57" si="1">E3/K3</f>
        <v>6.6705448904401787E-3</v>
      </c>
      <c r="G3" s="52">
        <v>16791</v>
      </c>
      <c r="H3" s="53">
        <f t="shared" ref="H3:H57" si="2">G3/K3</f>
        <v>0.6511925538103549</v>
      </c>
      <c r="I3" s="52">
        <v>0</v>
      </c>
      <c r="J3" s="53">
        <f t="shared" ref="J3:J57" si="3">I3/K3</f>
        <v>0</v>
      </c>
      <c r="K3" s="52">
        <v>25785</v>
      </c>
      <c r="L3" s="53">
        <f t="shared" ref="L3:L57" si="4">K3/M3</f>
        <v>0.22902492316984349</v>
      </c>
      <c r="M3" s="82">
        <v>112586</v>
      </c>
      <c r="N3" s="9"/>
      <c r="O3" s="9"/>
      <c r="P3" s="9"/>
      <c r="Q3" s="9"/>
      <c r="R3" s="9"/>
      <c r="S3" s="9"/>
      <c r="T3" s="9"/>
      <c r="U3" s="9"/>
      <c r="V3" s="9"/>
      <c r="W3" s="9"/>
      <c r="X3" s="9"/>
      <c r="Y3" s="9"/>
      <c r="Z3" s="9"/>
      <c r="AA3" s="9"/>
      <c r="AB3" s="9"/>
      <c r="AC3" s="9"/>
      <c r="AD3" s="9"/>
      <c r="AE3" s="9"/>
      <c r="AF3" s="8"/>
      <c r="AG3" s="9"/>
      <c r="AH3" s="8"/>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8"/>
      <c r="BV3" s="8"/>
      <c r="BW3" s="9"/>
      <c r="BX3" s="9"/>
      <c r="BY3" s="8"/>
      <c r="BZ3" s="9"/>
      <c r="CA3" s="9"/>
      <c r="CB3" s="9"/>
      <c r="CC3" s="9"/>
      <c r="CD3" s="9"/>
      <c r="CE3" s="9"/>
      <c r="CF3" s="9"/>
      <c r="CG3" s="9"/>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9"/>
      <c r="DK3" s="9"/>
      <c r="DL3" s="9"/>
      <c r="DM3" s="9"/>
      <c r="DN3" s="10"/>
      <c r="DO3" s="10"/>
      <c r="DP3" s="10"/>
      <c r="DQ3" s="10"/>
      <c r="DR3" s="10"/>
      <c r="DS3" s="8"/>
      <c r="DT3" s="10"/>
      <c r="DU3" s="10"/>
      <c r="DV3" s="10"/>
      <c r="DW3" s="10"/>
      <c r="DX3" s="10"/>
      <c r="DY3" s="10"/>
      <c r="DZ3" s="8"/>
      <c r="EA3" s="10"/>
      <c r="EB3" s="10"/>
      <c r="EC3" s="10"/>
      <c r="ED3" s="10"/>
      <c r="EE3" s="10"/>
      <c r="EF3" s="10"/>
      <c r="EG3" s="10"/>
      <c r="EH3" s="10"/>
      <c r="EI3" s="10"/>
      <c r="EJ3" s="10"/>
      <c r="EK3" s="10"/>
      <c r="EL3" s="10"/>
      <c r="EM3" s="8"/>
      <c r="EN3" s="10"/>
      <c r="EO3" s="10"/>
      <c r="EP3" s="10"/>
      <c r="EQ3" s="10"/>
      <c r="ER3" s="10"/>
      <c r="ES3" s="10"/>
      <c r="ET3" s="10"/>
      <c r="EU3" s="10"/>
      <c r="EV3" s="8"/>
      <c r="EW3" s="10"/>
      <c r="EX3" s="10"/>
      <c r="EY3" s="10"/>
      <c r="EZ3" s="10"/>
      <c r="FA3" s="8"/>
      <c r="FB3" s="8"/>
      <c r="FC3" s="8"/>
      <c r="FD3" s="8"/>
      <c r="FE3" s="8"/>
      <c r="FF3" s="8"/>
      <c r="FG3" s="9"/>
      <c r="FH3" s="9"/>
      <c r="FI3" s="8"/>
      <c r="FJ3" s="8"/>
      <c r="FK3" s="8"/>
      <c r="FL3" s="8"/>
      <c r="FM3" s="9"/>
      <c r="FN3" s="9"/>
      <c r="FO3" s="8"/>
      <c r="FP3" s="8"/>
      <c r="FQ3" s="8"/>
      <c r="FR3" s="8"/>
      <c r="FS3" s="8"/>
      <c r="FT3" s="8"/>
      <c r="FU3" s="8"/>
      <c r="FV3" s="8"/>
      <c r="FW3" s="77"/>
      <c r="FX3" s="8"/>
      <c r="FY3" s="8"/>
      <c r="FZ3" s="77"/>
      <c r="GA3" s="8"/>
    </row>
    <row r="4" spans="1:183" hidden="1" outlineLevel="1" x14ac:dyDescent="0.2">
      <c r="A4" s="17" t="s">
        <v>50</v>
      </c>
      <c r="B4" s="83" t="str">
        <f>A4</f>
        <v>Jesse M. Smith Memorial Library</v>
      </c>
      <c r="C4" s="84">
        <v>5326</v>
      </c>
      <c r="D4" s="85">
        <f t="shared" si="0"/>
        <v>0.40296587727926153</v>
      </c>
      <c r="E4" s="84">
        <v>45</v>
      </c>
      <c r="F4" s="86">
        <f t="shared" si="1"/>
        <v>3.4047060603767873E-3</v>
      </c>
      <c r="G4" s="84">
        <v>7846</v>
      </c>
      <c r="H4" s="85">
        <f t="shared" si="2"/>
        <v>0.59362941666036162</v>
      </c>
      <c r="I4" s="84">
        <v>0</v>
      </c>
      <c r="J4" s="85">
        <f t="shared" si="3"/>
        <v>0</v>
      </c>
      <c r="K4" s="84">
        <v>13217</v>
      </c>
      <c r="L4" s="85">
        <f t="shared" si="4"/>
        <v>0.18208494634025377</v>
      </c>
      <c r="M4" s="87">
        <v>72587</v>
      </c>
      <c r="N4" s="9"/>
      <c r="O4" s="9"/>
      <c r="P4" s="9"/>
      <c r="Q4" s="9"/>
      <c r="R4" s="9"/>
      <c r="S4" s="9"/>
      <c r="T4" s="9"/>
      <c r="U4" s="9"/>
      <c r="V4" s="9"/>
      <c r="W4" s="9"/>
      <c r="X4" s="9"/>
      <c r="Y4" s="9"/>
      <c r="Z4" s="9"/>
      <c r="AA4" s="9"/>
      <c r="AB4" s="9"/>
      <c r="AC4" s="9"/>
      <c r="AD4" s="9"/>
      <c r="AE4" s="9"/>
      <c r="AF4" s="8"/>
      <c r="AG4" s="9"/>
      <c r="AH4" s="8"/>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8"/>
      <c r="BV4" s="8"/>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8"/>
      <c r="DC4" s="8"/>
      <c r="DD4" s="8"/>
      <c r="DE4" s="8"/>
      <c r="DF4" s="8"/>
      <c r="DG4" s="8"/>
      <c r="DH4" s="8"/>
      <c r="DI4" s="8"/>
      <c r="DJ4" s="9"/>
      <c r="DK4" s="9"/>
      <c r="DL4" s="9"/>
      <c r="DM4" s="9"/>
      <c r="DN4" s="10"/>
      <c r="DO4" s="10"/>
      <c r="DP4" s="10"/>
      <c r="DQ4" s="10"/>
      <c r="DR4" s="10"/>
      <c r="DS4" s="8"/>
      <c r="DT4" s="10"/>
      <c r="DU4" s="10"/>
      <c r="DV4" s="10"/>
      <c r="DW4" s="10"/>
      <c r="DX4" s="10"/>
      <c r="DY4" s="10"/>
      <c r="DZ4" s="8"/>
      <c r="EA4" s="10"/>
      <c r="EB4" s="10"/>
      <c r="EC4" s="10"/>
      <c r="ED4" s="10"/>
      <c r="EE4" s="10"/>
      <c r="EF4" s="10"/>
      <c r="EG4" s="10"/>
      <c r="EH4" s="10"/>
      <c r="EI4" s="10"/>
      <c r="EJ4" s="10"/>
      <c r="EK4" s="10"/>
      <c r="EL4" s="10"/>
      <c r="EM4" s="8"/>
      <c r="EN4" s="10"/>
      <c r="EO4" s="10"/>
      <c r="EP4" s="10"/>
      <c r="EQ4" s="10"/>
      <c r="ER4" s="10"/>
      <c r="ES4" s="10"/>
      <c r="ET4" s="10"/>
      <c r="EU4" s="10"/>
      <c r="EV4" s="8"/>
      <c r="EW4" s="10"/>
      <c r="EX4" s="10"/>
      <c r="EY4" s="10"/>
      <c r="EZ4" s="10"/>
      <c r="FA4" s="8"/>
      <c r="FB4" s="8"/>
      <c r="FC4" s="8"/>
      <c r="FD4" s="8"/>
      <c r="FE4" s="8"/>
      <c r="FF4" s="8"/>
      <c r="FG4" s="9"/>
      <c r="FH4" s="9"/>
      <c r="FI4" s="8"/>
      <c r="FJ4" s="8"/>
      <c r="FK4" s="8"/>
      <c r="FL4" s="8"/>
      <c r="FM4" s="9"/>
      <c r="FN4" s="9"/>
      <c r="FO4" s="8"/>
      <c r="FP4" s="8"/>
      <c r="FQ4" s="8"/>
      <c r="FR4" s="8"/>
      <c r="FS4" s="10"/>
      <c r="FT4" s="8"/>
      <c r="FU4" s="9"/>
      <c r="FV4" s="8"/>
      <c r="FW4" s="77"/>
      <c r="FX4" s="8"/>
      <c r="FY4" s="8"/>
      <c r="FZ4" s="77"/>
      <c r="GA4" s="8"/>
    </row>
    <row r="5" spans="1:183" hidden="1" outlineLevel="1" x14ac:dyDescent="0.2">
      <c r="A5" s="17" t="s">
        <v>48</v>
      </c>
      <c r="B5" s="83" t="str">
        <f>A5</f>
        <v>Pascoag Free Public Library</v>
      </c>
      <c r="C5" s="84">
        <v>229</v>
      </c>
      <c r="D5" s="85">
        <f t="shared" si="0"/>
        <v>0.39078498293515357</v>
      </c>
      <c r="E5" s="84">
        <v>2</v>
      </c>
      <c r="F5" s="86">
        <f t="shared" si="1"/>
        <v>3.4129692832764505E-3</v>
      </c>
      <c r="G5" s="84">
        <v>355</v>
      </c>
      <c r="H5" s="85">
        <f t="shared" si="2"/>
        <v>0.60580204778156999</v>
      </c>
      <c r="I5" s="84">
        <v>0</v>
      </c>
      <c r="J5" s="85">
        <f t="shared" si="3"/>
        <v>0</v>
      </c>
      <c r="K5" s="84">
        <v>586</v>
      </c>
      <c r="L5" s="85">
        <f t="shared" si="4"/>
        <v>0.16647727272727272</v>
      </c>
      <c r="M5" s="87">
        <v>3520</v>
      </c>
      <c r="N5" s="9"/>
      <c r="O5" s="9"/>
      <c r="P5" s="9"/>
      <c r="Q5" s="9"/>
      <c r="R5" s="9"/>
      <c r="S5" s="9"/>
      <c r="T5" s="9"/>
      <c r="U5" s="9"/>
      <c r="V5" s="9"/>
      <c r="W5" s="9"/>
      <c r="X5" s="9"/>
      <c r="Y5" s="9"/>
      <c r="Z5" s="9"/>
      <c r="AA5" s="9"/>
      <c r="AB5" s="9"/>
      <c r="AC5" s="9"/>
      <c r="AD5" s="9"/>
      <c r="AE5" s="9"/>
      <c r="AF5" s="8"/>
      <c r="AG5" s="9"/>
      <c r="AH5" s="8"/>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8"/>
      <c r="BV5" s="8"/>
      <c r="BW5" s="9"/>
      <c r="BX5" s="9"/>
      <c r="BY5" s="8"/>
      <c r="BZ5" s="9"/>
      <c r="CA5" s="9"/>
      <c r="CB5" s="9"/>
      <c r="CC5" s="9"/>
      <c r="CD5" s="9"/>
      <c r="CE5" s="9"/>
      <c r="CF5" s="9"/>
      <c r="CG5" s="9"/>
      <c r="CH5" s="9"/>
      <c r="CI5" s="9"/>
      <c r="CJ5" s="9"/>
      <c r="CK5" s="9"/>
      <c r="CL5" s="9"/>
      <c r="CM5" s="9"/>
      <c r="CN5" s="9"/>
      <c r="CO5" s="9"/>
      <c r="CP5" s="9"/>
      <c r="CQ5" s="9"/>
      <c r="CR5" s="8"/>
      <c r="CS5" s="8"/>
      <c r="CT5" s="8"/>
      <c r="CU5" s="8"/>
      <c r="CV5" s="8"/>
      <c r="CW5" s="8"/>
      <c r="CX5" s="8"/>
      <c r="CY5" s="8"/>
      <c r="CZ5" s="8"/>
      <c r="DA5" s="8"/>
      <c r="DB5" s="8"/>
      <c r="DC5" s="8"/>
      <c r="DD5" s="8"/>
      <c r="DE5" s="8"/>
      <c r="DF5" s="8"/>
      <c r="DG5" s="8"/>
      <c r="DH5" s="8"/>
      <c r="DI5" s="8"/>
      <c r="DJ5" s="9"/>
      <c r="DK5" s="9"/>
      <c r="DL5" s="9"/>
      <c r="DM5" s="8"/>
      <c r="DN5" s="10"/>
      <c r="DO5" s="10"/>
      <c r="DP5" s="10"/>
      <c r="DQ5" s="10"/>
      <c r="DR5" s="10"/>
      <c r="DS5" s="8"/>
      <c r="DT5" s="10"/>
      <c r="DU5" s="10"/>
      <c r="DV5" s="10"/>
      <c r="DW5" s="10"/>
      <c r="DX5" s="10"/>
      <c r="DY5" s="10"/>
      <c r="DZ5" s="8"/>
      <c r="EA5" s="10"/>
      <c r="EB5" s="10"/>
      <c r="EC5" s="10"/>
      <c r="ED5" s="10"/>
      <c r="EE5" s="10"/>
      <c r="EF5" s="10"/>
      <c r="EG5" s="10"/>
      <c r="EH5" s="10"/>
      <c r="EI5" s="10"/>
      <c r="EJ5" s="10"/>
      <c r="EK5" s="10"/>
      <c r="EL5" s="10"/>
      <c r="EM5" s="8"/>
      <c r="EN5" s="10"/>
      <c r="EO5" s="10"/>
      <c r="EP5" s="10"/>
      <c r="EQ5" s="10"/>
      <c r="ER5" s="10"/>
      <c r="ES5" s="10"/>
      <c r="ET5" s="10"/>
      <c r="EU5" s="10"/>
      <c r="EV5" s="8"/>
      <c r="EW5" s="10"/>
      <c r="EX5" s="10"/>
      <c r="EY5" s="10"/>
      <c r="EZ5" s="10"/>
      <c r="FA5" s="8"/>
      <c r="FB5" s="8"/>
      <c r="FC5" s="8"/>
      <c r="FD5" s="8"/>
      <c r="FE5" s="8"/>
      <c r="FF5" s="8"/>
      <c r="FG5" s="9"/>
      <c r="FH5" s="9"/>
      <c r="FI5" s="8"/>
      <c r="FJ5" s="8"/>
      <c r="FK5" s="8"/>
      <c r="FL5" s="8"/>
      <c r="FM5" s="9"/>
      <c r="FN5" s="9"/>
      <c r="FO5" s="8"/>
      <c r="FP5" s="8"/>
      <c r="FQ5" s="8"/>
      <c r="FR5" s="8"/>
      <c r="FS5" s="10"/>
      <c r="FT5" s="8"/>
      <c r="FU5" s="8"/>
      <c r="FV5" s="8"/>
      <c r="FW5" s="77"/>
      <c r="FX5" s="8"/>
      <c r="FY5" s="8"/>
      <c r="FZ5" s="77"/>
      <c r="GA5" s="8"/>
    </row>
    <row r="6" spans="1:183" collapsed="1" x14ac:dyDescent="0.2">
      <c r="A6" s="17"/>
      <c r="B6" s="79" t="s">
        <v>49</v>
      </c>
      <c r="C6" s="52">
        <f>SUM(C4:C5)</f>
        <v>5555</v>
      </c>
      <c r="D6" s="53">
        <f>C6/K6</f>
        <v>0.40244874302687822</v>
      </c>
      <c r="E6" s="52">
        <f>SUM(E4:E5)</f>
        <v>47</v>
      </c>
      <c r="F6" s="80">
        <f>E6/K6</f>
        <v>3.405056871694559E-3</v>
      </c>
      <c r="G6" s="52">
        <f>SUM(G4:G5)</f>
        <v>8201</v>
      </c>
      <c r="H6" s="53">
        <f>G6/K6</f>
        <v>0.59414620010142727</v>
      </c>
      <c r="I6" s="52">
        <f>SUM(I4:I5)</f>
        <v>0</v>
      </c>
      <c r="J6" s="53">
        <f>I6/K6</f>
        <v>0</v>
      </c>
      <c r="K6" s="52">
        <f>SUM(K4:K5)</f>
        <v>13803</v>
      </c>
      <c r="L6" s="53">
        <f>K6/M6</f>
        <v>0.18136308092553904</v>
      </c>
      <c r="M6" s="82">
        <f>SUM(M4:M5)</f>
        <v>76107</v>
      </c>
      <c r="N6" s="9"/>
      <c r="O6" s="9"/>
      <c r="P6" s="9"/>
      <c r="Q6" s="9"/>
      <c r="R6" s="9"/>
      <c r="S6" s="9"/>
      <c r="T6" s="9"/>
      <c r="U6" s="9"/>
      <c r="V6" s="9"/>
      <c r="W6" s="9"/>
      <c r="X6" s="9"/>
      <c r="Y6" s="9"/>
      <c r="Z6" s="9"/>
      <c r="AA6" s="9"/>
      <c r="AB6" s="9"/>
      <c r="AC6" s="9"/>
      <c r="AD6" s="9"/>
      <c r="AE6" s="9"/>
      <c r="AF6" s="8"/>
      <c r="AG6" s="9"/>
      <c r="AH6" s="8"/>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8"/>
      <c r="BV6" s="8"/>
      <c r="BW6" s="9"/>
      <c r="BX6" s="9"/>
      <c r="BY6" s="8"/>
      <c r="BZ6" s="9"/>
      <c r="CA6" s="9"/>
      <c r="CB6" s="9"/>
      <c r="CC6" s="9"/>
      <c r="CD6" s="9"/>
      <c r="CE6" s="9"/>
      <c r="CF6" s="9"/>
      <c r="CG6" s="9"/>
      <c r="CH6" s="9"/>
      <c r="CI6" s="9"/>
      <c r="CJ6" s="9"/>
      <c r="CK6" s="9"/>
      <c r="CL6" s="9"/>
      <c r="CM6" s="9"/>
      <c r="CN6" s="9"/>
      <c r="CO6" s="9"/>
      <c r="CP6" s="9"/>
      <c r="CQ6" s="9"/>
      <c r="CR6" s="8"/>
      <c r="CS6" s="8"/>
      <c r="CT6" s="8"/>
      <c r="CU6" s="8"/>
      <c r="CV6" s="8"/>
      <c r="CW6" s="8"/>
      <c r="CX6" s="8"/>
      <c r="CY6" s="8"/>
      <c r="CZ6" s="8"/>
      <c r="DA6" s="8"/>
      <c r="DB6" s="8"/>
      <c r="DC6" s="8"/>
      <c r="DD6" s="8"/>
      <c r="DE6" s="8"/>
      <c r="DF6" s="8"/>
      <c r="DG6" s="8"/>
      <c r="DH6" s="8"/>
      <c r="DI6" s="8"/>
      <c r="DJ6" s="9"/>
      <c r="DK6" s="9"/>
      <c r="DL6" s="9"/>
      <c r="DM6" s="8"/>
      <c r="DN6" s="10"/>
      <c r="DO6" s="10"/>
      <c r="DP6" s="10"/>
      <c r="DQ6" s="10"/>
      <c r="DR6" s="10"/>
      <c r="DS6" s="8"/>
      <c r="DT6" s="10"/>
      <c r="DU6" s="10"/>
      <c r="DV6" s="10"/>
      <c r="DW6" s="10"/>
      <c r="DX6" s="10"/>
      <c r="DY6" s="10"/>
      <c r="DZ6" s="8"/>
      <c r="EA6" s="10"/>
      <c r="EB6" s="10"/>
      <c r="EC6" s="10"/>
      <c r="ED6" s="10"/>
      <c r="EE6" s="10"/>
      <c r="EF6" s="10"/>
      <c r="EG6" s="10"/>
      <c r="EH6" s="10"/>
      <c r="EI6" s="10"/>
      <c r="EJ6" s="10"/>
      <c r="EK6" s="10"/>
      <c r="EL6" s="10"/>
      <c r="EM6" s="8"/>
      <c r="EN6" s="10"/>
      <c r="EO6" s="10"/>
      <c r="EP6" s="10"/>
      <c r="EQ6" s="10"/>
      <c r="ER6" s="10"/>
      <c r="ES6" s="10"/>
      <c r="ET6" s="10"/>
      <c r="EU6" s="10"/>
      <c r="EV6" s="8"/>
      <c r="EW6" s="10"/>
      <c r="EX6" s="10"/>
      <c r="EY6" s="10"/>
      <c r="EZ6" s="10"/>
      <c r="FA6" s="8"/>
      <c r="FB6" s="8"/>
      <c r="FC6" s="8"/>
      <c r="FD6" s="8"/>
      <c r="FE6" s="8"/>
      <c r="FF6" s="8"/>
      <c r="FG6" s="9"/>
      <c r="FH6" s="9"/>
      <c r="FI6" s="8"/>
      <c r="FJ6" s="8"/>
      <c r="FK6" s="8"/>
      <c r="FL6" s="8"/>
      <c r="FM6" s="9"/>
      <c r="FN6" s="9"/>
      <c r="FO6" s="8"/>
      <c r="FP6" s="8"/>
      <c r="FQ6" s="8"/>
      <c r="FR6" s="8"/>
      <c r="FS6" s="10"/>
      <c r="FT6" s="8"/>
      <c r="FU6" s="8"/>
      <c r="FV6" s="8"/>
      <c r="FW6" s="77"/>
      <c r="FX6" s="8"/>
      <c r="FY6" s="8"/>
      <c r="FZ6" s="77"/>
      <c r="GA6" s="8"/>
    </row>
    <row r="7" spans="1:183" x14ac:dyDescent="0.2">
      <c r="A7" s="17" t="s">
        <v>51</v>
      </c>
      <c r="B7" s="79" t="s">
        <v>52</v>
      </c>
      <c r="C7" s="52">
        <v>389</v>
      </c>
      <c r="D7" s="53">
        <f t="shared" si="0"/>
        <v>0.27279102384291726</v>
      </c>
      <c r="E7" s="52">
        <v>5</v>
      </c>
      <c r="F7" s="80">
        <f t="shared" si="1"/>
        <v>3.5063113604488078E-3</v>
      </c>
      <c r="G7" s="52">
        <v>1032</v>
      </c>
      <c r="H7" s="53">
        <f t="shared" si="2"/>
        <v>0.72370266479663392</v>
      </c>
      <c r="I7" s="52">
        <v>0</v>
      </c>
      <c r="J7" s="53">
        <f t="shared" si="3"/>
        <v>0</v>
      </c>
      <c r="K7" s="52">
        <v>1426</v>
      </c>
      <c r="L7" s="53">
        <f t="shared" si="4"/>
        <v>0.10527870062753783</v>
      </c>
      <c r="M7" s="82">
        <v>13545</v>
      </c>
      <c r="N7" s="9"/>
      <c r="O7" s="9"/>
      <c r="P7" s="9"/>
      <c r="Q7" s="9"/>
      <c r="R7" s="9"/>
      <c r="S7" s="9"/>
      <c r="T7" s="9"/>
      <c r="U7" s="9"/>
      <c r="V7" s="9"/>
      <c r="W7" s="9"/>
      <c r="X7" s="9"/>
      <c r="Y7" s="9"/>
      <c r="Z7" s="9"/>
      <c r="AA7" s="9"/>
      <c r="AB7" s="9"/>
      <c r="AC7" s="9"/>
      <c r="AD7" s="9"/>
      <c r="AE7" s="9"/>
      <c r="AF7" s="8"/>
      <c r="AG7" s="9"/>
      <c r="AH7" s="8"/>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8"/>
      <c r="BV7" s="8"/>
      <c r="BW7" s="9"/>
      <c r="BX7" s="9"/>
      <c r="BY7" s="8"/>
      <c r="BZ7" s="9"/>
      <c r="CA7" s="9"/>
      <c r="CB7" s="9"/>
      <c r="CC7" s="9"/>
      <c r="CD7" s="9"/>
      <c r="CE7" s="9"/>
      <c r="CF7" s="9"/>
      <c r="CG7" s="9"/>
      <c r="CH7" s="9"/>
      <c r="CI7" s="9"/>
      <c r="CJ7" s="9"/>
      <c r="CK7" s="9"/>
      <c r="CL7" s="9"/>
      <c r="CM7" s="9"/>
      <c r="CN7" s="9"/>
      <c r="CO7" s="9"/>
      <c r="CP7" s="9"/>
      <c r="CQ7" s="9"/>
      <c r="CR7" s="8"/>
      <c r="CS7" s="8"/>
      <c r="CT7" s="8"/>
      <c r="CU7" s="8"/>
      <c r="CV7" s="8"/>
      <c r="CW7" s="8"/>
      <c r="CX7" s="8"/>
      <c r="CY7" s="8"/>
      <c r="CZ7" s="8"/>
      <c r="DA7" s="8"/>
      <c r="DB7" s="8"/>
      <c r="DC7" s="8"/>
      <c r="DD7" s="8"/>
      <c r="DE7" s="8"/>
      <c r="DF7" s="8"/>
      <c r="DG7" s="8"/>
      <c r="DH7" s="8"/>
      <c r="DI7" s="8"/>
      <c r="DJ7" s="9"/>
      <c r="DK7" s="9"/>
      <c r="DL7" s="9"/>
      <c r="DM7" s="8"/>
      <c r="DN7" s="10"/>
      <c r="DO7" s="10"/>
      <c r="DP7" s="10"/>
      <c r="DQ7" s="10"/>
      <c r="DR7" s="10"/>
      <c r="DS7" s="8"/>
      <c r="DT7" s="10"/>
      <c r="DU7" s="10"/>
      <c r="DV7" s="10"/>
      <c r="DW7" s="10"/>
      <c r="DX7" s="10"/>
      <c r="DY7" s="10"/>
      <c r="DZ7" s="8"/>
      <c r="EA7" s="10"/>
      <c r="EB7" s="10"/>
      <c r="EC7" s="10"/>
      <c r="ED7" s="10"/>
      <c r="EE7" s="10"/>
      <c r="EF7" s="10"/>
      <c r="EG7" s="10"/>
      <c r="EH7" s="10"/>
      <c r="EI7" s="10"/>
      <c r="EJ7" s="10"/>
      <c r="EK7" s="10"/>
      <c r="EL7" s="10"/>
      <c r="EM7" s="8"/>
      <c r="EN7" s="10"/>
      <c r="EO7" s="10"/>
      <c r="EP7" s="10"/>
      <c r="EQ7" s="10"/>
      <c r="ER7" s="10"/>
      <c r="ES7" s="10"/>
      <c r="ET7" s="10"/>
      <c r="EU7" s="10"/>
      <c r="EV7" s="8"/>
      <c r="EW7" s="10"/>
      <c r="EX7" s="10"/>
      <c r="EY7" s="10"/>
      <c r="EZ7" s="10"/>
      <c r="FA7" s="8"/>
      <c r="FB7" s="8"/>
      <c r="FC7" s="8"/>
      <c r="FD7" s="8"/>
      <c r="FE7" s="8"/>
      <c r="FF7" s="8"/>
      <c r="FG7" s="9"/>
      <c r="FH7" s="9"/>
      <c r="FI7" s="8"/>
      <c r="FJ7" s="8"/>
      <c r="FK7" s="8"/>
      <c r="FL7" s="8"/>
      <c r="FM7" s="9"/>
      <c r="FN7" s="9"/>
      <c r="FO7" s="8"/>
      <c r="FP7" s="8"/>
      <c r="FQ7" s="8"/>
      <c r="FR7" s="8"/>
      <c r="FS7" s="8"/>
      <c r="FT7" s="8"/>
      <c r="FU7" s="8"/>
      <c r="FV7" s="8"/>
      <c r="FW7" s="77"/>
      <c r="FX7" s="8"/>
      <c r="FY7" s="8"/>
      <c r="FZ7" s="77"/>
      <c r="GA7" s="8"/>
    </row>
    <row r="8" spans="1:183" x14ac:dyDescent="0.2">
      <c r="A8" s="17" t="s">
        <v>53</v>
      </c>
      <c r="B8" s="79" t="s">
        <v>54</v>
      </c>
      <c r="C8" s="52">
        <v>4667</v>
      </c>
      <c r="D8" s="53">
        <f t="shared" si="0"/>
        <v>0.32502263388815378</v>
      </c>
      <c r="E8" s="52">
        <v>163</v>
      </c>
      <c r="F8" s="80">
        <f t="shared" si="1"/>
        <v>1.1351765443275994E-2</v>
      </c>
      <c r="G8" s="52">
        <v>9529</v>
      </c>
      <c r="H8" s="53">
        <f t="shared" si="2"/>
        <v>0.66362560066857024</v>
      </c>
      <c r="I8" s="52">
        <v>0</v>
      </c>
      <c r="J8" s="53">
        <f t="shared" si="3"/>
        <v>0</v>
      </c>
      <c r="K8" s="52">
        <v>14359</v>
      </c>
      <c r="L8" s="53">
        <f t="shared" si="4"/>
        <v>0.19407725785959506</v>
      </c>
      <c r="M8" s="82">
        <v>73986</v>
      </c>
      <c r="N8" s="9"/>
      <c r="O8" s="9"/>
      <c r="P8" s="9"/>
      <c r="Q8" s="9"/>
      <c r="R8" s="9"/>
      <c r="S8" s="9"/>
      <c r="T8" s="9"/>
      <c r="U8" s="9"/>
      <c r="V8" s="9"/>
      <c r="W8" s="9"/>
      <c r="X8" s="9"/>
      <c r="Y8" s="9"/>
      <c r="Z8" s="9"/>
      <c r="AA8" s="9"/>
      <c r="AB8" s="9"/>
      <c r="AC8" s="9"/>
      <c r="AD8" s="9"/>
      <c r="AE8" s="9"/>
      <c r="AF8" s="8"/>
      <c r="AG8" s="9"/>
      <c r="AH8" s="8"/>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8"/>
      <c r="BP8" s="9"/>
      <c r="BQ8" s="8"/>
      <c r="BR8" s="9"/>
      <c r="BS8" s="9"/>
      <c r="BT8" s="9"/>
      <c r="BU8" s="8"/>
      <c r="BV8" s="8"/>
      <c r="BW8" s="8"/>
      <c r="BX8" s="9"/>
      <c r="BY8" s="9"/>
      <c r="BZ8" s="9"/>
      <c r="CA8" s="9"/>
      <c r="CB8" s="9"/>
      <c r="CC8" s="9"/>
      <c r="CD8" s="9"/>
      <c r="CE8" s="9"/>
      <c r="CF8" s="9"/>
      <c r="CG8" s="9"/>
      <c r="CH8" s="8"/>
      <c r="CI8" s="9"/>
      <c r="CJ8" s="9"/>
      <c r="CK8" s="9"/>
      <c r="CL8" s="9"/>
      <c r="CM8" s="9"/>
      <c r="CN8" s="9"/>
      <c r="CO8" s="9"/>
      <c r="CP8" s="9"/>
      <c r="CQ8" s="9"/>
      <c r="CR8" s="8"/>
      <c r="CS8" s="9"/>
      <c r="CT8" s="9"/>
      <c r="CU8" s="9"/>
      <c r="CV8" s="9"/>
      <c r="CW8" s="9"/>
      <c r="CX8" s="9"/>
      <c r="CY8" s="9"/>
      <c r="CZ8" s="9"/>
      <c r="DA8" s="9"/>
      <c r="DB8" s="8"/>
      <c r="DC8" s="8"/>
      <c r="DD8" s="8"/>
      <c r="DE8" s="8"/>
      <c r="DF8" s="8"/>
      <c r="DG8" s="8"/>
      <c r="DH8" s="8"/>
      <c r="DI8" s="8"/>
      <c r="DJ8" s="9"/>
      <c r="DK8" s="9"/>
      <c r="DL8" s="9"/>
      <c r="DM8" s="9"/>
      <c r="DN8" s="10"/>
      <c r="DO8" s="10"/>
      <c r="DP8" s="10"/>
      <c r="DQ8" s="10"/>
      <c r="DR8" s="10"/>
      <c r="DS8" s="8"/>
      <c r="DT8" s="10"/>
      <c r="DU8" s="10"/>
      <c r="DV8" s="10"/>
      <c r="DW8" s="10"/>
      <c r="DX8" s="10"/>
      <c r="DY8" s="10"/>
      <c r="DZ8" s="8"/>
      <c r="EA8" s="10"/>
      <c r="EB8" s="10"/>
      <c r="EC8" s="10"/>
      <c r="ED8" s="10"/>
      <c r="EE8" s="10"/>
      <c r="EF8" s="10"/>
      <c r="EG8" s="10"/>
      <c r="EH8" s="10"/>
      <c r="EI8" s="10"/>
      <c r="EJ8" s="10"/>
      <c r="EK8" s="10"/>
      <c r="EL8" s="10"/>
      <c r="EM8" s="8"/>
      <c r="EN8" s="10"/>
      <c r="EO8" s="10"/>
      <c r="EP8" s="10"/>
      <c r="EQ8" s="10"/>
      <c r="ER8" s="10"/>
      <c r="ES8" s="10"/>
      <c r="ET8" s="10"/>
      <c r="EU8" s="10"/>
      <c r="EV8" s="8"/>
      <c r="EW8" s="10"/>
      <c r="EX8" s="10"/>
      <c r="EY8" s="10"/>
      <c r="EZ8" s="10"/>
      <c r="FA8" s="8"/>
      <c r="FB8" s="8"/>
      <c r="FC8" s="8"/>
      <c r="FD8" s="8"/>
      <c r="FE8" s="8"/>
      <c r="FF8" s="8"/>
      <c r="FG8" s="9"/>
      <c r="FH8" s="9"/>
      <c r="FI8" s="8"/>
      <c r="FJ8" s="8"/>
      <c r="FK8" s="8"/>
      <c r="FL8" s="8"/>
      <c r="FM8" s="9"/>
      <c r="FN8" s="9"/>
      <c r="FO8" s="8"/>
      <c r="FP8" s="8"/>
      <c r="FQ8" s="8"/>
      <c r="FR8" s="8"/>
      <c r="FS8" s="10"/>
      <c r="FT8" s="8"/>
      <c r="FU8" s="8"/>
      <c r="FV8" s="8"/>
      <c r="FW8" s="77"/>
      <c r="FX8" s="8"/>
      <c r="FY8" s="8"/>
      <c r="FZ8" s="77"/>
      <c r="GA8" s="8"/>
    </row>
    <row r="9" spans="1:183" x14ac:dyDescent="0.2">
      <c r="A9" s="17" t="s">
        <v>55</v>
      </c>
      <c r="B9" s="79" t="s">
        <v>56</v>
      </c>
      <c r="C9" s="52">
        <v>9923</v>
      </c>
      <c r="D9" s="53">
        <f t="shared" si="0"/>
        <v>0.33149595777376895</v>
      </c>
      <c r="E9" s="52">
        <v>146</v>
      </c>
      <c r="F9" s="80">
        <f t="shared" si="1"/>
        <v>4.8773969399345226E-3</v>
      </c>
      <c r="G9" s="52">
        <v>19865</v>
      </c>
      <c r="H9" s="53">
        <f t="shared" si="2"/>
        <v>0.66362664528629656</v>
      </c>
      <c r="I9" s="52">
        <v>0</v>
      </c>
      <c r="J9" s="53">
        <f t="shared" si="3"/>
        <v>0</v>
      </c>
      <c r="K9" s="52">
        <v>29934</v>
      </c>
      <c r="L9" s="53">
        <f t="shared" si="4"/>
        <v>0.20387397327448817</v>
      </c>
      <c r="M9" s="82">
        <v>146826</v>
      </c>
      <c r="N9" s="9"/>
      <c r="O9" s="9"/>
      <c r="P9" s="9"/>
      <c r="Q9" s="9"/>
      <c r="R9" s="9"/>
      <c r="S9" s="9"/>
      <c r="T9" s="9"/>
      <c r="U9" s="9"/>
      <c r="V9" s="9"/>
      <c r="W9" s="9"/>
      <c r="X9" s="9"/>
      <c r="Y9" s="9"/>
      <c r="Z9" s="9"/>
      <c r="AA9" s="9"/>
      <c r="AB9" s="9"/>
      <c r="AC9" s="9"/>
      <c r="AD9" s="9"/>
      <c r="AE9" s="9"/>
      <c r="AF9" s="8"/>
      <c r="AG9" s="9"/>
      <c r="AH9" s="8"/>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8"/>
      <c r="DC9" s="8"/>
      <c r="DD9" s="8"/>
      <c r="DE9" s="8"/>
      <c r="DF9" s="8"/>
      <c r="DG9" s="8"/>
      <c r="DH9" s="8"/>
      <c r="DI9" s="8"/>
      <c r="DJ9" s="9"/>
      <c r="DK9" s="9"/>
      <c r="DL9" s="9"/>
      <c r="DM9" s="9"/>
      <c r="DN9" s="10"/>
      <c r="DO9" s="10"/>
      <c r="DP9" s="10"/>
      <c r="DQ9" s="10"/>
      <c r="DR9" s="10"/>
      <c r="DS9" s="8"/>
      <c r="DT9" s="10"/>
      <c r="DU9" s="10"/>
      <c r="DV9" s="10"/>
      <c r="DW9" s="10"/>
      <c r="DX9" s="10"/>
      <c r="DY9" s="10"/>
      <c r="DZ9" s="8"/>
      <c r="EA9" s="10"/>
      <c r="EB9" s="10"/>
      <c r="EC9" s="10"/>
      <c r="ED9" s="10"/>
      <c r="EE9" s="10"/>
      <c r="EF9" s="10"/>
      <c r="EG9" s="10"/>
      <c r="EH9" s="10"/>
      <c r="EI9" s="10"/>
      <c r="EJ9" s="10"/>
      <c r="EK9" s="10"/>
      <c r="EL9" s="10"/>
      <c r="EM9" s="8"/>
      <c r="EN9" s="10"/>
      <c r="EO9" s="10"/>
      <c r="EP9" s="10"/>
      <c r="EQ9" s="10"/>
      <c r="ER9" s="10"/>
      <c r="ES9" s="10"/>
      <c r="ET9" s="10"/>
      <c r="EU9" s="10"/>
      <c r="EV9" s="8"/>
      <c r="EW9" s="10"/>
      <c r="EX9" s="10"/>
      <c r="EY9" s="10"/>
      <c r="EZ9" s="10"/>
      <c r="FA9" s="8"/>
      <c r="FB9" s="8"/>
      <c r="FC9" s="8"/>
      <c r="FD9" s="8"/>
      <c r="FE9" s="8"/>
      <c r="FF9" s="8"/>
      <c r="FG9" s="9"/>
      <c r="FH9" s="9"/>
      <c r="FI9" s="8"/>
      <c r="FJ9" s="8"/>
      <c r="FK9" s="8"/>
      <c r="FL9" s="8"/>
      <c r="FM9" s="9"/>
      <c r="FN9" s="9"/>
      <c r="FO9" s="8"/>
      <c r="FP9" s="8"/>
      <c r="FQ9" s="8"/>
      <c r="FR9" s="8"/>
      <c r="FS9" s="8"/>
      <c r="FT9" s="8"/>
      <c r="FU9" s="8"/>
      <c r="FV9" s="8"/>
      <c r="FW9" s="77"/>
      <c r="FX9" s="8"/>
      <c r="FY9" s="8"/>
      <c r="FZ9" s="77"/>
      <c r="GA9" s="8"/>
    </row>
    <row r="10" spans="1:183" x14ac:dyDescent="0.2">
      <c r="A10" s="17" t="s">
        <v>57</v>
      </c>
      <c r="B10" s="79" t="s">
        <v>58</v>
      </c>
      <c r="C10" s="52">
        <v>29657</v>
      </c>
      <c r="D10" s="53">
        <f t="shared" si="0"/>
        <v>0.35011687483767384</v>
      </c>
      <c r="E10" s="52">
        <v>420</v>
      </c>
      <c r="F10" s="80">
        <f t="shared" si="1"/>
        <v>4.9583264467688241E-3</v>
      </c>
      <c r="G10" s="52">
        <v>54629</v>
      </c>
      <c r="H10" s="53">
        <f t="shared" si="2"/>
        <v>0.6449247987155573</v>
      </c>
      <c r="I10" s="52">
        <v>0</v>
      </c>
      <c r="J10" s="53">
        <f t="shared" si="3"/>
        <v>0</v>
      </c>
      <c r="K10" s="52">
        <v>84706</v>
      </c>
      <c r="L10" s="53">
        <f t="shared" si="4"/>
        <v>0.15873991548213601</v>
      </c>
      <c r="M10" s="82">
        <v>533615</v>
      </c>
      <c r="N10" s="9"/>
      <c r="O10" s="9"/>
      <c r="P10" s="9"/>
      <c r="Q10" s="9"/>
      <c r="R10" s="9"/>
      <c r="S10" s="9"/>
      <c r="T10" s="9"/>
      <c r="U10" s="9"/>
      <c r="V10" s="9"/>
      <c r="W10" s="9"/>
      <c r="X10" s="9"/>
      <c r="Y10" s="9"/>
      <c r="Z10" s="9"/>
      <c r="AA10" s="9"/>
      <c r="AB10" s="9"/>
      <c r="AC10" s="9"/>
      <c r="AD10" s="9"/>
      <c r="AE10" s="9"/>
      <c r="AF10" s="8"/>
      <c r="AG10" s="9"/>
      <c r="AH10" s="8"/>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8"/>
      <c r="BV10" s="8"/>
      <c r="BW10" s="9"/>
      <c r="BX10" s="9"/>
      <c r="BY10" s="8"/>
      <c r="BZ10" s="9"/>
      <c r="CA10" s="9"/>
      <c r="CB10" s="9"/>
      <c r="CC10" s="9"/>
      <c r="CD10" s="9"/>
      <c r="CE10" s="9"/>
      <c r="CF10" s="9"/>
      <c r="CG10" s="9"/>
      <c r="CH10" s="9"/>
      <c r="CI10" s="9"/>
      <c r="CJ10" s="9"/>
      <c r="CK10" s="9"/>
      <c r="CL10" s="9"/>
      <c r="CM10" s="9"/>
      <c r="CN10" s="9"/>
      <c r="CO10" s="9"/>
      <c r="CP10" s="9"/>
      <c r="CQ10" s="9"/>
      <c r="CR10" s="8"/>
      <c r="CS10" s="8"/>
      <c r="CT10" s="8"/>
      <c r="CU10" s="8"/>
      <c r="CV10" s="8"/>
      <c r="CW10" s="8"/>
      <c r="CX10" s="8"/>
      <c r="CY10" s="8"/>
      <c r="CZ10" s="8"/>
      <c r="DA10" s="8"/>
      <c r="DB10" s="9"/>
      <c r="DC10" s="9"/>
      <c r="DD10" s="9"/>
      <c r="DE10" s="9"/>
      <c r="DF10" s="9"/>
      <c r="DG10" s="9"/>
      <c r="DH10" s="9"/>
      <c r="DI10" s="9"/>
      <c r="DJ10" s="9"/>
      <c r="DK10" s="9"/>
      <c r="DL10" s="9"/>
      <c r="DM10" s="9"/>
      <c r="DN10" s="10"/>
      <c r="DO10" s="10"/>
      <c r="DP10" s="10"/>
      <c r="DQ10" s="10"/>
      <c r="DR10" s="10"/>
      <c r="DS10" s="8"/>
      <c r="DT10" s="10"/>
      <c r="DU10" s="10"/>
      <c r="DV10" s="10"/>
      <c r="DW10" s="10"/>
      <c r="DX10" s="10"/>
      <c r="DY10" s="10"/>
      <c r="DZ10" s="8"/>
      <c r="EA10" s="10"/>
      <c r="EB10" s="10"/>
      <c r="EC10" s="10"/>
      <c r="ED10" s="10"/>
      <c r="EE10" s="10"/>
      <c r="EF10" s="10"/>
      <c r="EG10" s="10"/>
      <c r="EH10" s="10"/>
      <c r="EI10" s="10"/>
      <c r="EJ10" s="10"/>
      <c r="EK10" s="10"/>
      <c r="EL10" s="10"/>
      <c r="EM10" s="8"/>
      <c r="EN10" s="10"/>
      <c r="EO10" s="10"/>
      <c r="EP10" s="10"/>
      <c r="EQ10" s="10"/>
      <c r="ER10" s="10"/>
      <c r="ES10" s="10"/>
      <c r="ET10" s="10"/>
      <c r="EU10" s="10"/>
      <c r="EV10" s="8"/>
      <c r="EW10" s="10"/>
      <c r="EX10" s="10"/>
      <c r="EY10" s="10"/>
      <c r="EZ10" s="10"/>
      <c r="FA10" s="8"/>
      <c r="FB10" s="8"/>
      <c r="FC10" s="8"/>
      <c r="FD10" s="8"/>
      <c r="FE10" s="8"/>
      <c r="FF10" s="8"/>
      <c r="FG10" s="9"/>
      <c r="FH10" s="9"/>
      <c r="FI10" s="8"/>
      <c r="FJ10" s="8"/>
      <c r="FK10" s="8"/>
      <c r="FL10" s="8"/>
      <c r="FM10" s="9"/>
      <c r="FN10" s="9"/>
      <c r="FO10" s="8"/>
      <c r="FP10" s="8"/>
      <c r="FQ10" s="8"/>
      <c r="FR10" s="8"/>
      <c r="FS10" s="10"/>
      <c r="FT10" s="8"/>
      <c r="FU10" s="9"/>
      <c r="FV10" s="8"/>
      <c r="FW10" s="77"/>
      <c r="FX10" s="8"/>
      <c r="FY10" s="8"/>
      <c r="FZ10" s="77"/>
      <c r="GA10" s="8"/>
    </row>
    <row r="11" spans="1:183" x14ac:dyDescent="0.2">
      <c r="A11" s="17" t="s">
        <v>59</v>
      </c>
      <c r="B11" s="79" t="s">
        <v>60</v>
      </c>
      <c r="C11" s="52">
        <v>14747</v>
      </c>
      <c r="D11" s="53">
        <f t="shared" si="0"/>
        <v>0.33982394690754908</v>
      </c>
      <c r="E11" s="52">
        <v>105</v>
      </c>
      <c r="F11" s="80">
        <f t="shared" si="1"/>
        <v>2.4195778412756937E-3</v>
      </c>
      <c r="G11" s="52">
        <v>28544</v>
      </c>
      <c r="H11" s="53">
        <f t="shared" si="2"/>
        <v>0.6577564752511752</v>
      </c>
      <c r="I11" s="52">
        <v>0</v>
      </c>
      <c r="J11" s="53">
        <f t="shared" si="3"/>
        <v>0</v>
      </c>
      <c r="K11" s="52">
        <v>43396</v>
      </c>
      <c r="L11" s="53">
        <f t="shared" si="4"/>
        <v>0.17938309675179193</v>
      </c>
      <c r="M11" s="82">
        <v>241918</v>
      </c>
      <c r="N11" s="9"/>
      <c r="O11" s="9"/>
      <c r="P11" s="9"/>
      <c r="Q11" s="9"/>
      <c r="R11" s="9"/>
      <c r="S11" s="9"/>
      <c r="T11" s="9"/>
      <c r="U11" s="9"/>
      <c r="V11" s="9"/>
      <c r="W11" s="9"/>
      <c r="X11" s="9"/>
      <c r="Y11" s="9"/>
      <c r="Z11" s="9"/>
      <c r="AA11" s="9"/>
      <c r="AB11" s="9"/>
      <c r="AC11" s="9"/>
      <c r="AD11" s="9"/>
      <c r="AE11" s="9"/>
      <c r="AF11" s="8"/>
      <c r="AG11" s="9"/>
      <c r="AH11" s="8"/>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8"/>
      <c r="BV11" s="8"/>
      <c r="BW11" s="9"/>
      <c r="BX11" s="9"/>
      <c r="BY11" s="8"/>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10"/>
      <c r="DO11" s="10"/>
      <c r="DP11" s="10"/>
      <c r="DQ11" s="10"/>
      <c r="DR11" s="10"/>
      <c r="DS11" s="8"/>
      <c r="DT11" s="10"/>
      <c r="DU11" s="10"/>
      <c r="DV11" s="10"/>
      <c r="DW11" s="10"/>
      <c r="DX11" s="10"/>
      <c r="DY11" s="10"/>
      <c r="DZ11" s="8"/>
      <c r="EA11" s="10"/>
      <c r="EB11" s="10"/>
      <c r="EC11" s="10"/>
      <c r="ED11" s="10"/>
      <c r="EE11" s="10"/>
      <c r="EF11" s="10"/>
      <c r="EG11" s="10"/>
      <c r="EH11" s="10"/>
      <c r="EI11" s="10"/>
      <c r="EJ11" s="10"/>
      <c r="EK11" s="10"/>
      <c r="EL11" s="10"/>
      <c r="EM11" s="8"/>
      <c r="EN11" s="10"/>
      <c r="EO11" s="10"/>
      <c r="EP11" s="10"/>
      <c r="EQ11" s="10"/>
      <c r="ER11" s="10"/>
      <c r="ES11" s="10"/>
      <c r="ET11" s="10"/>
      <c r="EU11" s="10"/>
      <c r="EV11" s="8"/>
      <c r="EW11" s="10"/>
      <c r="EX11" s="10"/>
      <c r="EY11" s="10"/>
      <c r="EZ11" s="10"/>
      <c r="FA11" s="8"/>
      <c r="FB11" s="8"/>
      <c r="FC11" s="8"/>
      <c r="FD11" s="8"/>
      <c r="FE11" s="8"/>
      <c r="FF11" s="8"/>
      <c r="FG11" s="9"/>
      <c r="FH11" s="9"/>
      <c r="FI11" s="8"/>
      <c r="FJ11" s="8"/>
      <c r="FK11" s="8"/>
      <c r="FL11" s="8"/>
      <c r="FM11" s="9"/>
      <c r="FN11" s="9"/>
      <c r="FO11" s="8"/>
      <c r="FP11" s="8"/>
      <c r="FQ11" s="8"/>
      <c r="FR11" s="8"/>
      <c r="FS11" s="8"/>
      <c r="FT11" s="8"/>
      <c r="FU11" s="9"/>
      <c r="FV11" s="8"/>
      <c r="FW11" s="77"/>
      <c r="FX11" s="8"/>
      <c r="FY11" s="8"/>
      <c r="FZ11" s="77"/>
      <c r="GA11" s="8"/>
    </row>
    <row r="12" spans="1:183" x14ac:dyDescent="0.2">
      <c r="A12" s="17" t="s">
        <v>61</v>
      </c>
      <c r="B12" s="79" t="s">
        <v>62</v>
      </c>
      <c r="C12" s="52">
        <v>9825</v>
      </c>
      <c r="D12" s="53">
        <f t="shared" si="0"/>
        <v>0.31481303470152838</v>
      </c>
      <c r="E12" s="52">
        <v>136</v>
      </c>
      <c r="F12" s="80">
        <f t="shared" si="1"/>
        <v>4.3577173251305714E-3</v>
      </c>
      <c r="G12" s="52">
        <v>21248</v>
      </c>
      <c r="H12" s="53">
        <f t="shared" si="2"/>
        <v>0.68082924797334099</v>
      </c>
      <c r="I12" s="52">
        <v>0</v>
      </c>
      <c r="J12" s="53">
        <f t="shared" si="3"/>
        <v>0</v>
      </c>
      <c r="K12" s="52">
        <v>31209</v>
      </c>
      <c r="L12" s="53">
        <f t="shared" si="4"/>
        <v>0.19914621539875188</v>
      </c>
      <c r="M12" s="82">
        <v>156714</v>
      </c>
      <c r="N12" s="9"/>
      <c r="O12" s="9"/>
      <c r="P12" s="9"/>
      <c r="Q12" s="9"/>
      <c r="R12" s="9"/>
      <c r="S12" s="9"/>
      <c r="T12" s="9"/>
      <c r="U12" s="9"/>
      <c r="V12" s="9"/>
      <c r="W12" s="9"/>
      <c r="X12" s="9"/>
      <c r="Y12" s="9"/>
      <c r="Z12" s="9"/>
      <c r="AA12" s="9"/>
      <c r="AB12" s="9"/>
      <c r="AC12" s="9"/>
      <c r="AD12" s="9"/>
      <c r="AE12" s="9"/>
      <c r="AF12" s="8"/>
      <c r="AG12" s="9"/>
      <c r="AH12" s="8"/>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8"/>
      <c r="BV12" s="8"/>
      <c r="BW12" s="9"/>
      <c r="BX12" s="9"/>
      <c r="BY12" s="8"/>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8"/>
      <c r="DC12" s="8"/>
      <c r="DD12" s="8"/>
      <c r="DE12" s="8"/>
      <c r="DF12" s="8"/>
      <c r="DG12" s="8"/>
      <c r="DH12" s="8"/>
      <c r="DI12" s="8"/>
      <c r="DJ12" s="9"/>
      <c r="DK12" s="9"/>
      <c r="DL12" s="9"/>
      <c r="DM12" s="9"/>
      <c r="DN12" s="10"/>
      <c r="DO12" s="10"/>
      <c r="DP12" s="10"/>
      <c r="DQ12" s="10"/>
      <c r="DR12" s="10"/>
      <c r="DS12" s="8"/>
      <c r="DT12" s="10"/>
      <c r="DU12" s="10"/>
      <c r="DV12" s="10"/>
      <c r="DW12" s="10"/>
      <c r="DX12" s="10"/>
      <c r="DY12" s="10"/>
      <c r="DZ12" s="8"/>
      <c r="EA12" s="10"/>
      <c r="EB12" s="10"/>
      <c r="EC12" s="10"/>
      <c r="ED12" s="10"/>
      <c r="EE12" s="10"/>
      <c r="EF12" s="10"/>
      <c r="EG12" s="10"/>
      <c r="EH12" s="10"/>
      <c r="EI12" s="10"/>
      <c r="EJ12" s="10"/>
      <c r="EK12" s="10"/>
      <c r="EL12" s="10"/>
      <c r="EM12" s="8"/>
      <c r="EN12" s="10"/>
      <c r="EO12" s="10"/>
      <c r="EP12" s="10"/>
      <c r="EQ12" s="10"/>
      <c r="ER12" s="10"/>
      <c r="ES12" s="10"/>
      <c r="ET12" s="10"/>
      <c r="EU12" s="10"/>
      <c r="EV12" s="8"/>
      <c r="EW12" s="10"/>
      <c r="EX12" s="10"/>
      <c r="EY12" s="10"/>
      <c r="EZ12" s="10"/>
      <c r="FA12" s="8"/>
      <c r="FB12" s="8"/>
      <c r="FC12" s="8"/>
      <c r="FD12" s="8"/>
      <c r="FE12" s="8"/>
      <c r="FF12" s="8"/>
      <c r="FG12" s="9"/>
      <c r="FH12" s="9"/>
      <c r="FI12" s="8"/>
      <c r="FJ12" s="8"/>
      <c r="FK12" s="8"/>
      <c r="FL12" s="8"/>
      <c r="FM12" s="9"/>
      <c r="FN12" s="9"/>
      <c r="FO12" s="8"/>
      <c r="FP12" s="8"/>
      <c r="FQ12" s="8"/>
      <c r="FR12" s="8"/>
      <c r="FS12" s="8"/>
      <c r="FT12" s="8"/>
      <c r="FU12" s="8"/>
      <c r="FV12" s="8"/>
      <c r="FW12" s="77"/>
      <c r="FX12" s="8"/>
      <c r="FY12" s="8"/>
      <c r="FZ12" s="77"/>
      <c r="GA12" s="8"/>
    </row>
    <row r="13" spans="1:183" x14ac:dyDescent="0.2">
      <c r="A13" s="17" t="s">
        <v>63</v>
      </c>
      <c r="B13" s="79" t="s">
        <v>64</v>
      </c>
      <c r="C13" s="52">
        <v>14768</v>
      </c>
      <c r="D13" s="53">
        <f t="shared" si="0"/>
        <v>0.33389857333423772</v>
      </c>
      <c r="E13" s="52">
        <v>288</v>
      </c>
      <c r="F13" s="80">
        <f t="shared" si="1"/>
        <v>6.5115648104185041E-3</v>
      </c>
      <c r="G13" s="52">
        <v>29173</v>
      </c>
      <c r="H13" s="53">
        <f t="shared" si="2"/>
        <v>0.65958986185534374</v>
      </c>
      <c r="I13" s="52">
        <v>0</v>
      </c>
      <c r="J13" s="53">
        <f t="shared" si="3"/>
        <v>0</v>
      </c>
      <c r="K13" s="52">
        <v>44229</v>
      </c>
      <c r="L13" s="53">
        <f t="shared" si="4"/>
        <v>0.16302316580969758</v>
      </c>
      <c r="M13" s="82">
        <v>271305</v>
      </c>
      <c r="N13" s="9"/>
      <c r="O13" s="9"/>
      <c r="P13" s="9"/>
      <c r="Q13" s="9"/>
      <c r="R13" s="9"/>
      <c r="S13" s="9"/>
      <c r="T13" s="9"/>
      <c r="U13" s="9"/>
      <c r="V13" s="9"/>
      <c r="W13" s="9"/>
      <c r="X13" s="9"/>
      <c r="Y13" s="9"/>
      <c r="Z13" s="9"/>
      <c r="AA13" s="9"/>
      <c r="AB13" s="9"/>
      <c r="AC13" s="9"/>
      <c r="AD13" s="9"/>
      <c r="AE13" s="9"/>
      <c r="AF13" s="8"/>
      <c r="AG13" s="9"/>
      <c r="AH13" s="8"/>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8"/>
      <c r="BV13" s="8"/>
      <c r="BW13" s="9"/>
      <c r="BX13" s="9"/>
      <c r="BY13" s="8"/>
      <c r="BZ13" s="9"/>
      <c r="CA13" s="9"/>
      <c r="CB13" s="9"/>
      <c r="CC13" s="9"/>
      <c r="CD13" s="9"/>
      <c r="CE13" s="9"/>
      <c r="CF13" s="9"/>
      <c r="CG13" s="9"/>
      <c r="CH13" s="8"/>
      <c r="CI13" s="8"/>
      <c r="CJ13" s="8"/>
      <c r="CK13" s="8"/>
      <c r="CL13" s="8"/>
      <c r="CM13" s="8"/>
      <c r="CN13" s="8"/>
      <c r="CO13" s="8"/>
      <c r="CP13" s="8"/>
      <c r="CQ13" s="8"/>
      <c r="CR13" s="8"/>
      <c r="CS13" s="8"/>
      <c r="CT13" s="8"/>
      <c r="CU13" s="8"/>
      <c r="CV13" s="8"/>
      <c r="CW13" s="8"/>
      <c r="CX13" s="8"/>
      <c r="CY13" s="8"/>
      <c r="CZ13" s="8"/>
      <c r="DA13" s="8"/>
      <c r="DB13" s="9"/>
      <c r="DC13" s="9"/>
      <c r="DD13" s="9"/>
      <c r="DE13" s="9"/>
      <c r="DF13" s="9"/>
      <c r="DG13" s="9"/>
      <c r="DH13" s="9"/>
      <c r="DI13" s="9"/>
      <c r="DJ13" s="9"/>
      <c r="DK13" s="9"/>
      <c r="DL13" s="9"/>
      <c r="DM13" s="9"/>
      <c r="DN13" s="10"/>
      <c r="DO13" s="10"/>
      <c r="DP13" s="10"/>
      <c r="DQ13" s="10"/>
      <c r="DR13" s="10"/>
      <c r="DS13" s="8"/>
      <c r="DT13" s="10"/>
      <c r="DU13" s="10"/>
      <c r="DV13" s="10"/>
      <c r="DW13" s="10"/>
      <c r="DX13" s="10"/>
      <c r="DY13" s="10"/>
      <c r="DZ13" s="8"/>
      <c r="EA13" s="10"/>
      <c r="EB13" s="10"/>
      <c r="EC13" s="10"/>
      <c r="ED13" s="10"/>
      <c r="EE13" s="10"/>
      <c r="EF13" s="10"/>
      <c r="EG13" s="10"/>
      <c r="EH13" s="10"/>
      <c r="EI13" s="10"/>
      <c r="EJ13" s="10"/>
      <c r="EK13" s="10"/>
      <c r="EL13" s="10"/>
      <c r="EM13" s="8"/>
      <c r="EN13" s="10"/>
      <c r="EO13" s="10"/>
      <c r="EP13" s="10"/>
      <c r="EQ13" s="10"/>
      <c r="ER13" s="10"/>
      <c r="ES13" s="10"/>
      <c r="ET13" s="10"/>
      <c r="EU13" s="10"/>
      <c r="EV13" s="8"/>
      <c r="EW13" s="10"/>
      <c r="EX13" s="10"/>
      <c r="EY13" s="10"/>
      <c r="EZ13" s="10"/>
      <c r="FA13" s="8"/>
      <c r="FB13" s="8"/>
      <c r="FC13" s="8"/>
      <c r="FD13" s="8"/>
      <c r="FE13" s="8"/>
      <c r="FF13" s="8"/>
      <c r="FG13" s="9"/>
      <c r="FH13" s="9"/>
      <c r="FI13" s="8"/>
      <c r="FJ13" s="8"/>
      <c r="FK13" s="8"/>
      <c r="FL13" s="8"/>
      <c r="FM13" s="9"/>
      <c r="FN13" s="9"/>
      <c r="FO13" s="8"/>
      <c r="FP13" s="8"/>
      <c r="FQ13" s="8"/>
      <c r="FR13" s="8"/>
      <c r="FS13" s="8"/>
      <c r="FT13" s="8"/>
      <c r="FU13" s="8"/>
      <c r="FV13" s="8"/>
      <c r="FW13" s="77"/>
      <c r="FX13" s="8"/>
      <c r="FY13" s="8"/>
      <c r="FZ13" s="77"/>
      <c r="GA13" s="8"/>
    </row>
    <row r="14" spans="1:183" x14ac:dyDescent="0.2">
      <c r="A14" s="17" t="s">
        <v>65</v>
      </c>
      <c r="B14" s="79" t="s">
        <v>66</v>
      </c>
      <c r="C14" s="52">
        <v>2301</v>
      </c>
      <c r="D14" s="53">
        <f t="shared" si="0"/>
        <v>0.3344962930658526</v>
      </c>
      <c r="E14" s="52">
        <v>63</v>
      </c>
      <c r="F14" s="80">
        <f t="shared" si="1"/>
        <v>9.1583078935891845E-3</v>
      </c>
      <c r="G14" s="52">
        <v>4515</v>
      </c>
      <c r="H14" s="53">
        <f t="shared" si="2"/>
        <v>0.65634539904055822</v>
      </c>
      <c r="I14" s="52">
        <v>0</v>
      </c>
      <c r="J14" s="53">
        <f t="shared" si="3"/>
        <v>0</v>
      </c>
      <c r="K14" s="52">
        <v>6879</v>
      </c>
      <c r="L14" s="53">
        <f t="shared" si="4"/>
        <v>0.13207764529692989</v>
      </c>
      <c r="M14" s="82">
        <v>52083</v>
      </c>
      <c r="N14" s="9"/>
      <c r="O14" s="9"/>
      <c r="P14" s="9"/>
      <c r="Q14" s="9"/>
      <c r="R14" s="9"/>
      <c r="S14" s="9"/>
      <c r="T14" s="9"/>
      <c r="U14" s="9"/>
      <c r="V14" s="9"/>
      <c r="W14" s="9"/>
      <c r="X14" s="9"/>
      <c r="Y14" s="9"/>
      <c r="Z14" s="9"/>
      <c r="AA14" s="9"/>
      <c r="AB14" s="9"/>
      <c r="AC14" s="9"/>
      <c r="AD14" s="9"/>
      <c r="AE14" s="9"/>
      <c r="AF14" s="8"/>
      <c r="AG14" s="9"/>
      <c r="AH14" s="8"/>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8"/>
      <c r="BV14" s="8"/>
      <c r="BW14" s="9"/>
      <c r="BX14" s="9"/>
      <c r="BY14" s="8"/>
      <c r="BZ14" s="9"/>
      <c r="CA14" s="9"/>
      <c r="CB14" s="9"/>
      <c r="CC14" s="9"/>
      <c r="CD14" s="9"/>
      <c r="CE14" s="9"/>
      <c r="CF14" s="9"/>
      <c r="CG14" s="9"/>
      <c r="CH14" s="9"/>
      <c r="CI14" s="9"/>
      <c r="CJ14" s="9"/>
      <c r="CK14" s="9"/>
      <c r="CL14" s="9"/>
      <c r="CM14" s="9"/>
      <c r="CN14" s="9"/>
      <c r="CO14" s="9"/>
      <c r="CP14" s="9"/>
      <c r="CQ14" s="9"/>
      <c r="CR14" s="8"/>
      <c r="CS14" s="8"/>
      <c r="CT14" s="8"/>
      <c r="CU14" s="8"/>
      <c r="CV14" s="8"/>
      <c r="CW14" s="8"/>
      <c r="CX14" s="8"/>
      <c r="CY14" s="8"/>
      <c r="CZ14" s="8"/>
      <c r="DA14" s="8"/>
      <c r="DB14" s="9"/>
      <c r="DC14" s="9"/>
      <c r="DD14" s="9"/>
      <c r="DE14" s="9"/>
      <c r="DF14" s="9"/>
      <c r="DG14" s="9"/>
      <c r="DH14" s="9"/>
      <c r="DI14" s="9"/>
      <c r="DJ14" s="9"/>
      <c r="DK14" s="9"/>
      <c r="DL14" s="9"/>
      <c r="DM14" s="8"/>
      <c r="DN14" s="10"/>
      <c r="DO14" s="10"/>
      <c r="DP14" s="10"/>
      <c r="DQ14" s="10"/>
      <c r="DR14" s="10"/>
      <c r="DS14" s="8"/>
      <c r="DT14" s="10"/>
      <c r="DU14" s="10"/>
      <c r="DV14" s="10"/>
      <c r="DW14" s="10"/>
      <c r="DX14" s="10"/>
      <c r="DY14" s="10"/>
      <c r="DZ14" s="8"/>
      <c r="EA14" s="10"/>
      <c r="EB14" s="10"/>
      <c r="EC14" s="10"/>
      <c r="ED14" s="10"/>
      <c r="EE14" s="10"/>
      <c r="EF14" s="10"/>
      <c r="EG14" s="10"/>
      <c r="EH14" s="10"/>
      <c r="EI14" s="10"/>
      <c r="EJ14" s="10"/>
      <c r="EK14" s="10"/>
      <c r="EL14" s="10"/>
      <c r="EM14" s="8"/>
      <c r="EN14" s="10"/>
      <c r="EO14" s="10"/>
      <c r="EP14" s="10"/>
      <c r="EQ14" s="10"/>
      <c r="ER14" s="10"/>
      <c r="ES14" s="10"/>
      <c r="ET14" s="10"/>
      <c r="EU14" s="10"/>
      <c r="EV14" s="8"/>
      <c r="EW14" s="10"/>
      <c r="EX14" s="10"/>
      <c r="EY14" s="10"/>
      <c r="EZ14" s="10"/>
      <c r="FA14" s="8"/>
      <c r="FB14" s="8"/>
      <c r="FC14" s="8"/>
      <c r="FD14" s="8"/>
      <c r="FE14" s="8"/>
      <c r="FF14" s="8"/>
      <c r="FG14" s="9"/>
      <c r="FH14" s="9"/>
      <c r="FI14" s="8"/>
      <c r="FJ14" s="8"/>
      <c r="FK14" s="8"/>
      <c r="FL14" s="8"/>
      <c r="FM14" s="9"/>
      <c r="FN14" s="9"/>
      <c r="FO14" s="8"/>
      <c r="FP14" s="8"/>
      <c r="FQ14" s="8"/>
      <c r="FR14" s="8"/>
      <c r="FS14" s="10"/>
      <c r="FT14" s="8"/>
      <c r="FU14" s="9"/>
      <c r="FV14" s="8"/>
      <c r="FW14" s="77"/>
      <c r="FX14" s="8"/>
      <c r="FY14" s="8"/>
      <c r="FZ14" s="77"/>
      <c r="GA14" s="8"/>
    </row>
    <row r="15" spans="1:183" x14ac:dyDescent="0.2">
      <c r="A15" s="17" t="s">
        <v>67</v>
      </c>
      <c r="B15" s="79" t="s">
        <v>68</v>
      </c>
      <c r="C15" s="52">
        <v>1824</v>
      </c>
      <c r="D15" s="53">
        <f t="shared" si="0"/>
        <v>0.35445005829770698</v>
      </c>
      <c r="E15" s="52">
        <v>17</v>
      </c>
      <c r="F15" s="80">
        <f t="shared" si="1"/>
        <v>3.3035367275553828E-3</v>
      </c>
      <c r="G15" s="52">
        <v>3305</v>
      </c>
      <c r="H15" s="53">
        <f t="shared" si="2"/>
        <v>0.64224640497473762</v>
      </c>
      <c r="I15" s="52">
        <v>0</v>
      </c>
      <c r="J15" s="53">
        <f t="shared" si="3"/>
        <v>0</v>
      </c>
      <c r="K15" s="52">
        <v>5146</v>
      </c>
      <c r="L15" s="53">
        <f t="shared" si="4"/>
        <v>0.2270160578789483</v>
      </c>
      <c r="M15" s="82">
        <v>22668</v>
      </c>
      <c r="N15" s="9"/>
      <c r="O15" s="9"/>
      <c r="P15" s="9"/>
      <c r="Q15" s="9"/>
      <c r="R15" s="9"/>
      <c r="S15" s="9"/>
      <c r="T15" s="9"/>
      <c r="U15" s="9"/>
      <c r="V15" s="9"/>
      <c r="W15" s="9"/>
      <c r="X15" s="9"/>
      <c r="Y15" s="9"/>
      <c r="Z15" s="9"/>
      <c r="AA15" s="9"/>
      <c r="AB15" s="9"/>
      <c r="AC15" s="9"/>
      <c r="AD15" s="9"/>
      <c r="AE15" s="9"/>
      <c r="AF15" s="8"/>
      <c r="AG15" s="9"/>
      <c r="AH15" s="8"/>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8"/>
      <c r="BV15" s="8"/>
      <c r="BW15" s="9"/>
      <c r="BX15" s="9"/>
      <c r="BY15" s="9"/>
      <c r="BZ15" s="9"/>
      <c r="CA15" s="9"/>
      <c r="CB15" s="9"/>
      <c r="CC15" s="9"/>
      <c r="CD15" s="9"/>
      <c r="CE15" s="9"/>
      <c r="CF15" s="9"/>
      <c r="CG15" s="9"/>
      <c r="CH15" s="9"/>
      <c r="CI15" s="9"/>
      <c r="CJ15" s="9"/>
      <c r="CK15" s="9"/>
      <c r="CL15" s="9"/>
      <c r="CM15" s="9"/>
      <c r="CN15" s="9"/>
      <c r="CO15" s="9"/>
      <c r="CP15" s="9"/>
      <c r="CQ15" s="9"/>
      <c r="CR15" s="8"/>
      <c r="CS15" s="8"/>
      <c r="CT15" s="8"/>
      <c r="CU15" s="8"/>
      <c r="CV15" s="8"/>
      <c r="CW15" s="8"/>
      <c r="CX15" s="8"/>
      <c r="CY15" s="8"/>
      <c r="CZ15" s="8"/>
      <c r="DA15" s="8"/>
      <c r="DB15" s="8"/>
      <c r="DC15" s="8"/>
      <c r="DD15" s="8"/>
      <c r="DE15" s="8"/>
      <c r="DF15" s="8"/>
      <c r="DG15" s="8"/>
      <c r="DH15" s="8"/>
      <c r="DI15" s="8"/>
      <c r="DJ15" s="9"/>
      <c r="DK15" s="9"/>
      <c r="DL15" s="9"/>
      <c r="DM15" s="8"/>
      <c r="DN15" s="10"/>
      <c r="DO15" s="10"/>
      <c r="DP15" s="10"/>
      <c r="DQ15" s="10"/>
      <c r="DR15" s="10"/>
      <c r="DS15" s="8"/>
      <c r="DT15" s="10"/>
      <c r="DU15" s="10"/>
      <c r="DV15" s="10"/>
      <c r="DW15" s="10"/>
      <c r="DX15" s="10"/>
      <c r="DY15" s="10"/>
      <c r="DZ15" s="8"/>
      <c r="EA15" s="10"/>
      <c r="EB15" s="10"/>
      <c r="EC15" s="10"/>
      <c r="ED15" s="10"/>
      <c r="EE15" s="10"/>
      <c r="EF15" s="10"/>
      <c r="EG15" s="10"/>
      <c r="EH15" s="10"/>
      <c r="EI15" s="10"/>
      <c r="EJ15" s="10"/>
      <c r="EK15" s="10"/>
      <c r="EL15" s="10"/>
      <c r="EM15" s="8"/>
      <c r="EN15" s="10"/>
      <c r="EO15" s="10"/>
      <c r="EP15" s="10"/>
      <c r="EQ15" s="10"/>
      <c r="ER15" s="10"/>
      <c r="ES15" s="10"/>
      <c r="ET15" s="10"/>
      <c r="EU15" s="10"/>
      <c r="EV15" s="8"/>
      <c r="EW15" s="10"/>
      <c r="EX15" s="10"/>
      <c r="EY15" s="10"/>
      <c r="EZ15" s="10"/>
      <c r="FA15" s="8"/>
      <c r="FB15" s="8"/>
      <c r="FC15" s="8"/>
      <c r="FD15" s="8"/>
      <c r="FE15" s="8"/>
      <c r="FF15" s="8"/>
      <c r="FG15" s="9"/>
      <c r="FH15" s="9"/>
      <c r="FI15" s="8"/>
      <c r="FJ15" s="8"/>
      <c r="FK15" s="8"/>
      <c r="FL15" s="8"/>
      <c r="FM15" s="9"/>
      <c r="FN15" s="9"/>
      <c r="FO15" s="8"/>
      <c r="FP15" s="8"/>
      <c r="FQ15" s="8"/>
      <c r="FR15" s="8"/>
      <c r="FS15" s="10"/>
      <c r="FT15" s="8"/>
      <c r="FU15" s="9"/>
      <c r="FV15" s="8"/>
      <c r="FW15" s="77"/>
      <c r="FX15" s="8"/>
      <c r="FY15" s="8"/>
      <c r="FZ15" s="77"/>
      <c r="GA15" s="8"/>
    </row>
    <row r="16" spans="1:183" hidden="1" outlineLevel="1" x14ac:dyDescent="0.2">
      <c r="A16" s="17" t="s">
        <v>71</v>
      </c>
      <c r="B16" s="83" t="str">
        <f>A16</f>
        <v>Glocester Manton Free Public Library</v>
      </c>
      <c r="C16" s="84">
        <v>2064</v>
      </c>
      <c r="D16" s="85">
        <f t="shared" si="0"/>
        <v>0.46040597813963863</v>
      </c>
      <c r="E16" s="84">
        <v>34</v>
      </c>
      <c r="F16" s="86">
        <f t="shared" si="1"/>
        <v>7.584207004238233E-3</v>
      </c>
      <c r="G16" s="84">
        <v>2385</v>
      </c>
      <c r="H16" s="85">
        <f t="shared" si="2"/>
        <v>0.53200981485612309</v>
      </c>
      <c r="I16" s="84">
        <v>0</v>
      </c>
      <c r="J16" s="85">
        <f t="shared" si="3"/>
        <v>0</v>
      </c>
      <c r="K16" s="84">
        <v>4483</v>
      </c>
      <c r="L16" s="85">
        <f t="shared" si="4"/>
        <v>0.18829014238313244</v>
      </c>
      <c r="M16" s="87">
        <v>23809</v>
      </c>
      <c r="N16" s="9"/>
      <c r="O16" s="9"/>
      <c r="P16" s="9"/>
      <c r="Q16" s="9"/>
      <c r="R16" s="9"/>
      <c r="S16" s="9"/>
      <c r="T16" s="9"/>
      <c r="U16" s="9"/>
      <c r="V16" s="9"/>
      <c r="W16" s="9"/>
      <c r="X16" s="9"/>
      <c r="Y16" s="9"/>
      <c r="Z16" s="9"/>
      <c r="AA16" s="9"/>
      <c r="AB16" s="9"/>
      <c r="AC16" s="9"/>
      <c r="AD16" s="9"/>
      <c r="AE16" s="9"/>
      <c r="AF16" s="8"/>
      <c r="AG16" s="9"/>
      <c r="AH16" s="8"/>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8"/>
      <c r="BV16" s="8"/>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10"/>
      <c r="DO16" s="10"/>
      <c r="DP16" s="10"/>
      <c r="DQ16" s="10"/>
      <c r="DR16" s="10"/>
      <c r="DS16" s="8"/>
      <c r="DT16" s="10"/>
      <c r="DU16" s="10"/>
      <c r="DV16" s="10"/>
      <c r="DW16" s="10"/>
      <c r="DX16" s="10"/>
      <c r="DY16" s="10"/>
      <c r="DZ16" s="8"/>
      <c r="EA16" s="10"/>
      <c r="EB16" s="10"/>
      <c r="EC16" s="10"/>
      <c r="ED16" s="10"/>
      <c r="EE16" s="10"/>
      <c r="EF16" s="10"/>
      <c r="EG16" s="10"/>
      <c r="EH16" s="10"/>
      <c r="EI16" s="10"/>
      <c r="EJ16" s="10"/>
      <c r="EK16" s="10"/>
      <c r="EL16" s="10"/>
      <c r="EM16" s="8"/>
      <c r="EN16" s="10"/>
      <c r="EO16" s="10"/>
      <c r="EP16" s="10"/>
      <c r="EQ16" s="10"/>
      <c r="ER16" s="10"/>
      <c r="ES16" s="10"/>
      <c r="ET16" s="10"/>
      <c r="EU16" s="10"/>
      <c r="EV16" s="8"/>
      <c r="EW16" s="10"/>
      <c r="EX16" s="10"/>
      <c r="EY16" s="10"/>
      <c r="EZ16" s="10"/>
      <c r="FA16" s="8"/>
      <c r="FB16" s="8"/>
      <c r="FC16" s="8"/>
      <c r="FD16" s="8"/>
      <c r="FE16" s="8"/>
      <c r="FF16" s="8"/>
      <c r="FG16" s="9"/>
      <c r="FH16" s="9"/>
      <c r="FI16" s="8"/>
      <c r="FJ16" s="8"/>
      <c r="FK16" s="8"/>
      <c r="FL16" s="8"/>
      <c r="FM16" s="9"/>
      <c r="FN16" s="9"/>
      <c r="FO16" s="8"/>
      <c r="FP16" s="8"/>
      <c r="FQ16" s="8"/>
      <c r="FR16" s="8"/>
      <c r="FS16" s="10"/>
      <c r="FT16" s="8"/>
      <c r="FU16" s="8"/>
      <c r="FV16" s="8"/>
      <c r="FW16" s="77"/>
      <c r="FX16" s="8"/>
      <c r="FY16" s="8"/>
      <c r="FZ16" s="77"/>
      <c r="GA16" s="8"/>
    </row>
    <row r="17" spans="1:183" hidden="1" outlineLevel="1" x14ac:dyDescent="0.2">
      <c r="A17" s="17" t="s">
        <v>69</v>
      </c>
      <c r="B17" s="83" t="str">
        <f>A17</f>
        <v>Harmony Library</v>
      </c>
      <c r="C17" s="84">
        <v>1014</v>
      </c>
      <c r="D17" s="85">
        <f t="shared" si="0"/>
        <v>0.1981242672919109</v>
      </c>
      <c r="E17" s="84">
        <v>17</v>
      </c>
      <c r="F17" s="86">
        <f t="shared" si="1"/>
        <v>3.3216100039077765E-3</v>
      </c>
      <c r="G17" s="84">
        <v>2645</v>
      </c>
      <c r="H17" s="85">
        <f t="shared" si="2"/>
        <v>0.51680343884329816</v>
      </c>
      <c r="I17" s="84">
        <v>1442</v>
      </c>
      <c r="J17" s="88">
        <f t="shared" si="3"/>
        <v>0.28175068386088314</v>
      </c>
      <c r="K17" s="84">
        <v>5118</v>
      </c>
      <c r="L17" s="85">
        <f t="shared" si="4"/>
        <v>0.16752315799810152</v>
      </c>
      <c r="M17" s="87">
        <v>30551</v>
      </c>
      <c r="N17" s="9"/>
      <c r="O17" s="9"/>
      <c r="P17" s="9"/>
      <c r="Q17" s="9"/>
      <c r="R17" s="9"/>
      <c r="S17" s="9"/>
      <c r="T17" s="9"/>
      <c r="U17" s="9"/>
      <c r="V17" s="9"/>
      <c r="W17" s="9"/>
      <c r="X17" s="9"/>
      <c r="Y17" s="9"/>
      <c r="Z17" s="9"/>
      <c r="AA17" s="9"/>
      <c r="AB17" s="9"/>
      <c r="AC17" s="9"/>
      <c r="AD17" s="9"/>
      <c r="AE17" s="9"/>
      <c r="AF17" s="8"/>
      <c r="AG17" s="9"/>
      <c r="AH17" s="8"/>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8"/>
      <c r="BV17" s="8"/>
      <c r="BW17" s="9"/>
      <c r="BX17" s="9"/>
      <c r="BY17" s="8"/>
      <c r="BZ17" s="9"/>
      <c r="CA17" s="9"/>
      <c r="CB17" s="9"/>
      <c r="CC17" s="9"/>
      <c r="CD17" s="9"/>
      <c r="CE17" s="9"/>
      <c r="CF17" s="9"/>
      <c r="CG17" s="9"/>
      <c r="CH17" s="9"/>
      <c r="CI17" s="9"/>
      <c r="CJ17" s="9"/>
      <c r="CK17" s="9"/>
      <c r="CL17" s="9"/>
      <c r="CM17" s="9"/>
      <c r="CN17" s="9"/>
      <c r="CO17" s="9"/>
      <c r="CP17" s="9"/>
      <c r="CQ17" s="9"/>
      <c r="CR17" s="8"/>
      <c r="CS17" s="8"/>
      <c r="CT17" s="8"/>
      <c r="CU17" s="8"/>
      <c r="CV17" s="8"/>
      <c r="CW17" s="8"/>
      <c r="CX17" s="8"/>
      <c r="CY17" s="8"/>
      <c r="CZ17" s="8"/>
      <c r="DA17" s="8"/>
      <c r="DB17" s="9"/>
      <c r="DC17" s="9"/>
      <c r="DD17" s="9"/>
      <c r="DE17" s="9"/>
      <c r="DF17" s="9"/>
      <c r="DG17" s="9"/>
      <c r="DH17" s="9"/>
      <c r="DI17" s="9"/>
      <c r="DJ17" s="9"/>
      <c r="DK17" s="9"/>
      <c r="DL17" s="9"/>
      <c r="DM17" s="9"/>
      <c r="DN17" s="10"/>
      <c r="DO17" s="10"/>
      <c r="DP17" s="10"/>
      <c r="DQ17" s="10"/>
      <c r="DR17" s="10"/>
      <c r="DS17" s="8"/>
      <c r="DT17" s="10"/>
      <c r="DU17" s="10"/>
      <c r="DV17" s="10"/>
      <c r="DW17" s="10"/>
      <c r="DX17" s="10"/>
      <c r="DY17" s="10"/>
      <c r="DZ17" s="8"/>
      <c r="EA17" s="10"/>
      <c r="EB17" s="10"/>
      <c r="EC17" s="10"/>
      <c r="ED17" s="10"/>
      <c r="EE17" s="10"/>
      <c r="EF17" s="10"/>
      <c r="EG17" s="10"/>
      <c r="EH17" s="10"/>
      <c r="EI17" s="10"/>
      <c r="EJ17" s="10"/>
      <c r="EK17" s="10"/>
      <c r="EL17" s="10"/>
      <c r="EM17" s="8"/>
      <c r="EN17" s="10"/>
      <c r="EO17" s="10"/>
      <c r="EP17" s="10"/>
      <c r="EQ17" s="10"/>
      <c r="ER17" s="10"/>
      <c r="ES17" s="10"/>
      <c r="ET17" s="10"/>
      <c r="EU17" s="10"/>
      <c r="EV17" s="8"/>
      <c r="EW17" s="10"/>
      <c r="EX17" s="10"/>
      <c r="EY17" s="10"/>
      <c r="EZ17" s="10"/>
      <c r="FA17" s="8"/>
      <c r="FB17" s="8"/>
      <c r="FC17" s="8"/>
      <c r="FD17" s="8"/>
      <c r="FE17" s="8"/>
      <c r="FF17" s="8"/>
      <c r="FG17" s="9"/>
      <c r="FH17" s="9"/>
      <c r="FI17" s="8"/>
      <c r="FJ17" s="8"/>
      <c r="FK17" s="8"/>
      <c r="FL17" s="8"/>
      <c r="FM17" s="9"/>
      <c r="FN17" s="9"/>
      <c r="FO17" s="8"/>
      <c r="FP17" s="8"/>
      <c r="FQ17" s="8"/>
      <c r="FR17" s="8"/>
      <c r="FS17" s="8"/>
      <c r="FT17" s="8"/>
      <c r="FU17" s="8"/>
      <c r="FV17" s="8"/>
      <c r="FW17" s="77"/>
      <c r="FX17" s="8"/>
      <c r="FY17" s="8"/>
      <c r="FZ17" s="77"/>
      <c r="GA17" s="8"/>
    </row>
    <row r="18" spans="1:183" collapsed="1" x14ac:dyDescent="0.2">
      <c r="A18" s="17"/>
      <c r="B18" s="79" t="s">
        <v>70</v>
      </c>
      <c r="C18" s="52">
        <f>SUM(C16:C17)</f>
        <v>3078</v>
      </c>
      <c r="D18" s="53">
        <f>C18/K18</f>
        <v>0.32059160504114154</v>
      </c>
      <c r="E18" s="52">
        <f>SUM(E16:E17)</f>
        <v>51</v>
      </c>
      <c r="F18" s="80">
        <f>E18/K18</f>
        <v>5.3119466722216435E-3</v>
      </c>
      <c r="G18" s="52">
        <f>SUM(G16:G17)</f>
        <v>5030</v>
      </c>
      <c r="H18" s="53">
        <f>G18/K18</f>
        <v>0.52390376002499739</v>
      </c>
      <c r="I18" s="52">
        <f>SUM(I16:I17)</f>
        <v>1442</v>
      </c>
      <c r="J18" s="81">
        <f>I18/K18</f>
        <v>0.15019268826163942</v>
      </c>
      <c r="K18" s="52">
        <f>SUM(K16:K17)</f>
        <v>9601</v>
      </c>
      <c r="L18" s="53">
        <f>K18/M18</f>
        <v>0.17661883738042677</v>
      </c>
      <c r="M18" s="82">
        <f>SUM(M16:M17)</f>
        <v>54360</v>
      </c>
      <c r="N18" s="9"/>
      <c r="O18" s="9"/>
      <c r="P18" s="9"/>
      <c r="Q18" s="9"/>
      <c r="R18" s="9"/>
      <c r="S18" s="9"/>
      <c r="T18" s="9"/>
      <c r="U18" s="9"/>
      <c r="V18" s="9"/>
      <c r="W18" s="9"/>
      <c r="X18" s="9"/>
      <c r="Y18" s="9"/>
      <c r="Z18" s="9"/>
      <c r="AA18" s="9"/>
      <c r="AB18" s="9"/>
      <c r="AC18" s="9"/>
      <c r="AD18" s="9"/>
      <c r="AE18" s="9"/>
      <c r="AF18" s="8"/>
      <c r="AG18" s="9"/>
      <c r="AH18" s="8"/>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8"/>
      <c r="BV18" s="8"/>
      <c r="BW18" s="9"/>
      <c r="BX18" s="9"/>
      <c r="BY18" s="8"/>
      <c r="BZ18" s="9"/>
      <c r="CA18" s="9"/>
      <c r="CB18" s="9"/>
      <c r="CC18" s="9"/>
      <c r="CD18" s="9"/>
      <c r="CE18" s="9"/>
      <c r="CF18" s="9"/>
      <c r="CG18" s="9"/>
      <c r="CH18" s="9"/>
      <c r="CI18" s="9"/>
      <c r="CJ18" s="9"/>
      <c r="CK18" s="9"/>
      <c r="CL18" s="9"/>
      <c r="CM18" s="9"/>
      <c r="CN18" s="9"/>
      <c r="CO18" s="9"/>
      <c r="CP18" s="9"/>
      <c r="CQ18" s="9"/>
      <c r="CR18" s="8"/>
      <c r="CS18" s="8"/>
      <c r="CT18" s="8"/>
      <c r="CU18" s="8"/>
      <c r="CV18" s="8"/>
      <c r="CW18" s="8"/>
      <c r="CX18" s="8"/>
      <c r="CY18" s="8"/>
      <c r="CZ18" s="8"/>
      <c r="DA18" s="8"/>
      <c r="DB18" s="9"/>
      <c r="DC18" s="9"/>
      <c r="DD18" s="9"/>
      <c r="DE18" s="9"/>
      <c r="DF18" s="9"/>
      <c r="DG18" s="9"/>
      <c r="DH18" s="9"/>
      <c r="DI18" s="9"/>
      <c r="DJ18" s="9"/>
      <c r="DK18" s="9"/>
      <c r="DL18" s="9"/>
      <c r="DM18" s="9"/>
      <c r="DN18" s="10"/>
      <c r="DO18" s="10"/>
      <c r="DP18" s="10"/>
      <c r="DQ18" s="10"/>
      <c r="DR18" s="10"/>
      <c r="DS18" s="8"/>
      <c r="DT18" s="10"/>
      <c r="DU18" s="10"/>
      <c r="DV18" s="10"/>
      <c r="DW18" s="10"/>
      <c r="DX18" s="10"/>
      <c r="DY18" s="10"/>
      <c r="DZ18" s="8"/>
      <c r="EA18" s="10"/>
      <c r="EB18" s="10"/>
      <c r="EC18" s="10"/>
      <c r="ED18" s="10"/>
      <c r="EE18" s="10"/>
      <c r="EF18" s="10"/>
      <c r="EG18" s="10"/>
      <c r="EH18" s="10"/>
      <c r="EI18" s="10"/>
      <c r="EJ18" s="10"/>
      <c r="EK18" s="10"/>
      <c r="EL18" s="10"/>
      <c r="EM18" s="8"/>
      <c r="EN18" s="10"/>
      <c r="EO18" s="10"/>
      <c r="EP18" s="10"/>
      <c r="EQ18" s="10"/>
      <c r="ER18" s="10"/>
      <c r="ES18" s="10"/>
      <c r="ET18" s="10"/>
      <c r="EU18" s="10"/>
      <c r="EV18" s="8"/>
      <c r="EW18" s="10"/>
      <c r="EX18" s="10"/>
      <c r="EY18" s="10"/>
      <c r="EZ18" s="10"/>
      <c r="FA18" s="8"/>
      <c r="FB18" s="8"/>
      <c r="FC18" s="8"/>
      <c r="FD18" s="8"/>
      <c r="FE18" s="8"/>
      <c r="FF18" s="8"/>
      <c r="FG18" s="9"/>
      <c r="FH18" s="9"/>
      <c r="FI18" s="8"/>
      <c r="FJ18" s="8"/>
      <c r="FK18" s="8"/>
      <c r="FL18" s="8"/>
      <c r="FM18" s="9"/>
      <c r="FN18" s="9"/>
      <c r="FO18" s="8"/>
      <c r="FP18" s="8"/>
      <c r="FQ18" s="8"/>
      <c r="FR18" s="8"/>
      <c r="FS18" s="8"/>
      <c r="FT18" s="8"/>
      <c r="FU18" s="8"/>
      <c r="FV18" s="8"/>
      <c r="FW18" s="77"/>
      <c r="FX18" s="8"/>
      <c r="FY18" s="8"/>
      <c r="FZ18" s="77"/>
      <c r="GA18" s="8"/>
    </row>
    <row r="19" spans="1:183" hidden="1" outlineLevel="1" x14ac:dyDescent="0.2">
      <c r="A19" s="17" t="s">
        <v>74</v>
      </c>
      <c r="B19" s="83" t="str">
        <f>A19</f>
        <v>Ashaway Free Library</v>
      </c>
      <c r="C19" s="84">
        <v>952</v>
      </c>
      <c r="D19" s="85">
        <f t="shared" si="0"/>
        <v>0.35116193286610109</v>
      </c>
      <c r="E19" s="84">
        <v>64</v>
      </c>
      <c r="F19" s="86">
        <f t="shared" si="1"/>
        <v>2.3607524898561418E-2</v>
      </c>
      <c r="G19" s="84">
        <v>1695</v>
      </c>
      <c r="H19" s="85">
        <f t="shared" si="2"/>
        <v>0.62523054223533747</v>
      </c>
      <c r="I19" s="84">
        <v>0</v>
      </c>
      <c r="J19" s="85">
        <f t="shared" si="3"/>
        <v>0</v>
      </c>
      <c r="K19" s="84">
        <v>2711</v>
      </c>
      <c r="L19" s="85">
        <f t="shared" si="4"/>
        <v>0.1347616443803748</v>
      </c>
      <c r="M19" s="87">
        <v>20117</v>
      </c>
      <c r="N19" s="9"/>
      <c r="O19" s="9"/>
      <c r="P19" s="9"/>
      <c r="Q19" s="9"/>
      <c r="R19" s="9"/>
      <c r="S19" s="9"/>
      <c r="T19" s="9"/>
      <c r="U19" s="9"/>
      <c r="V19" s="9"/>
      <c r="W19" s="9"/>
      <c r="X19" s="9"/>
      <c r="Y19" s="9"/>
      <c r="Z19" s="9"/>
      <c r="AA19" s="9"/>
      <c r="AB19" s="9"/>
      <c r="AC19" s="9"/>
      <c r="AD19" s="9"/>
      <c r="AE19" s="9"/>
      <c r="AF19" s="8"/>
      <c r="AG19" s="9"/>
      <c r="AH19" s="8"/>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8"/>
      <c r="BV19" s="8"/>
      <c r="BW19" s="9"/>
      <c r="BX19" s="9"/>
      <c r="BY19" s="8"/>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10"/>
      <c r="DO19" s="10"/>
      <c r="DP19" s="10"/>
      <c r="DQ19" s="10"/>
      <c r="DR19" s="10"/>
      <c r="DS19" s="8"/>
      <c r="DT19" s="10"/>
      <c r="DU19" s="10"/>
      <c r="DV19" s="10"/>
      <c r="DW19" s="10"/>
      <c r="DX19" s="10"/>
      <c r="DY19" s="10"/>
      <c r="DZ19" s="8"/>
      <c r="EA19" s="10"/>
      <c r="EB19" s="10"/>
      <c r="EC19" s="10"/>
      <c r="ED19" s="10"/>
      <c r="EE19" s="10"/>
      <c r="EF19" s="10"/>
      <c r="EG19" s="10"/>
      <c r="EH19" s="10"/>
      <c r="EI19" s="10"/>
      <c r="EJ19" s="10"/>
      <c r="EK19" s="10"/>
      <c r="EL19" s="10"/>
      <c r="EM19" s="8"/>
      <c r="EN19" s="10"/>
      <c r="EO19" s="10"/>
      <c r="EP19" s="10"/>
      <c r="EQ19" s="10"/>
      <c r="ER19" s="10"/>
      <c r="ES19" s="10"/>
      <c r="ET19" s="10"/>
      <c r="EU19" s="10"/>
      <c r="EV19" s="8"/>
      <c r="EW19" s="10"/>
      <c r="EX19" s="10"/>
      <c r="EY19" s="10"/>
      <c r="EZ19" s="10"/>
      <c r="FA19" s="8"/>
      <c r="FB19" s="8"/>
      <c r="FC19" s="8"/>
      <c r="FD19" s="8"/>
      <c r="FE19" s="8"/>
      <c r="FF19" s="8"/>
      <c r="FG19" s="9"/>
      <c r="FH19" s="9"/>
      <c r="FI19" s="8"/>
      <c r="FJ19" s="8"/>
      <c r="FK19" s="8"/>
      <c r="FL19" s="8"/>
      <c r="FM19" s="9"/>
      <c r="FN19" s="9"/>
      <c r="FO19" s="8"/>
      <c r="FP19" s="8"/>
      <c r="FQ19" s="8"/>
      <c r="FR19" s="8"/>
      <c r="FS19" s="10"/>
      <c r="FT19" s="8"/>
      <c r="FU19" s="9"/>
      <c r="FV19" s="8"/>
      <c r="FW19" s="77"/>
      <c r="FX19" s="8"/>
      <c r="FY19" s="8"/>
      <c r="FZ19" s="77"/>
      <c r="GA19" s="8"/>
    </row>
    <row r="20" spans="1:183" hidden="1" outlineLevel="1" x14ac:dyDescent="0.2">
      <c r="A20" s="17" t="s">
        <v>72</v>
      </c>
      <c r="B20" s="83" t="str">
        <f>A20</f>
        <v>Langworthy Public Library</v>
      </c>
      <c r="C20" s="84">
        <v>3079</v>
      </c>
      <c r="D20" s="85">
        <f t="shared" si="0"/>
        <v>0.46517600846049251</v>
      </c>
      <c r="E20" s="84">
        <v>37</v>
      </c>
      <c r="F20" s="86">
        <f t="shared" si="1"/>
        <v>5.5899682731530443E-3</v>
      </c>
      <c r="G20" s="84">
        <v>3503</v>
      </c>
      <c r="H20" s="85">
        <f t="shared" si="2"/>
        <v>0.52923402326635438</v>
      </c>
      <c r="I20" s="84">
        <v>0</v>
      </c>
      <c r="J20" s="85">
        <f t="shared" si="3"/>
        <v>0</v>
      </c>
      <c r="K20" s="84">
        <v>6619</v>
      </c>
      <c r="L20" s="85">
        <f t="shared" si="4"/>
        <v>0.23294854649116634</v>
      </c>
      <c r="M20" s="87">
        <v>28414</v>
      </c>
      <c r="N20" s="9"/>
      <c r="O20" s="9"/>
      <c r="P20" s="9"/>
      <c r="Q20" s="9"/>
      <c r="R20" s="9"/>
      <c r="S20" s="9"/>
      <c r="T20" s="9"/>
      <c r="U20" s="9"/>
      <c r="V20" s="9"/>
      <c r="W20" s="9"/>
      <c r="X20" s="9"/>
      <c r="Y20" s="9"/>
      <c r="Z20" s="9"/>
      <c r="AA20" s="9"/>
      <c r="AB20" s="9"/>
      <c r="AC20" s="9"/>
      <c r="AD20" s="9"/>
      <c r="AE20" s="9"/>
      <c r="AF20" s="8"/>
      <c r="AG20" s="9"/>
      <c r="AH20" s="8"/>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8"/>
      <c r="BV20" s="8"/>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10"/>
      <c r="DO20" s="10"/>
      <c r="DP20" s="10"/>
      <c r="DQ20" s="10"/>
      <c r="DR20" s="10"/>
      <c r="DS20" s="8"/>
      <c r="DT20" s="10"/>
      <c r="DU20" s="10"/>
      <c r="DV20" s="10"/>
      <c r="DW20" s="10"/>
      <c r="DX20" s="10"/>
      <c r="DY20" s="10"/>
      <c r="DZ20" s="8"/>
      <c r="EA20" s="10"/>
      <c r="EB20" s="10"/>
      <c r="EC20" s="10"/>
      <c r="ED20" s="10"/>
      <c r="EE20" s="10"/>
      <c r="EF20" s="10"/>
      <c r="EG20" s="10"/>
      <c r="EH20" s="10"/>
      <c r="EI20" s="10"/>
      <c r="EJ20" s="10"/>
      <c r="EK20" s="10"/>
      <c r="EL20" s="10"/>
      <c r="EM20" s="8"/>
      <c r="EN20" s="10"/>
      <c r="EO20" s="10"/>
      <c r="EP20" s="10"/>
      <c r="EQ20" s="10"/>
      <c r="ER20" s="10"/>
      <c r="ES20" s="10"/>
      <c r="ET20" s="10"/>
      <c r="EU20" s="10"/>
      <c r="EV20" s="8"/>
      <c r="EW20" s="10"/>
      <c r="EX20" s="10"/>
      <c r="EY20" s="10"/>
      <c r="EZ20" s="10"/>
      <c r="FA20" s="8"/>
      <c r="FB20" s="8"/>
      <c r="FC20" s="8"/>
      <c r="FD20" s="8"/>
      <c r="FE20" s="8"/>
      <c r="FF20" s="8"/>
      <c r="FG20" s="9"/>
      <c r="FH20" s="9"/>
      <c r="FI20" s="8"/>
      <c r="FJ20" s="8"/>
      <c r="FK20" s="8"/>
      <c r="FL20" s="8"/>
      <c r="FM20" s="9"/>
      <c r="FN20" s="9"/>
      <c r="FO20" s="8"/>
      <c r="FP20" s="8"/>
      <c r="FQ20" s="8"/>
      <c r="FR20" s="8"/>
      <c r="FS20" s="8"/>
      <c r="FT20" s="8"/>
      <c r="FU20" s="8"/>
      <c r="FV20" s="8"/>
      <c r="FW20" s="77"/>
      <c r="FX20" s="8"/>
      <c r="FY20" s="8"/>
      <c r="FZ20" s="77"/>
      <c r="GA20" s="8"/>
    </row>
    <row r="21" spans="1:183" collapsed="1" x14ac:dyDescent="0.2">
      <c r="A21" s="17"/>
      <c r="B21" s="79" t="s">
        <v>73</v>
      </c>
      <c r="C21" s="52">
        <f>SUM(C19:C20)</f>
        <v>4031</v>
      </c>
      <c r="D21" s="53">
        <f>C21/K21</f>
        <v>0.43204715969989282</v>
      </c>
      <c r="E21" s="52">
        <f>SUM(E19:E20)</f>
        <v>101</v>
      </c>
      <c r="F21" s="80">
        <f>E21/K21</f>
        <v>1.0825294748124331E-2</v>
      </c>
      <c r="G21" s="52">
        <f>SUM(G19:G20)</f>
        <v>5198</v>
      </c>
      <c r="H21" s="53">
        <f>G21/K21</f>
        <v>0.55712754555198285</v>
      </c>
      <c r="I21" s="52">
        <v>0</v>
      </c>
      <c r="J21" s="53">
        <f>I21/K21</f>
        <v>0</v>
      </c>
      <c r="K21" s="52">
        <f>SUM(K19:K20)</f>
        <v>9330</v>
      </c>
      <c r="L21" s="53">
        <f>K21/M21</f>
        <v>0.19224825369351548</v>
      </c>
      <c r="M21" s="82">
        <f>SUM(M19:M20)</f>
        <v>48531</v>
      </c>
      <c r="N21" s="9"/>
      <c r="O21" s="9"/>
      <c r="P21" s="9"/>
      <c r="Q21" s="9"/>
      <c r="R21" s="9"/>
      <c r="S21" s="9"/>
      <c r="T21" s="9"/>
      <c r="U21" s="9"/>
      <c r="V21" s="9"/>
      <c r="W21" s="9"/>
      <c r="X21" s="9"/>
      <c r="Y21" s="9"/>
      <c r="Z21" s="9"/>
      <c r="AA21" s="9"/>
      <c r="AB21" s="9"/>
      <c r="AC21" s="9"/>
      <c r="AD21" s="9"/>
      <c r="AE21" s="9"/>
      <c r="AF21" s="8"/>
      <c r="AG21" s="9"/>
      <c r="AH21" s="8"/>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8"/>
      <c r="BV21" s="8"/>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10"/>
      <c r="DO21" s="10"/>
      <c r="DP21" s="10"/>
      <c r="DQ21" s="10"/>
      <c r="DR21" s="10"/>
      <c r="DS21" s="8"/>
      <c r="DT21" s="10"/>
      <c r="DU21" s="10"/>
      <c r="DV21" s="10"/>
      <c r="DW21" s="10"/>
      <c r="DX21" s="10"/>
      <c r="DY21" s="10"/>
      <c r="DZ21" s="8"/>
      <c r="EA21" s="10"/>
      <c r="EB21" s="10"/>
      <c r="EC21" s="10"/>
      <c r="ED21" s="10"/>
      <c r="EE21" s="10"/>
      <c r="EF21" s="10"/>
      <c r="EG21" s="10"/>
      <c r="EH21" s="10"/>
      <c r="EI21" s="10"/>
      <c r="EJ21" s="10"/>
      <c r="EK21" s="10"/>
      <c r="EL21" s="10"/>
      <c r="EM21" s="8"/>
      <c r="EN21" s="10"/>
      <c r="EO21" s="10"/>
      <c r="EP21" s="10"/>
      <c r="EQ21" s="10"/>
      <c r="ER21" s="10"/>
      <c r="ES21" s="10"/>
      <c r="ET21" s="10"/>
      <c r="EU21" s="10"/>
      <c r="EV21" s="8"/>
      <c r="EW21" s="10"/>
      <c r="EX21" s="10"/>
      <c r="EY21" s="10"/>
      <c r="EZ21" s="10"/>
      <c r="FA21" s="8"/>
      <c r="FB21" s="8"/>
      <c r="FC21" s="8"/>
      <c r="FD21" s="8"/>
      <c r="FE21" s="8"/>
      <c r="FF21" s="8"/>
      <c r="FG21" s="9"/>
      <c r="FH21" s="9"/>
      <c r="FI21" s="8"/>
      <c r="FJ21" s="8"/>
      <c r="FK21" s="8"/>
      <c r="FL21" s="8"/>
      <c r="FM21" s="9"/>
      <c r="FN21" s="9"/>
      <c r="FO21" s="8"/>
      <c r="FP21" s="8"/>
      <c r="FQ21" s="8"/>
      <c r="FR21" s="8"/>
      <c r="FS21" s="8"/>
      <c r="FT21" s="8"/>
      <c r="FU21" s="8"/>
      <c r="FV21" s="8"/>
      <c r="FW21" s="77"/>
      <c r="FX21" s="8"/>
      <c r="FY21" s="8"/>
      <c r="FZ21" s="77"/>
      <c r="GA21" s="8"/>
    </row>
    <row r="22" spans="1:183" x14ac:dyDescent="0.2">
      <c r="A22" s="17" t="s">
        <v>75</v>
      </c>
      <c r="B22" s="79" t="s">
        <v>76</v>
      </c>
      <c r="C22" s="52">
        <v>5573</v>
      </c>
      <c r="D22" s="53">
        <f t="shared" si="0"/>
        <v>0.29986548291633036</v>
      </c>
      <c r="E22" s="52">
        <v>78</v>
      </c>
      <c r="F22" s="80">
        <f t="shared" si="1"/>
        <v>4.1969330104923326E-3</v>
      </c>
      <c r="G22" s="52">
        <v>10351</v>
      </c>
      <c r="H22" s="53">
        <f t="shared" si="2"/>
        <v>0.55695453322571964</v>
      </c>
      <c r="I22" s="52">
        <v>2583</v>
      </c>
      <c r="J22" s="81">
        <f t="shared" si="3"/>
        <v>0.13898305084745763</v>
      </c>
      <c r="K22" s="52">
        <v>18585</v>
      </c>
      <c r="L22" s="53">
        <f t="shared" si="4"/>
        <v>0.22712829662943318</v>
      </c>
      <c r="M22" s="82">
        <v>81826</v>
      </c>
      <c r="N22" s="9"/>
      <c r="O22" s="9"/>
      <c r="P22" s="9"/>
      <c r="Q22" s="9"/>
      <c r="R22" s="9"/>
      <c r="S22" s="9"/>
      <c r="T22" s="9"/>
      <c r="U22" s="9"/>
      <c r="V22" s="9"/>
      <c r="W22" s="9"/>
      <c r="X22" s="9"/>
      <c r="Y22" s="9"/>
      <c r="Z22" s="9"/>
      <c r="AA22" s="9"/>
      <c r="AB22" s="9"/>
      <c r="AC22" s="9"/>
      <c r="AD22" s="9"/>
      <c r="AE22" s="9"/>
      <c r="AF22" s="8"/>
      <c r="AG22" s="9"/>
      <c r="AH22" s="8"/>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8"/>
      <c r="BV22" s="8"/>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10"/>
      <c r="DO22" s="10"/>
      <c r="DP22" s="10"/>
      <c r="DQ22" s="10"/>
      <c r="DR22" s="10"/>
      <c r="DS22" s="8"/>
      <c r="DT22" s="10"/>
      <c r="DU22" s="10"/>
      <c r="DV22" s="10"/>
      <c r="DW22" s="10"/>
      <c r="DX22" s="10"/>
      <c r="DY22" s="10"/>
      <c r="DZ22" s="8"/>
      <c r="EA22" s="10"/>
      <c r="EB22" s="10"/>
      <c r="EC22" s="10"/>
      <c r="ED22" s="10"/>
      <c r="EE22" s="10"/>
      <c r="EF22" s="10"/>
      <c r="EG22" s="10"/>
      <c r="EH22" s="10"/>
      <c r="EI22" s="10"/>
      <c r="EJ22" s="10"/>
      <c r="EK22" s="10"/>
      <c r="EL22" s="10"/>
      <c r="EM22" s="8"/>
      <c r="EN22" s="10"/>
      <c r="EO22" s="10"/>
      <c r="EP22" s="10"/>
      <c r="EQ22" s="10"/>
      <c r="ER22" s="10"/>
      <c r="ES22" s="10"/>
      <c r="ET22" s="10"/>
      <c r="EU22" s="10"/>
      <c r="EV22" s="8"/>
      <c r="EW22" s="10"/>
      <c r="EX22" s="10"/>
      <c r="EY22" s="10"/>
      <c r="EZ22" s="10"/>
      <c r="FA22" s="8"/>
      <c r="FB22" s="8"/>
      <c r="FC22" s="8"/>
      <c r="FD22" s="8"/>
      <c r="FE22" s="8"/>
      <c r="FF22" s="8"/>
      <c r="FG22" s="9"/>
      <c r="FH22" s="9"/>
      <c r="FI22" s="8"/>
      <c r="FJ22" s="8"/>
      <c r="FK22" s="8"/>
      <c r="FL22" s="8"/>
      <c r="FM22" s="9"/>
      <c r="FN22" s="9"/>
      <c r="FO22" s="8"/>
      <c r="FP22" s="8"/>
      <c r="FQ22" s="8"/>
      <c r="FR22" s="8"/>
      <c r="FS22" s="10"/>
      <c r="FT22" s="8"/>
      <c r="FU22" s="8"/>
      <c r="FV22" s="8"/>
      <c r="FW22" s="77"/>
      <c r="FX22" s="8"/>
      <c r="FY22" s="8"/>
      <c r="FZ22" s="77"/>
      <c r="GA22" s="8"/>
    </row>
    <row r="23" spans="1:183" x14ac:dyDescent="0.2">
      <c r="A23" s="17" t="s">
        <v>77</v>
      </c>
      <c r="B23" s="79" t="s">
        <v>78</v>
      </c>
      <c r="C23" s="52">
        <v>4283</v>
      </c>
      <c r="D23" s="53">
        <f t="shared" si="0"/>
        <v>0.33227307990690458</v>
      </c>
      <c r="E23" s="52">
        <v>50</v>
      </c>
      <c r="F23" s="80">
        <f t="shared" si="1"/>
        <v>3.8789759503491078E-3</v>
      </c>
      <c r="G23" s="52">
        <v>8234</v>
      </c>
      <c r="H23" s="53">
        <f t="shared" si="2"/>
        <v>0.63878975950349104</v>
      </c>
      <c r="I23" s="52">
        <v>323</v>
      </c>
      <c r="J23" s="81">
        <f t="shared" si="3"/>
        <v>2.5058184639255236E-2</v>
      </c>
      <c r="K23" s="52">
        <v>12890</v>
      </c>
      <c r="L23" s="53">
        <f t="shared" si="4"/>
        <v>0.2225867725781385</v>
      </c>
      <c r="M23" s="82">
        <v>57910</v>
      </c>
      <c r="N23" s="9"/>
      <c r="O23" s="9"/>
      <c r="P23" s="9"/>
      <c r="Q23" s="9"/>
      <c r="R23" s="9"/>
      <c r="S23" s="9"/>
      <c r="T23" s="9"/>
      <c r="U23" s="9"/>
      <c r="V23" s="9"/>
      <c r="W23" s="9"/>
      <c r="X23" s="9"/>
      <c r="Y23" s="9"/>
      <c r="Z23" s="9"/>
      <c r="AA23" s="9"/>
      <c r="AB23" s="9"/>
      <c r="AC23" s="9"/>
      <c r="AD23" s="9"/>
      <c r="AE23" s="9"/>
      <c r="AF23" s="8"/>
      <c r="AG23" s="9"/>
      <c r="AH23" s="8"/>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8"/>
      <c r="BV23" s="8"/>
      <c r="BW23" s="9"/>
      <c r="BX23" s="9"/>
      <c r="BY23" s="8"/>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10"/>
      <c r="DO23" s="10"/>
      <c r="DP23" s="10"/>
      <c r="DQ23" s="10"/>
      <c r="DR23" s="10"/>
      <c r="DS23" s="8"/>
      <c r="DT23" s="10"/>
      <c r="DU23" s="10"/>
      <c r="DV23" s="10"/>
      <c r="DW23" s="10"/>
      <c r="DX23" s="10"/>
      <c r="DY23" s="10"/>
      <c r="DZ23" s="8"/>
      <c r="EA23" s="10"/>
      <c r="EB23" s="10"/>
      <c r="EC23" s="10"/>
      <c r="ED23" s="10"/>
      <c r="EE23" s="10"/>
      <c r="EF23" s="10"/>
      <c r="EG23" s="10"/>
      <c r="EH23" s="10"/>
      <c r="EI23" s="10"/>
      <c r="EJ23" s="10"/>
      <c r="EK23" s="10"/>
      <c r="EL23" s="10"/>
      <c r="EM23" s="8"/>
      <c r="EN23" s="10"/>
      <c r="EO23" s="10"/>
      <c r="EP23" s="10"/>
      <c r="EQ23" s="10"/>
      <c r="ER23" s="10"/>
      <c r="ES23" s="10"/>
      <c r="ET23" s="10"/>
      <c r="EU23" s="10"/>
      <c r="EV23" s="8"/>
      <c r="EW23" s="10"/>
      <c r="EX23" s="10"/>
      <c r="EY23" s="10"/>
      <c r="EZ23" s="10"/>
      <c r="FA23" s="8"/>
      <c r="FB23" s="8"/>
      <c r="FC23" s="8"/>
      <c r="FD23" s="8"/>
      <c r="FE23" s="8"/>
      <c r="FF23" s="8"/>
      <c r="FG23" s="9"/>
      <c r="FH23" s="9"/>
      <c r="FI23" s="8"/>
      <c r="FJ23" s="8"/>
      <c r="FK23" s="8"/>
      <c r="FL23" s="8"/>
      <c r="FM23" s="9"/>
      <c r="FN23" s="9"/>
      <c r="FO23" s="8"/>
      <c r="FP23" s="8"/>
      <c r="FQ23" s="8"/>
      <c r="FR23" s="8"/>
      <c r="FS23" s="10"/>
      <c r="FT23" s="8"/>
      <c r="FU23" s="9"/>
      <c r="FV23" s="8"/>
      <c r="FW23" s="77"/>
      <c r="FX23" s="8"/>
      <c r="FY23" s="8"/>
      <c r="FZ23" s="77"/>
      <c r="GA23" s="8"/>
    </row>
    <row r="24" spans="1:183" x14ac:dyDescent="0.2">
      <c r="A24" s="17" t="s">
        <v>79</v>
      </c>
      <c r="B24" s="79" t="s">
        <v>80</v>
      </c>
      <c r="C24" s="52">
        <v>10471</v>
      </c>
      <c r="D24" s="53">
        <f t="shared" si="0"/>
        <v>0.33539397821909034</v>
      </c>
      <c r="E24" s="52">
        <v>126</v>
      </c>
      <c r="F24" s="80">
        <f t="shared" si="1"/>
        <v>4.0358744394618836E-3</v>
      </c>
      <c r="G24" s="52">
        <v>20623</v>
      </c>
      <c r="H24" s="53">
        <f t="shared" si="2"/>
        <v>0.66057014734144781</v>
      </c>
      <c r="I24" s="52">
        <v>0</v>
      </c>
      <c r="J24" s="53">
        <f t="shared" si="3"/>
        <v>0</v>
      </c>
      <c r="K24" s="52">
        <v>31220</v>
      </c>
      <c r="L24" s="53">
        <f t="shared" si="4"/>
        <v>0.1743354925173107</v>
      </c>
      <c r="M24" s="82">
        <v>179080</v>
      </c>
      <c r="N24" s="9"/>
      <c r="O24" s="9"/>
      <c r="P24" s="9"/>
      <c r="Q24" s="9"/>
      <c r="R24" s="9"/>
      <c r="S24" s="9"/>
      <c r="T24" s="9"/>
      <c r="U24" s="9"/>
      <c r="V24" s="9"/>
      <c r="W24" s="9"/>
      <c r="X24" s="9"/>
      <c r="Y24" s="9"/>
      <c r="Z24" s="9"/>
      <c r="AA24" s="9"/>
      <c r="AB24" s="9"/>
      <c r="AC24" s="9"/>
      <c r="AD24" s="9"/>
      <c r="AE24" s="9"/>
      <c r="AF24" s="8"/>
      <c r="AG24" s="9"/>
      <c r="AH24" s="8"/>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8"/>
      <c r="BV24" s="8"/>
      <c r="BW24" s="9"/>
      <c r="BX24" s="9"/>
      <c r="BY24" s="8"/>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8"/>
      <c r="DC24" s="8"/>
      <c r="DD24" s="8"/>
      <c r="DE24" s="8"/>
      <c r="DF24" s="8"/>
      <c r="DG24" s="8"/>
      <c r="DH24" s="8"/>
      <c r="DI24" s="8"/>
      <c r="DJ24" s="9"/>
      <c r="DK24" s="9"/>
      <c r="DL24" s="9"/>
      <c r="DM24" s="9"/>
      <c r="DN24" s="10"/>
      <c r="DO24" s="10"/>
      <c r="DP24" s="10"/>
      <c r="DQ24" s="10"/>
      <c r="DR24" s="10"/>
      <c r="DS24" s="8"/>
      <c r="DT24" s="10"/>
      <c r="DU24" s="10"/>
      <c r="DV24" s="10"/>
      <c r="DW24" s="10"/>
      <c r="DX24" s="10"/>
      <c r="DY24" s="10"/>
      <c r="DZ24" s="8"/>
      <c r="EA24" s="10"/>
      <c r="EB24" s="10"/>
      <c r="EC24" s="10"/>
      <c r="ED24" s="10"/>
      <c r="EE24" s="10"/>
      <c r="EF24" s="10"/>
      <c r="EG24" s="10"/>
      <c r="EH24" s="10"/>
      <c r="EI24" s="10"/>
      <c r="EJ24" s="10"/>
      <c r="EK24" s="10"/>
      <c r="EL24" s="10"/>
      <c r="EM24" s="8"/>
      <c r="EN24" s="10"/>
      <c r="EO24" s="10"/>
      <c r="EP24" s="10"/>
      <c r="EQ24" s="10"/>
      <c r="ER24" s="10"/>
      <c r="ES24" s="10"/>
      <c r="ET24" s="10"/>
      <c r="EU24" s="10"/>
      <c r="EV24" s="8"/>
      <c r="EW24" s="10"/>
      <c r="EX24" s="10"/>
      <c r="EY24" s="10"/>
      <c r="EZ24" s="10"/>
      <c r="FA24" s="8"/>
      <c r="FB24" s="8"/>
      <c r="FC24" s="8"/>
      <c r="FD24" s="8"/>
      <c r="FE24" s="8"/>
      <c r="FF24" s="8"/>
      <c r="FG24" s="9"/>
      <c r="FH24" s="9"/>
      <c r="FI24" s="8"/>
      <c r="FJ24" s="8"/>
      <c r="FK24" s="8"/>
      <c r="FL24" s="8"/>
      <c r="FM24" s="9"/>
      <c r="FN24" s="9"/>
      <c r="FO24" s="8"/>
      <c r="FP24" s="8"/>
      <c r="FQ24" s="8"/>
      <c r="FR24" s="8"/>
      <c r="FS24" s="8"/>
      <c r="FT24" s="8"/>
      <c r="FU24" s="8"/>
      <c r="FV24" s="8"/>
      <c r="FW24" s="77"/>
      <c r="FX24" s="8"/>
      <c r="FY24" s="8"/>
      <c r="FZ24" s="77"/>
      <c r="GA24" s="8"/>
    </row>
    <row r="25" spans="1:183" x14ac:dyDescent="0.2">
      <c r="A25" s="17" t="s">
        <v>81</v>
      </c>
      <c r="B25" s="79" t="s">
        <v>82</v>
      </c>
      <c r="C25" s="52">
        <v>3791</v>
      </c>
      <c r="D25" s="53">
        <f t="shared" si="0"/>
        <v>0.57622739018087854</v>
      </c>
      <c r="E25" s="52">
        <v>37</v>
      </c>
      <c r="F25" s="80">
        <f t="shared" si="1"/>
        <v>5.6239550083599333E-3</v>
      </c>
      <c r="G25" s="52">
        <v>2751</v>
      </c>
      <c r="H25" s="53">
        <f t="shared" si="2"/>
        <v>0.41814865481076152</v>
      </c>
      <c r="I25" s="52">
        <v>0</v>
      </c>
      <c r="J25" s="53">
        <f t="shared" si="3"/>
        <v>0</v>
      </c>
      <c r="K25" s="52">
        <v>6579</v>
      </c>
      <c r="L25" s="53">
        <f t="shared" si="4"/>
        <v>0.22188870151770657</v>
      </c>
      <c r="M25" s="82">
        <v>29650</v>
      </c>
      <c r="N25" s="9"/>
      <c r="O25" s="9"/>
      <c r="P25" s="9"/>
      <c r="Q25" s="9"/>
      <c r="R25" s="9"/>
      <c r="S25" s="9"/>
      <c r="T25" s="9"/>
      <c r="U25" s="9"/>
      <c r="V25" s="9"/>
      <c r="W25" s="9"/>
      <c r="X25" s="9"/>
      <c r="Y25" s="9"/>
      <c r="Z25" s="9"/>
      <c r="AA25" s="9"/>
      <c r="AB25" s="9"/>
      <c r="AC25" s="9"/>
      <c r="AD25" s="9"/>
      <c r="AE25" s="9"/>
      <c r="AF25" s="8"/>
      <c r="AG25" s="9"/>
      <c r="AH25" s="8"/>
      <c r="AI25" s="9"/>
      <c r="AJ25" s="9"/>
      <c r="AK25" s="9"/>
      <c r="AL25" s="9"/>
      <c r="AM25" s="9"/>
      <c r="AN25" s="9"/>
      <c r="AO25" s="9"/>
      <c r="AP25" s="9"/>
      <c r="AQ25" s="9"/>
      <c r="AR25" s="9"/>
      <c r="AS25" s="9"/>
      <c r="AT25" s="9"/>
      <c r="AU25" s="9"/>
      <c r="AV25" s="9"/>
      <c r="AW25" s="9"/>
      <c r="AX25" s="9"/>
      <c r="AY25" s="8"/>
      <c r="AZ25" s="9"/>
      <c r="BA25" s="9"/>
      <c r="BB25" s="9"/>
      <c r="BC25" s="9"/>
      <c r="BD25" s="9"/>
      <c r="BE25" s="9"/>
      <c r="BF25" s="9"/>
      <c r="BG25" s="9"/>
      <c r="BH25" s="9"/>
      <c r="BI25" s="9"/>
      <c r="BJ25" s="9"/>
      <c r="BK25" s="9"/>
      <c r="BL25" s="9"/>
      <c r="BM25" s="9"/>
      <c r="BN25" s="9"/>
      <c r="BO25" s="9"/>
      <c r="BP25" s="9"/>
      <c r="BQ25" s="9"/>
      <c r="BR25" s="9"/>
      <c r="BS25" s="9"/>
      <c r="BT25" s="9"/>
      <c r="BU25" s="8"/>
      <c r="BV25" s="8"/>
      <c r="BW25" s="9"/>
      <c r="BX25" s="9"/>
      <c r="BY25" s="8"/>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8"/>
      <c r="DC25" s="8"/>
      <c r="DD25" s="8"/>
      <c r="DE25" s="8"/>
      <c r="DF25" s="8"/>
      <c r="DG25" s="8"/>
      <c r="DH25" s="8"/>
      <c r="DI25" s="8"/>
      <c r="DJ25" s="9"/>
      <c r="DK25" s="9"/>
      <c r="DL25" s="9"/>
      <c r="DM25" s="9"/>
      <c r="DN25" s="10"/>
      <c r="DO25" s="10"/>
      <c r="DP25" s="10"/>
      <c r="DQ25" s="10"/>
      <c r="DR25" s="10"/>
      <c r="DS25" s="8"/>
      <c r="DT25" s="10"/>
      <c r="DU25" s="10"/>
      <c r="DV25" s="10"/>
      <c r="DW25" s="10"/>
      <c r="DX25" s="10"/>
      <c r="DY25" s="10"/>
      <c r="DZ25" s="8"/>
      <c r="EA25" s="10"/>
      <c r="EB25" s="10"/>
      <c r="EC25" s="10"/>
      <c r="ED25" s="10"/>
      <c r="EE25" s="10"/>
      <c r="EF25" s="10"/>
      <c r="EG25" s="10"/>
      <c r="EH25" s="10"/>
      <c r="EI25" s="10"/>
      <c r="EJ25" s="10"/>
      <c r="EK25" s="10"/>
      <c r="EL25" s="10"/>
      <c r="EM25" s="8"/>
      <c r="EN25" s="10"/>
      <c r="EO25" s="10"/>
      <c r="EP25" s="10"/>
      <c r="EQ25" s="10"/>
      <c r="ER25" s="10"/>
      <c r="ES25" s="10"/>
      <c r="ET25" s="10"/>
      <c r="EU25" s="10"/>
      <c r="EV25" s="8"/>
      <c r="EW25" s="10"/>
      <c r="EX25" s="10"/>
      <c r="EY25" s="10"/>
      <c r="EZ25" s="10"/>
      <c r="FA25" s="8"/>
      <c r="FB25" s="8"/>
      <c r="FC25" s="8"/>
      <c r="FD25" s="8"/>
      <c r="FE25" s="8"/>
      <c r="FF25" s="8"/>
      <c r="FG25" s="9"/>
      <c r="FH25" s="9"/>
      <c r="FI25" s="8"/>
      <c r="FJ25" s="8"/>
      <c r="FK25" s="8"/>
      <c r="FL25" s="8"/>
      <c r="FM25" s="9"/>
      <c r="FN25" s="9"/>
      <c r="FO25" s="8"/>
      <c r="FP25" s="8"/>
      <c r="FQ25" s="8"/>
      <c r="FR25" s="8"/>
      <c r="FS25" s="10"/>
      <c r="FT25" s="8"/>
      <c r="FU25" s="8"/>
      <c r="FV25" s="8"/>
      <c r="FW25" s="77"/>
      <c r="FX25" s="8"/>
      <c r="FY25" s="8"/>
      <c r="FZ25" s="77"/>
      <c r="GA25" s="8"/>
    </row>
    <row r="26" spans="1:183" x14ac:dyDescent="0.2">
      <c r="A26" s="17" t="s">
        <v>83</v>
      </c>
      <c r="B26" s="79" t="s">
        <v>84</v>
      </c>
      <c r="C26" s="52">
        <v>9058</v>
      </c>
      <c r="D26" s="53">
        <f t="shared" si="0"/>
        <v>0.34657177838996023</v>
      </c>
      <c r="E26" s="52">
        <v>103</v>
      </c>
      <c r="F26" s="80">
        <f t="shared" si="1"/>
        <v>3.9409243954698497E-3</v>
      </c>
      <c r="G26" s="52">
        <v>16975</v>
      </c>
      <c r="H26" s="53">
        <f t="shared" si="2"/>
        <v>0.64948729721456999</v>
      </c>
      <c r="I26" s="52">
        <v>0</v>
      </c>
      <c r="J26" s="53">
        <f t="shared" si="3"/>
        <v>0</v>
      </c>
      <c r="K26" s="52">
        <v>26136</v>
      </c>
      <c r="L26" s="53">
        <f t="shared" si="4"/>
        <v>0.2055589637110094</v>
      </c>
      <c r="M26" s="82">
        <v>127146</v>
      </c>
      <c r="N26" s="9"/>
      <c r="O26" s="9"/>
      <c r="P26" s="9"/>
      <c r="Q26" s="9"/>
      <c r="R26" s="9"/>
      <c r="S26" s="9"/>
      <c r="T26" s="9"/>
      <c r="U26" s="9"/>
      <c r="V26" s="9"/>
      <c r="W26" s="9"/>
      <c r="X26" s="9"/>
      <c r="Y26" s="9"/>
      <c r="Z26" s="9"/>
      <c r="AA26" s="9"/>
      <c r="AB26" s="9"/>
      <c r="AC26" s="9"/>
      <c r="AD26" s="9"/>
      <c r="AE26" s="9"/>
      <c r="AF26" s="8"/>
      <c r="AG26" s="9"/>
      <c r="AH26" s="8"/>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8"/>
      <c r="BV26" s="8"/>
      <c r="BW26" s="9"/>
      <c r="BX26" s="9"/>
      <c r="BY26" s="8"/>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10"/>
      <c r="DO26" s="10"/>
      <c r="DP26" s="10"/>
      <c r="DQ26" s="10"/>
      <c r="DR26" s="10"/>
      <c r="DS26" s="8"/>
      <c r="DT26" s="10"/>
      <c r="DU26" s="10"/>
      <c r="DV26" s="10"/>
      <c r="DW26" s="10"/>
      <c r="DX26" s="10"/>
      <c r="DY26" s="10"/>
      <c r="DZ26" s="8"/>
      <c r="EA26" s="10"/>
      <c r="EB26" s="10"/>
      <c r="EC26" s="10"/>
      <c r="ED26" s="10"/>
      <c r="EE26" s="10"/>
      <c r="EF26" s="10"/>
      <c r="EG26" s="10"/>
      <c r="EH26" s="10"/>
      <c r="EI26" s="10"/>
      <c r="EJ26" s="10"/>
      <c r="EK26" s="10"/>
      <c r="EL26" s="10"/>
      <c r="EM26" s="8"/>
      <c r="EN26" s="10"/>
      <c r="EO26" s="10"/>
      <c r="EP26" s="10"/>
      <c r="EQ26" s="10"/>
      <c r="ER26" s="10"/>
      <c r="ES26" s="10"/>
      <c r="ET26" s="10"/>
      <c r="EU26" s="10"/>
      <c r="EV26" s="8"/>
      <c r="EW26" s="10"/>
      <c r="EX26" s="10"/>
      <c r="EY26" s="10"/>
      <c r="EZ26" s="10"/>
      <c r="FA26" s="8"/>
      <c r="FB26" s="8"/>
      <c r="FC26" s="8"/>
      <c r="FD26" s="8"/>
      <c r="FE26" s="8"/>
      <c r="FF26" s="8"/>
      <c r="FG26" s="9"/>
      <c r="FH26" s="9"/>
      <c r="FI26" s="8"/>
      <c r="FJ26" s="8"/>
      <c r="FK26" s="8"/>
      <c r="FL26" s="8"/>
      <c r="FM26" s="9"/>
      <c r="FN26" s="9"/>
      <c r="FO26" s="8"/>
      <c r="FP26" s="8"/>
      <c r="FQ26" s="8"/>
      <c r="FR26" s="8"/>
      <c r="FS26" s="10"/>
      <c r="FT26" s="8"/>
      <c r="FU26" s="8"/>
      <c r="FV26" s="8"/>
      <c r="FW26" s="77"/>
      <c r="FX26" s="8"/>
      <c r="FY26" s="8"/>
      <c r="FZ26" s="77"/>
      <c r="GA26" s="8"/>
    </row>
    <row r="27" spans="1:183" x14ac:dyDescent="0.2">
      <c r="A27" s="17" t="s">
        <v>146</v>
      </c>
      <c r="B27" s="79" t="s">
        <v>86</v>
      </c>
      <c r="C27" s="52">
        <v>10162</v>
      </c>
      <c r="D27" s="53">
        <f t="shared" si="0"/>
        <v>0.34575210098329423</v>
      </c>
      <c r="E27" s="52">
        <v>92</v>
      </c>
      <c r="F27" s="80">
        <f t="shared" si="1"/>
        <v>3.1302099282093159E-3</v>
      </c>
      <c r="G27" s="52">
        <v>19137</v>
      </c>
      <c r="H27" s="53">
        <f t="shared" si="2"/>
        <v>0.65111768908849643</v>
      </c>
      <c r="I27" s="52">
        <v>0</v>
      </c>
      <c r="J27" s="53">
        <f t="shared" si="3"/>
        <v>0</v>
      </c>
      <c r="K27" s="52">
        <v>29391</v>
      </c>
      <c r="L27" s="53">
        <f t="shared" si="4"/>
        <v>0.19035128623610786</v>
      </c>
      <c r="M27" s="82">
        <v>154404</v>
      </c>
      <c r="N27" s="9"/>
      <c r="O27" s="9"/>
      <c r="P27" s="9"/>
      <c r="Q27" s="9"/>
      <c r="R27" s="9"/>
      <c r="S27" s="9"/>
      <c r="T27" s="9"/>
      <c r="U27" s="9"/>
      <c r="V27" s="9"/>
      <c r="W27" s="9"/>
      <c r="X27" s="9"/>
      <c r="Y27" s="9"/>
      <c r="Z27" s="9"/>
      <c r="AA27" s="9"/>
      <c r="AB27" s="9"/>
      <c r="AC27" s="9"/>
      <c r="AD27" s="9"/>
      <c r="AE27" s="9"/>
      <c r="AF27" s="8"/>
      <c r="AG27" s="9"/>
      <c r="AH27" s="8"/>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8"/>
      <c r="BV27" s="8"/>
      <c r="BW27" s="9"/>
      <c r="BX27" s="9"/>
      <c r="BY27" s="9"/>
      <c r="BZ27" s="9"/>
      <c r="CA27" s="8"/>
      <c r="CB27" s="9"/>
      <c r="CC27" s="9"/>
      <c r="CD27" s="9"/>
      <c r="CE27" s="9"/>
      <c r="CF27" s="9"/>
      <c r="CG27" s="9"/>
      <c r="CH27" s="9"/>
      <c r="CI27" s="9"/>
      <c r="CJ27" s="9"/>
      <c r="CK27" s="9"/>
      <c r="CL27" s="9"/>
      <c r="CM27" s="9"/>
      <c r="CN27" s="9"/>
      <c r="CO27" s="9"/>
      <c r="CP27" s="9"/>
      <c r="CQ27" s="9"/>
      <c r="CR27" s="8"/>
      <c r="CS27" s="8"/>
      <c r="CT27" s="8"/>
      <c r="CU27" s="8"/>
      <c r="CV27" s="8"/>
      <c r="CW27" s="8"/>
      <c r="CX27" s="8"/>
      <c r="CY27" s="8"/>
      <c r="CZ27" s="8"/>
      <c r="DA27" s="8"/>
      <c r="DB27" s="9"/>
      <c r="DC27" s="9"/>
      <c r="DD27" s="9"/>
      <c r="DE27" s="9"/>
      <c r="DF27" s="9"/>
      <c r="DG27" s="9"/>
      <c r="DH27" s="9"/>
      <c r="DI27" s="9"/>
      <c r="DJ27" s="9"/>
      <c r="DK27" s="9"/>
      <c r="DL27" s="9"/>
      <c r="DM27" s="8"/>
      <c r="DN27" s="10"/>
      <c r="DO27" s="10"/>
      <c r="DP27" s="10"/>
      <c r="DQ27" s="10"/>
      <c r="DR27" s="10"/>
      <c r="DS27" s="8"/>
      <c r="DT27" s="10"/>
      <c r="DU27" s="10"/>
      <c r="DV27" s="10"/>
      <c r="DW27" s="10"/>
      <c r="DX27" s="10"/>
      <c r="DY27" s="10"/>
      <c r="DZ27" s="8"/>
      <c r="EA27" s="10"/>
      <c r="EB27" s="10"/>
      <c r="EC27" s="10"/>
      <c r="ED27" s="10"/>
      <c r="EE27" s="10"/>
      <c r="EF27" s="10"/>
      <c r="EG27" s="10"/>
      <c r="EH27" s="10"/>
      <c r="EI27" s="10"/>
      <c r="EJ27" s="10"/>
      <c r="EK27" s="10"/>
      <c r="EL27" s="10"/>
      <c r="EM27" s="8"/>
      <c r="EN27" s="10"/>
      <c r="EO27" s="10"/>
      <c r="EP27" s="10"/>
      <c r="EQ27" s="10"/>
      <c r="ER27" s="10"/>
      <c r="ES27" s="10"/>
      <c r="ET27" s="10"/>
      <c r="EU27" s="10"/>
      <c r="EV27" s="8"/>
      <c r="EW27" s="10"/>
      <c r="EX27" s="10"/>
      <c r="EY27" s="10"/>
      <c r="EZ27" s="10"/>
      <c r="FA27" s="8"/>
      <c r="FB27" s="8"/>
      <c r="FC27" s="8"/>
      <c r="FD27" s="8"/>
      <c r="FE27" s="8"/>
      <c r="FF27" s="8"/>
      <c r="FG27" s="9"/>
      <c r="FH27" s="9"/>
      <c r="FI27" s="8"/>
      <c r="FJ27" s="8"/>
      <c r="FK27" s="8"/>
      <c r="FL27" s="8"/>
      <c r="FM27" s="9"/>
      <c r="FN27" s="9"/>
      <c r="FO27" s="8"/>
      <c r="FP27" s="8"/>
      <c r="FQ27" s="8"/>
      <c r="FR27" s="8"/>
      <c r="FS27" s="8"/>
      <c r="FT27" s="8"/>
      <c r="FU27" s="8"/>
      <c r="FV27" s="8"/>
      <c r="FW27" s="77"/>
      <c r="FX27" s="8"/>
      <c r="FY27" s="8"/>
      <c r="FZ27" s="77"/>
      <c r="GA27" s="8"/>
    </row>
    <row r="28" spans="1:183" x14ac:dyDescent="0.2">
      <c r="A28" s="17" t="s">
        <v>87</v>
      </c>
      <c r="B28" s="79" t="s">
        <v>88</v>
      </c>
      <c r="C28" s="52">
        <v>1805</v>
      </c>
      <c r="D28" s="53">
        <f t="shared" si="0"/>
        <v>0.48665408465893772</v>
      </c>
      <c r="E28" s="52">
        <v>30</v>
      </c>
      <c r="F28" s="80">
        <f t="shared" si="1"/>
        <v>8.0884335400377462E-3</v>
      </c>
      <c r="G28" s="52">
        <v>1871</v>
      </c>
      <c r="H28" s="53">
        <f t="shared" si="2"/>
        <v>0.50444863844702081</v>
      </c>
      <c r="I28" s="52">
        <v>3</v>
      </c>
      <c r="J28" s="53">
        <f t="shared" si="3"/>
        <v>8.088433540037746E-4</v>
      </c>
      <c r="K28" s="52">
        <v>3709</v>
      </c>
      <c r="L28" s="53">
        <f t="shared" si="4"/>
        <v>0.17421324565523721</v>
      </c>
      <c r="M28" s="82">
        <v>21290</v>
      </c>
      <c r="N28" s="9"/>
      <c r="O28" s="9"/>
      <c r="P28" s="9"/>
      <c r="Q28" s="9"/>
      <c r="R28" s="9"/>
      <c r="S28" s="9"/>
      <c r="T28" s="9"/>
      <c r="U28" s="9"/>
      <c r="V28" s="9"/>
      <c r="W28" s="9"/>
      <c r="X28" s="9"/>
      <c r="Y28" s="9"/>
      <c r="Z28" s="9"/>
      <c r="AA28" s="9"/>
      <c r="AB28" s="9"/>
      <c r="AC28" s="9"/>
      <c r="AD28" s="9"/>
      <c r="AE28" s="9"/>
      <c r="AF28" s="8"/>
      <c r="AG28" s="9"/>
      <c r="AH28" s="8"/>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8"/>
      <c r="BV28" s="8"/>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8"/>
      <c r="DC28" s="8"/>
      <c r="DD28" s="8"/>
      <c r="DE28" s="8"/>
      <c r="DF28" s="8"/>
      <c r="DG28" s="8"/>
      <c r="DH28" s="8"/>
      <c r="DI28" s="8"/>
      <c r="DJ28" s="9"/>
      <c r="DK28" s="9"/>
      <c r="DL28" s="9"/>
      <c r="DM28" s="9"/>
      <c r="DN28" s="10"/>
      <c r="DO28" s="10"/>
      <c r="DP28" s="10"/>
      <c r="DQ28" s="10"/>
      <c r="DR28" s="10"/>
      <c r="DS28" s="8"/>
      <c r="DT28" s="10"/>
      <c r="DU28" s="10"/>
      <c r="DV28" s="10"/>
      <c r="DW28" s="10"/>
      <c r="DX28" s="10"/>
      <c r="DY28" s="10"/>
      <c r="DZ28" s="8"/>
      <c r="EA28" s="10"/>
      <c r="EB28" s="10"/>
      <c r="EC28" s="10"/>
      <c r="ED28" s="10"/>
      <c r="EE28" s="10"/>
      <c r="EF28" s="10"/>
      <c r="EG28" s="10"/>
      <c r="EH28" s="10"/>
      <c r="EI28" s="10"/>
      <c r="EJ28" s="10"/>
      <c r="EK28" s="10"/>
      <c r="EL28" s="10"/>
      <c r="EM28" s="8"/>
      <c r="EN28" s="10"/>
      <c r="EO28" s="10"/>
      <c r="EP28" s="10"/>
      <c r="EQ28" s="10"/>
      <c r="ER28" s="10"/>
      <c r="ES28" s="10"/>
      <c r="ET28" s="10"/>
      <c r="EU28" s="10"/>
      <c r="EV28" s="8"/>
      <c r="EW28" s="10"/>
      <c r="EX28" s="10"/>
      <c r="EY28" s="10"/>
      <c r="EZ28" s="10"/>
      <c r="FA28" s="8"/>
      <c r="FB28" s="8"/>
      <c r="FC28" s="8"/>
      <c r="FD28" s="8"/>
      <c r="FE28" s="8"/>
      <c r="FF28" s="8"/>
      <c r="FG28" s="9"/>
      <c r="FH28" s="9"/>
      <c r="FI28" s="8"/>
      <c r="FJ28" s="8"/>
      <c r="FK28" s="8"/>
      <c r="FL28" s="8"/>
      <c r="FM28" s="9"/>
      <c r="FN28" s="9"/>
      <c r="FO28" s="8"/>
      <c r="FP28" s="8"/>
      <c r="FQ28" s="8"/>
      <c r="FR28" s="8"/>
      <c r="FS28" s="10"/>
      <c r="FT28" s="8"/>
      <c r="FU28" s="8"/>
      <c r="FV28" s="8"/>
      <c r="FW28" s="77"/>
      <c r="FX28" s="8"/>
      <c r="FY28" s="8"/>
      <c r="FZ28" s="77"/>
      <c r="GA28" s="8"/>
    </row>
    <row r="29" spans="1:183" x14ac:dyDescent="0.2">
      <c r="A29" s="17" t="s">
        <v>89</v>
      </c>
      <c r="B29" s="79" t="s">
        <v>90</v>
      </c>
      <c r="C29" s="52">
        <v>12888</v>
      </c>
      <c r="D29" s="53">
        <f t="shared" si="0"/>
        <v>0.35559970201142288</v>
      </c>
      <c r="E29" s="52">
        <v>142</v>
      </c>
      <c r="F29" s="80">
        <f t="shared" si="1"/>
        <v>3.9179979582264161E-3</v>
      </c>
      <c r="G29" s="52">
        <v>22303</v>
      </c>
      <c r="H29" s="53">
        <f t="shared" si="2"/>
        <v>0.61537400325580116</v>
      </c>
      <c r="I29" s="52">
        <v>910</v>
      </c>
      <c r="J29" s="81">
        <f t="shared" si="3"/>
        <v>2.5108296774549569E-2</v>
      </c>
      <c r="K29" s="52">
        <v>36243</v>
      </c>
      <c r="L29" s="53">
        <f t="shared" si="4"/>
        <v>0.20501869565955233</v>
      </c>
      <c r="M29" s="82">
        <v>176779</v>
      </c>
      <c r="N29" s="9"/>
      <c r="O29" s="9"/>
      <c r="P29" s="9"/>
      <c r="Q29" s="9"/>
      <c r="R29" s="9"/>
      <c r="S29" s="9"/>
      <c r="T29" s="9"/>
      <c r="U29" s="9"/>
      <c r="V29" s="9"/>
      <c r="W29" s="9"/>
      <c r="X29" s="9"/>
      <c r="Y29" s="9"/>
      <c r="Z29" s="9"/>
      <c r="AA29" s="9"/>
      <c r="AB29" s="9"/>
      <c r="AC29" s="9"/>
      <c r="AD29" s="9"/>
      <c r="AE29" s="9"/>
      <c r="AF29" s="8"/>
      <c r="AG29" s="9"/>
      <c r="AH29" s="8"/>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8"/>
      <c r="BV29" s="8"/>
      <c r="BW29" s="9"/>
      <c r="BX29" s="9"/>
      <c r="BY29" s="8"/>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10"/>
      <c r="DO29" s="10"/>
      <c r="DP29" s="10"/>
      <c r="DQ29" s="10"/>
      <c r="DR29" s="10"/>
      <c r="DS29" s="8"/>
      <c r="DT29" s="10"/>
      <c r="DU29" s="10"/>
      <c r="DV29" s="10"/>
      <c r="DW29" s="10"/>
      <c r="DX29" s="10"/>
      <c r="DY29" s="10"/>
      <c r="DZ29" s="8"/>
      <c r="EA29" s="10"/>
      <c r="EB29" s="10"/>
      <c r="EC29" s="10"/>
      <c r="ED29" s="10"/>
      <c r="EE29" s="10"/>
      <c r="EF29" s="10"/>
      <c r="EG29" s="10"/>
      <c r="EH29" s="10"/>
      <c r="EI29" s="10"/>
      <c r="EJ29" s="10"/>
      <c r="EK29" s="10"/>
      <c r="EL29" s="10"/>
      <c r="EM29" s="8"/>
      <c r="EN29" s="10"/>
      <c r="EO29" s="10"/>
      <c r="EP29" s="10"/>
      <c r="EQ29" s="10"/>
      <c r="ER29" s="10"/>
      <c r="ES29" s="10"/>
      <c r="ET29" s="10"/>
      <c r="EU29" s="10"/>
      <c r="EV29" s="8"/>
      <c r="EW29" s="10"/>
      <c r="EX29" s="10"/>
      <c r="EY29" s="10"/>
      <c r="EZ29" s="10"/>
      <c r="FA29" s="8"/>
      <c r="FB29" s="8"/>
      <c r="FC29" s="8"/>
      <c r="FD29" s="8"/>
      <c r="FE29" s="8"/>
      <c r="FF29" s="8"/>
      <c r="FG29" s="9"/>
      <c r="FH29" s="9"/>
      <c r="FI29" s="8"/>
      <c r="FJ29" s="8"/>
      <c r="FK29" s="8"/>
      <c r="FL29" s="8"/>
      <c r="FM29" s="9"/>
      <c r="FN29" s="9"/>
      <c r="FO29" s="8"/>
      <c r="FP29" s="8"/>
      <c r="FQ29" s="8"/>
      <c r="FR29" s="8"/>
      <c r="FS29" s="8"/>
      <c r="FT29" s="8"/>
      <c r="FU29" s="9"/>
      <c r="FV29" s="8"/>
      <c r="FW29" s="77"/>
      <c r="FX29" s="8"/>
      <c r="FY29" s="8"/>
      <c r="FZ29" s="77"/>
      <c r="GA29" s="8"/>
    </row>
    <row r="30" spans="1:183" hidden="1" outlineLevel="1" x14ac:dyDescent="0.2">
      <c r="A30" s="17" t="s">
        <v>94</v>
      </c>
      <c r="B30" s="83" t="str">
        <f>A30</f>
        <v>Davisville Free Library</v>
      </c>
      <c r="C30" s="84">
        <v>469</v>
      </c>
      <c r="D30" s="85">
        <f t="shared" si="0"/>
        <v>0.34973900074571218</v>
      </c>
      <c r="E30" s="84">
        <v>3</v>
      </c>
      <c r="F30" s="86">
        <f t="shared" si="1"/>
        <v>2.2371364653243847E-3</v>
      </c>
      <c r="G30" s="84">
        <v>869</v>
      </c>
      <c r="H30" s="85">
        <f t="shared" si="2"/>
        <v>0.64802386278896351</v>
      </c>
      <c r="I30" s="84">
        <v>0</v>
      </c>
      <c r="J30" s="85">
        <f t="shared" si="3"/>
        <v>0</v>
      </c>
      <c r="K30" s="84">
        <v>1341</v>
      </c>
      <c r="L30" s="85">
        <f t="shared" si="4"/>
        <v>8.8967027134611562E-2</v>
      </c>
      <c r="M30" s="87">
        <v>15073</v>
      </c>
      <c r="N30" s="9"/>
      <c r="O30" s="9"/>
      <c r="P30" s="9"/>
      <c r="Q30" s="9"/>
      <c r="R30" s="9"/>
      <c r="S30" s="9"/>
      <c r="T30" s="9"/>
      <c r="U30" s="9"/>
      <c r="V30" s="9"/>
      <c r="W30" s="9"/>
      <c r="X30" s="9"/>
      <c r="Y30" s="9"/>
      <c r="Z30" s="9"/>
      <c r="AA30" s="9"/>
      <c r="AB30" s="9"/>
      <c r="AC30" s="9"/>
      <c r="AD30" s="9"/>
      <c r="AE30" s="9"/>
      <c r="AF30" s="8"/>
      <c r="AG30" s="9"/>
      <c r="AH30" s="8"/>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8"/>
      <c r="BV30" s="8"/>
      <c r="BW30" s="9"/>
      <c r="BX30" s="9"/>
      <c r="BY30" s="9"/>
      <c r="BZ30" s="9"/>
      <c r="CA30" s="9"/>
      <c r="CB30" s="9"/>
      <c r="CC30" s="9"/>
      <c r="CD30" s="9"/>
      <c r="CE30" s="9"/>
      <c r="CF30" s="9"/>
      <c r="CG30" s="9"/>
      <c r="CH30" s="9"/>
      <c r="CI30" s="9"/>
      <c r="CJ30" s="9"/>
      <c r="CK30" s="9"/>
      <c r="CL30" s="9"/>
      <c r="CM30" s="9"/>
      <c r="CN30" s="9"/>
      <c r="CO30" s="9"/>
      <c r="CP30" s="9"/>
      <c r="CQ30" s="9"/>
      <c r="CR30" s="8"/>
      <c r="CS30" s="8"/>
      <c r="CT30" s="8"/>
      <c r="CU30" s="8"/>
      <c r="CV30" s="8"/>
      <c r="CW30" s="8"/>
      <c r="CX30" s="8"/>
      <c r="CY30" s="8"/>
      <c r="CZ30" s="8"/>
      <c r="DA30" s="8"/>
      <c r="DB30" s="9"/>
      <c r="DC30" s="9"/>
      <c r="DD30" s="9"/>
      <c r="DE30" s="9"/>
      <c r="DF30" s="9"/>
      <c r="DG30" s="9"/>
      <c r="DH30" s="9"/>
      <c r="DI30" s="9"/>
      <c r="DJ30" s="9"/>
      <c r="DK30" s="9"/>
      <c r="DL30" s="9"/>
      <c r="DM30" s="9"/>
      <c r="DN30" s="10"/>
      <c r="DO30" s="10"/>
      <c r="DP30" s="10"/>
      <c r="DQ30" s="10"/>
      <c r="DR30" s="10"/>
      <c r="DS30" s="8"/>
      <c r="DT30" s="10"/>
      <c r="DU30" s="10"/>
      <c r="DV30" s="10"/>
      <c r="DW30" s="10"/>
      <c r="DX30" s="10"/>
      <c r="DY30" s="10"/>
      <c r="DZ30" s="8"/>
      <c r="EA30" s="10"/>
      <c r="EB30" s="10"/>
      <c r="EC30" s="10"/>
      <c r="ED30" s="10"/>
      <c r="EE30" s="10"/>
      <c r="EF30" s="10"/>
      <c r="EG30" s="10"/>
      <c r="EH30" s="10"/>
      <c r="EI30" s="10"/>
      <c r="EJ30" s="10"/>
      <c r="EK30" s="10"/>
      <c r="EL30" s="10"/>
      <c r="EM30" s="8"/>
      <c r="EN30" s="10"/>
      <c r="EO30" s="10"/>
      <c r="EP30" s="10"/>
      <c r="EQ30" s="10"/>
      <c r="ER30" s="10"/>
      <c r="ES30" s="10"/>
      <c r="ET30" s="10"/>
      <c r="EU30" s="10"/>
      <c r="EV30" s="8"/>
      <c r="EW30" s="10"/>
      <c r="EX30" s="10"/>
      <c r="EY30" s="10"/>
      <c r="EZ30" s="10"/>
      <c r="FA30" s="8"/>
      <c r="FB30" s="8"/>
      <c r="FC30" s="8"/>
      <c r="FD30" s="8"/>
      <c r="FE30" s="8"/>
      <c r="FF30" s="8"/>
      <c r="FG30" s="9"/>
      <c r="FH30" s="9"/>
      <c r="FI30" s="8"/>
      <c r="FJ30" s="8"/>
      <c r="FK30" s="8"/>
      <c r="FL30" s="8"/>
      <c r="FM30" s="9"/>
      <c r="FN30" s="9"/>
      <c r="FO30" s="8"/>
      <c r="FP30" s="8"/>
      <c r="FQ30" s="8"/>
      <c r="FR30" s="8"/>
      <c r="FS30" s="10"/>
      <c r="FT30" s="8"/>
      <c r="FU30" s="9"/>
      <c r="FV30" s="8"/>
      <c r="FW30" s="77"/>
      <c r="FX30" s="8"/>
      <c r="FY30" s="8"/>
      <c r="FZ30" s="77"/>
      <c r="GA30" s="8"/>
    </row>
    <row r="31" spans="1:183" hidden="1" outlineLevel="1" x14ac:dyDescent="0.2">
      <c r="A31" s="17" t="s">
        <v>93</v>
      </c>
      <c r="B31" s="83" t="str">
        <f>A31</f>
        <v>North Kingstown Free Library</v>
      </c>
      <c r="C31" s="84">
        <v>17754</v>
      </c>
      <c r="D31" s="85">
        <f t="shared" si="0"/>
        <v>0.3345077720207254</v>
      </c>
      <c r="E31" s="84">
        <v>198</v>
      </c>
      <c r="F31" s="86">
        <f t="shared" si="1"/>
        <v>3.7305699481865284E-3</v>
      </c>
      <c r="G31" s="84">
        <v>34655</v>
      </c>
      <c r="H31" s="85">
        <f t="shared" si="2"/>
        <v>0.65294394724446536</v>
      </c>
      <c r="I31" s="84">
        <v>468</v>
      </c>
      <c r="J31" s="86">
        <f t="shared" si="3"/>
        <v>8.8177107866227039E-3</v>
      </c>
      <c r="K31" s="84">
        <v>53075</v>
      </c>
      <c r="L31" s="85">
        <f t="shared" si="4"/>
        <v>0.21121772040066697</v>
      </c>
      <c r="M31" s="87">
        <v>251281</v>
      </c>
      <c r="N31" s="9"/>
      <c r="O31" s="9"/>
      <c r="P31" s="9"/>
      <c r="Q31" s="9"/>
      <c r="R31" s="9"/>
      <c r="S31" s="9"/>
      <c r="T31" s="9"/>
      <c r="U31" s="9"/>
      <c r="V31" s="9"/>
      <c r="W31" s="9"/>
      <c r="X31" s="9"/>
      <c r="Y31" s="9"/>
      <c r="Z31" s="9"/>
      <c r="AA31" s="9"/>
      <c r="AB31" s="9"/>
      <c r="AC31" s="9"/>
      <c r="AD31" s="9"/>
      <c r="AE31" s="9"/>
      <c r="AF31" s="8"/>
      <c r="AG31" s="9"/>
      <c r="AH31" s="8"/>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8"/>
      <c r="BV31" s="8"/>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8"/>
      <c r="DC31" s="8"/>
      <c r="DD31" s="8"/>
      <c r="DE31" s="8"/>
      <c r="DF31" s="8"/>
      <c r="DG31" s="8"/>
      <c r="DH31" s="8"/>
      <c r="DI31" s="8"/>
      <c r="DJ31" s="9"/>
      <c r="DK31" s="9"/>
      <c r="DL31" s="9"/>
      <c r="DM31" s="9"/>
      <c r="DN31" s="10"/>
      <c r="DO31" s="10"/>
      <c r="DP31" s="10"/>
      <c r="DQ31" s="10"/>
      <c r="DR31" s="10"/>
      <c r="DS31" s="8"/>
      <c r="DT31" s="10"/>
      <c r="DU31" s="10"/>
      <c r="DV31" s="10"/>
      <c r="DW31" s="10"/>
      <c r="DX31" s="10"/>
      <c r="DY31" s="10"/>
      <c r="DZ31" s="8"/>
      <c r="EA31" s="10"/>
      <c r="EB31" s="10"/>
      <c r="EC31" s="10"/>
      <c r="ED31" s="10"/>
      <c r="EE31" s="10"/>
      <c r="EF31" s="10"/>
      <c r="EG31" s="10"/>
      <c r="EH31" s="10"/>
      <c r="EI31" s="10"/>
      <c r="EJ31" s="10"/>
      <c r="EK31" s="10"/>
      <c r="EL31" s="10"/>
      <c r="EM31" s="8"/>
      <c r="EN31" s="10"/>
      <c r="EO31" s="10"/>
      <c r="EP31" s="10"/>
      <c r="EQ31" s="10"/>
      <c r="ER31" s="10"/>
      <c r="ES31" s="10"/>
      <c r="ET31" s="10"/>
      <c r="EU31" s="10"/>
      <c r="EV31" s="8"/>
      <c r="EW31" s="10"/>
      <c r="EX31" s="10"/>
      <c r="EY31" s="10"/>
      <c r="EZ31" s="10"/>
      <c r="FA31" s="8"/>
      <c r="FB31" s="8"/>
      <c r="FC31" s="8"/>
      <c r="FD31" s="8"/>
      <c r="FE31" s="8"/>
      <c r="FF31" s="8"/>
      <c r="FG31" s="9"/>
      <c r="FH31" s="9"/>
      <c r="FI31" s="8"/>
      <c r="FJ31" s="8"/>
      <c r="FK31" s="8"/>
      <c r="FL31" s="8"/>
      <c r="FM31" s="9"/>
      <c r="FN31" s="9"/>
      <c r="FO31" s="8"/>
      <c r="FP31" s="8"/>
      <c r="FQ31" s="8"/>
      <c r="FR31" s="8"/>
      <c r="FS31" s="8"/>
      <c r="FT31" s="8"/>
      <c r="FU31" s="8"/>
      <c r="FV31" s="8"/>
      <c r="FW31" s="77"/>
      <c r="FX31" s="8"/>
      <c r="FY31" s="8"/>
      <c r="FZ31" s="77"/>
      <c r="GA31" s="8"/>
    </row>
    <row r="32" spans="1:183" hidden="1" outlineLevel="1" x14ac:dyDescent="0.2">
      <c r="A32" s="17" t="s">
        <v>91</v>
      </c>
      <c r="B32" s="83" t="str">
        <f>A32</f>
        <v>Willett Free Library</v>
      </c>
      <c r="C32" s="84">
        <v>407</v>
      </c>
      <c r="D32" s="85">
        <f t="shared" si="0"/>
        <v>0.27668252889191025</v>
      </c>
      <c r="E32" s="84">
        <v>63</v>
      </c>
      <c r="F32" s="86">
        <f t="shared" si="1"/>
        <v>4.2828008157715841E-2</v>
      </c>
      <c r="G32" s="84">
        <v>1001</v>
      </c>
      <c r="H32" s="85">
        <f t="shared" si="2"/>
        <v>0.68048946295037394</v>
      </c>
      <c r="I32" s="89">
        <v>0</v>
      </c>
      <c r="J32" s="85">
        <f t="shared" si="3"/>
        <v>0</v>
      </c>
      <c r="K32" s="84">
        <v>1471</v>
      </c>
      <c r="L32" s="85">
        <f t="shared" si="4"/>
        <v>0.14906769355492502</v>
      </c>
      <c r="M32" s="87">
        <v>9868</v>
      </c>
      <c r="N32" s="9"/>
      <c r="O32" s="9"/>
      <c r="P32" s="9"/>
      <c r="Q32" s="9"/>
      <c r="R32" s="9"/>
      <c r="S32" s="9"/>
      <c r="T32" s="9"/>
      <c r="U32" s="9"/>
      <c r="V32" s="9"/>
      <c r="W32" s="9"/>
      <c r="X32" s="9"/>
      <c r="Y32" s="9"/>
      <c r="Z32" s="9"/>
      <c r="AA32" s="9"/>
      <c r="AB32" s="9"/>
      <c r="AC32" s="9"/>
      <c r="AD32" s="9"/>
      <c r="AE32" s="9"/>
      <c r="AF32" s="8"/>
      <c r="AG32" s="9"/>
      <c r="AH32" s="8"/>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8"/>
      <c r="BV32" s="8"/>
      <c r="BW32" s="9"/>
      <c r="BX32" s="9"/>
      <c r="BY32" s="8"/>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8"/>
      <c r="DN32" s="10"/>
      <c r="DO32" s="10"/>
      <c r="DP32" s="10"/>
      <c r="DQ32" s="10"/>
      <c r="DR32" s="10"/>
      <c r="DS32" s="8"/>
      <c r="DT32" s="10"/>
      <c r="DU32" s="10"/>
      <c r="DV32" s="10"/>
      <c r="DW32" s="10"/>
      <c r="DX32" s="10"/>
      <c r="DY32" s="10"/>
      <c r="DZ32" s="8"/>
      <c r="EA32" s="10"/>
      <c r="EB32" s="10"/>
      <c r="EC32" s="10"/>
      <c r="ED32" s="10"/>
      <c r="EE32" s="10"/>
      <c r="EF32" s="10"/>
      <c r="EG32" s="10"/>
      <c r="EH32" s="10"/>
      <c r="EI32" s="10"/>
      <c r="EJ32" s="10"/>
      <c r="EK32" s="10"/>
      <c r="EL32" s="10"/>
      <c r="EM32" s="8"/>
      <c r="EN32" s="10"/>
      <c r="EO32" s="10"/>
      <c r="EP32" s="10"/>
      <c r="EQ32" s="10"/>
      <c r="ER32" s="10"/>
      <c r="ES32" s="10"/>
      <c r="ET32" s="10"/>
      <c r="EU32" s="10"/>
      <c r="EV32" s="8"/>
      <c r="EW32" s="10"/>
      <c r="EX32" s="10"/>
      <c r="EY32" s="10"/>
      <c r="EZ32" s="10"/>
      <c r="FA32" s="8"/>
      <c r="FB32" s="8"/>
      <c r="FC32" s="8"/>
      <c r="FD32" s="8"/>
      <c r="FE32" s="8"/>
      <c r="FF32" s="8"/>
      <c r="FG32" s="9"/>
      <c r="FH32" s="9"/>
      <c r="FI32" s="8"/>
      <c r="FJ32" s="8"/>
      <c r="FK32" s="8"/>
      <c r="FL32" s="8"/>
      <c r="FM32" s="9"/>
      <c r="FN32" s="9"/>
      <c r="FO32" s="8"/>
      <c r="FP32" s="8"/>
      <c r="FQ32" s="8"/>
      <c r="FR32" s="8"/>
      <c r="FS32" s="10"/>
      <c r="FT32" s="8"/>
      <c r="FU32" s="9"/>
      <c r="FV32" s="8"/>
      <c r="FW32" s="77"/>
      <c r="FX32" s="8"/>
      <c r="FY32" s="8"/>
      <c r="FZ32" s="77"/>
      <c r="GA32" s="8"/>
    </row>
    <row r="33" spans="1:183" collapsed="1" x14ac:dyDescent="0.2">
      <c r="A33" s="17"/>
      <c r="B33" s="79" t="s">
        <v>92</v>
      </c>
      <c r="C33" s="52">
        <f>SUM(C30:C32)</f>
        <v>18630</v>
      </c>
      <c r="D33" s="53">
        <f>C33/K33</f>
        <v>0.33335122658221056</v>
      </c>
      <c r="E33" s="52">
        <f>SUM(E30:E32)</f>
        <v>264</v>
      </c>
      <c r="F33" s="80">
        <f>E33/K33</f>
        <v>4.7238177035804395E-3</v>
      </c>
      <c r="G33" s="52">
        <f>SUM(G30:G32)</f>
        <v>36525</v>
      </c>
      <c r="H33" s="53">
        <f>G33/K33</f>
        <v>0.65355091523968012</v>
      </c>
      <c r="I33" s="90">
        <f>SUM(I30:I32)</f>
        <v>468</v>
      </c>
      <c r="J33" s="80">
        <f>I33/K33</f>
        <v>8.3740404745289605E-3</v>
      </c>
      <c r="K33" s="52">
        <f>SUM(K30:K32)</f>
        <v>55887</v>
      </c>
      <c r="L33" s="53">
        <f>K33/M33</f>
        <v>0.20232638964311314</v>
      </c>
      <c r="M33" s="82">
        <f>SUM(M30:M32)</f>
        <v>276222</v>
      </c>
      <c r="N33" s="9"/>
      <c r="O33" s="9"/>
      <c r="P33" s="9"/>
      <c r="Q33" s="9"/>
      <c r="R33" s="9"/>
      <c r="S33" s="9"/>
      <c r="T33" s="9"/>
      <c r="U33" s="9"/>
      <c r="V33" s="9"/>
      <c r="W33" s="9"/>
      <c r="X33" s="9"/>
      <c r="Y33" s="9"/>
      <c r="Z33" s="9"/>
      <c r="AA33" s="9"/>
      <c r="AB33" s="9"/>
      <c r="AC33" s="9"/>
      <c r="AD33" s="9"/>
      <c r="AE33" s="9"/>
      <c r="AF33" s="8"/>
      <c r="AG33" s="9"/>
      <c r="AH33" s="8"/>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8"/>
      <c r="BV33" s="8"/>
      <c r="BW33" s="9"/>
      <c r="BX33" s="9"/>
      <c r="BY33" s="8"/>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8"/>
      <c r="DN33" s="10"/>
      <c r="DO33" s="10"/>
      <c r="DP33" s="10"/>
      <c r="DQ33" s="10"/>
      <c r="DR33" s="10"/>
      <c r="DS33" s="8"/>
      <c r="DT33" s="10"/>
      <c r="DU33" s="10"/>
      <c r="DV33" s="10"/>
      <c r="DW33" s="10"/>
      <c r="DX33" s="10"/>
      <c r="DY33" s="10"/>
      <c r="DZ33" s="8"/>
      <c r="EA33" s="10"/>
      <c r="EB33" s="10"/>
      <c r="EC33" s="10"/>
      <c r="ED33" s="10"/>
      <c r="EE33" s="10"/>
      <c r="EF33" s="10"/>
      <c r="EG33" s="10"/>
      <c r="EH33" s="10"/>
      <c r="EI33" s="10"/>
      <c r="EJ33" s="10"/>
      <c r="EK33" s="10"/>
      <c r="EL33" s="10"/>
      <c r="EM33" s="8"/>
      <c r="EN33" s="10"/>
      <c r="EO33" s="10"/>
      <c r="EP33" s="10"/>
      <c r="EQ33" s="10"/>
      <c r="ER33" s="10"/>
      <c r="ES33" s="10"/>
      <c r="ET33" s="10"/>
      <c r="EU33" s="10"/>
      <c r="EV33" s="8"/>
      <c r="EW33" s="10"/>
      <c r="EX33" s="10"/>
      <c r="EY33" s="10"/>
      <c r="EZ33" s="10"/>
      <c r="FA33" s="8"/>
      <c r="FB33" s="8"/>
      <c r="FC33" s="8"/>
      <c r="FD33" s="8"/>
      <c r="FE33" s="8"/>
      <c r="FF33" s="8"/>
      <c r="FG33" s="9"/>
      <c r="FH33" s="9"/>
      <c r="FI33" s="8"/>
      <c r="FJ33" s="8"/>
      <c r="FK33" s="8"/>
      <c r="FL33" s="8"/>
      <c r="FM33" s="9"/>
      <c r="FN33" s="9"/>
      <c r="FO33" s="8"/>
      <c r="FP33" s="8"/>
      <c r="FQ33" s="8"/>
      <c r="FR33" s="8"/>
      <c r="FS33" s="10"/>
      <c r="FT33" s="8"/>
      <c r="FU33" s="9"/>
      <c r="FV33" s="8"/>
      <c r="FW33" s="77"/>
      <c r="FX33" s="8"/>
      <c r="FY33" s="8"/>
      <c r="FZ33" s="77"/>
      <c r="GA33" s="8"/>
    </row>
    <row r="34" spans="1:183" x14ac:dyDescent="0.2">
      <c r="A34" s="17" t="s">
        <v>95</v>
      </c>
      <c r="B34" s="79" t="s">
        <v>96</v>
      </c>
      <c r="C34" s="52">
        <v>7369</v>
      </c>
      <c r="D34" s="53">
        <f t="shared" si="0"/>
        <v>0.26604809011480973</v>
      </c>
      <c r="E34" s="52">
        <v>119</v>
      </c>
      <c r="F34" s="80">
        <f t="shared" si="1"/>
        <v>4.296339085854574E-3</v>
      </c>
      <c r="G34" s="52">
        <v>15648</v>
      </c>
      <c r="H34" s="53">
        <f t="shared" si="2"/>
        <v>0.56495053794497796</v>
      </c>
      <c r="I34" s="52">
        <v>4562</v>
      </c>
      <c r="J34" s="81">
        <f t="shared" si="3"/>
        <v>0.16470503285435772</v>
      </c>
      <c r="K34" s="52">
        <v>27698</v>
      </c>
      <c r="L34" s="53">
        <f t="shared" si="4"/>
        <v>0.17262483484157257</v>
      </c>
      <c r="M34" s="82">
        <v>160452</v>
      </c>
      <c r="N34" s="9"/>
      <c r="O34" s="9"/>
      <c r="P34" s="9"/>
      <c r="Q34" s="9"/>
      <c r="R34" s="9"/>
      <c r="S34" s="9"/>
      <c r="T34" s="9"/>
      <c r="U34" s="9"/>
      <c r="V34" s="9"/>
      <c r="W34" s="9"/>
      <c r="X34" s="9"/>
      <c r="Y34" s="9"/>
      <c r="Z34" s="9"/>
      <c r="AA34" s="9"/>
      <c r="AB34" s="9"/>
      <c r="AC34" s="9"/>
      <c r="AD34" s="9"/>
      <c r="AE34" s="9"/>
      <c r="AF34" s="8"/>
      <c r="AG34" s="9"/>
      <c r="AH34" s="8"/>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8"/>
      <c r="BV34" s="8"/>
      <c r="BW34" s="9"/>
      <c r="BX34" s="9"/>
      <c r="BY34" s="8"/>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8"/>
      <c r="DC34" s="8"/>
      <c r="DD34" s="8"/>
      <c r="DE34" s="8"/>
      <c r="DF34" s="8"/>
      <c r="DG34" s="8"/>
      <c r="DH34" s="8"/>
      <c r="DI34" s="8"/>
      <c r="DJ34" s="9"/>
      <c r="DK34" s="9"/>
      <c r="DL34" s="9"/>
      <c r="DM34" s="8"/>
      <c r="DN34" s="10"/>
      <c r="DO34" s="10"/>
      <c r="DP34" s="10"/>
      <c r="DQ34" s="10"/>
      <c r="DR34" s="10"/>
      <c r="DS34" s="8"/>
      <c r="DT34" s="10"/>
      <c r="DU34" s="10"/>
      <c r="DV34" s="10"/>
      <c r="DW34" s="10"/>
      <c r="DX34" s="10"/>
      <c r="DY34" s="10"/>
      <c r="DZ34" s="8"/>
      <c r="EA34" s="10"/>
      <c r="EB34" s="10"/>
      <c r="EC34" s="10"/>
      <c r="ED34" s="10"/>
      <c r="EE34" s="10"/>
      <c r="EF34" s="10"/>
      <c r="EG34" s="10"/>
      <c r="EH34" s="10"/>
      <c r="EI34" s="10"/>
      <c r="EJ34" s="10"/>
      <c r="EK34" s="10"/>
      <c r="EL34" s="10"/>
      <c r="EM34" s="8"/>
      <c r="EN34" s="10"/>
      <c r="EO34" s="10"/>
      <c r="EP34" s="10"/>
      <c r="EQ34" s="10"/>
      <c r="ER34" s="10"/>
      <c r="ES34" s="10"/>
      <c r="ET34" s="10"/>
      <c r="EU34" s="10"/>
      <c r="EV34" s="8"/>
      <c r="EW34" s="10"/>
      <c r="EX34" s="10"/>
      <c r="EY34" s="10"/>
      <c r="EZ34" s="10"/>
      <c r="FA34" s="8"/>
      <c r="FB34" s="8"/>
      <c r="FC34" s="8"/>
      <c r="FD34" s="8"/>
      <c r="FE34" s="8"/>
      <c r="FF34" s="8"/>
      <c r="FG34" s="9"/>
      <c r="FH34" s="9"/>
      <c r="FI34" s="8"/>
      <c r="FJ34" s="8"/>
      <c r="FK34" s="8"/>
      <c r="FL34" s="8"/>
      <c r="FM34" s="9"/>
      <c r="FN34" s="9"/>
      <c r="FO34" s="8"/>
      <c r="FP34" s="8"/>
      <c r="FQ34" s="8"/>
      <c r="FR34" s="8"/>
      <c r="FS34" s="10"/>
      <c r="FT34" s="8"/>
      <c r="FU34" s="8"/>
      <c r="FV34" s="8"/>
      <c r="FW34" s="77"/>
      <c r="FX34" s="8"/>
      <c r="FY34" s="8"/>
      <c r="FZ34" s="77"/>
      <c r="GA34" s="8"/>
    </row>
    <row r="35" spans="1:183" x14ac:dyDescent="0.2">
      <c r="A35" s="17" t="s">
        <v>97</v>
      </c>
      <c r="B35" s="79" t="s">
        <v>98</v>
      </c>
      <c r="C35" s="52">
        <v>3463</v>
      </c>
      <c r="D35" s="53">
        <f t="shared" si="0"/>
        <v>0.37232555639178583</v>
      </c>
      <c r="E35" s="52">
        <v>90</v>
      </c>
      <c r="F35" s="80">
        <f t="shared" si="1"/>
        <v>9.6763788839909683E-3</v>
      </c>
      <c r="G35" s="52">
        <v>5748</v>
      </c>
      <c r="H35" s="53">
        <f t="shared" si="2"/>
        <v>0.61799806472422325</v>
      </c>
      <c r="I35" s="52">
        <v>0</v>
      </c>
      <c r="J35" s="53">
        <f t="shared" si="3"/>
        <v>0</v>
      </c>
      <c r="K35" s="52">
        <v>9301</v>
      </c>
      <c r="L35" s="53">
        <f t="shared" si="4"/>
        <v>0.18311938888013859</v>
      </c>
      <c r="M35" s="82">
        <v>50792</v>
      </c>
      <c r="N35" s="9"/>
      <c r="O35" s="9"/>
      <c r="P35" s="9"/>
      <c r="Q35" s="9"/>
      <c r="R35" s="9"/>
      <c r="S35" s="9"/>
      <c r="T35" s="9"/>
      <c r="U35" s="9"/>
      <c r="V35" s="9"/>
      <c r="W35" s="9"/>
      <c r="X35" s="9"/>
      <c r="Y35" s="9"/>
      <c r="Z35" s="9"/>
      <c r="AA35" s="9"/>
      <c r="AB35" s="9"/>
      <c r="AC35" s="9"/>
      <c r="AD35" s="9"/>
      <c r="AE35" s="9"/>
      <c r="AF35" s="8"/>
      <c r="AG35" s="9"/>
      <c r="AH35" s="8"/>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8"/>
      <c r="BV35" s="8"/>
      <c r="BW35" s="9"/>
      <c r="BX35" s="9"/>
      <c r="BY35" s="8"/>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8"/>
      <c r="DC35" s="8"/>
      <c r="DD35" s="8"/>
      <c r="DE35" s="8"/>
      <c r="DF35" s="8"/>
      <c r="DG35" s="8"/>
      <c r="DH35" s="8"/>
      <c r="DI35" s="8"/>
      <c r="DJ35" s="9"/>
      <c r="DK35" s="9"/>
      <c r="DL35" s="9"/>
      <c r="DM35" s="9"/>
      <c r="DN35" s="10"/>
      <c r="DO35" s="10"/>
      <c r="DP35" s="10"/>
      <c r="DQ35" s="10"/>
      <c r="DR35" s="10"/>
      <c r="DS35" s="8"/>
      <c r="DT35" s="10"/>
      <c r="DU35" s="10"/>
      <c r="DV35" s="10"/>
      <c r="DW35" s="10"/>
      <c r="DX35" s="10"/>
      <c r="DY35" s="10"/>
      <c r="DZ35" s="8"/>
      <c r="EA35" s="10"/>
      <c r="EB35" s="10"/>
      <c r="EC35" s="10"/>
      <c r="ED35" s="10"/>
      <c r="EE35" s="10"/>
      <c r="EF35" s="10"/>
      <c r="EG35" s="10"/>
      <c r="EH35" s="10"/>
      <c r="EI35" s="10"/>
      <c r="EJ35" s="10"/>
      <c r="EK35" s="10"/>
      <c r="EL35" s="10"/>
      <c r="EM35" s="8"/>
      <c r="EN35" s="10"/>
      <c r="EO35" s="10"/>
      <c r="EP35" s="10"/>
      <c r="EQ35" s="10"/>
      <c r="ER35" s="10"/>
      <c r="ES35" s="10"/>
      <c r="ET35" s="10"/>
      <c r="EU35" s="10"/>
      <c r="EV35" s="8"/>
      <c r="EW35" s="10"/>
      <c r="EX35" s="10"/>
      <c r="EY35" s="10"/>
      <c r="EZ35" s="10"/>
      <c r="FA35" s="8"/>
      <c r="FB35" s="8"/>
      <c r="FC35" s="8"/>
      <c r="FD35" s="8"/>
      <c r="FE35" s="8"/>
      <c r="FF35" s="8"/>
      <c r="FG35" s="9"/>
      <c r="FH35" s="9"/>
      <c r="FI35" s="8"/>
      <c r="FJ35" s="8"/>
      <c r="FK35" s="8"/>
      <c r="FL35" s="8"/>
      <c r="FM35" s="9"/>
      <c r="FN35" s="9"/>
      <c r="FO35" s="8"/>
      <c r="FP35" s="8"/>
      <c r="FQ35" s="8"/>
      <c r="FR35" s="8"/>
      <c r="FS35" s="8"/>
      <c r="FT35" s="8"/>
      <c r="FU35" s="8"/>
      <c r="FV35" s="8"/>
      <c r="FW35" s="77"/>
      <c r="FX35" s="8"/>
      <c r="FY35" s="8"/>
      <c r="FZ35" s="77"/>
      <c r="GA35" s="8"/>
    </row>
    <row r="36" spans="1:183" x14ac:dyDescent="0.2">
      <c r="A36" s="17" t="s">
        <v>99</v>
      </c>
      <c r="B36" s="79" t="s">
        <v>100</v>
      </c>
      <c r="C36" s="52">
        <v>7994</v>
      </c>
      <c r="D36" s="53">
        <f t="shared" si="0"/>
        <v>0.3764007910349374</v>
      </c>
      <c r="E36" s="52">
        <v>205</v>
      </c>
      <c r="F36" s="80">
        <f t="shared" si="1"/>
        <v>9.6525096525096523E-3</v>
      </c>
      <c r="G36" s="52">
        <v>13039</v>
      </c>
      <c r="H36" s="53">
        <f t="shared" si="2"/>
        <v>0.61394669931255297</v>
      </c>
      <c r="I36" s="52">
        <v>0</v>
      </c>
      <c r="J36" s="53">
        <f t="shared" si="3"/>
        <v>0</v>
      </c>
      <c r="K36" s="52">
        <v>21238</v>
      </c>
      <c r="L36" s="53">
        <f t="shared" si="4"/>
        <v>0.15090773439442925</v>
      </c>
      <c r="M36" s="82">
        <v>140735</v>
      </c>
      <c r="N36" s="9"/>
      <c r="O36" s="9"/>
      <c r="P36" s="9"/>
      <c r="Q36" s="9"/>
      <c r="R36" s="9"/>
      <c r="S36" s="9"/>
      <c r="T36" s="9"/>
      <c r="U36" s="9"/>
      <c r="V36" s="9"/>
      <c r="W36" s="9"/>
      <c r="X36" s="9"/>
      <c r="Y36" s="9"/>
      <c r="Z36" s="9"/>
      <c r="AA36" s="9"/>
      <c r="AB36" s="9"/>
      <c r="AC36" s="9"/>
      <c r="AD36" s="9"/>
      <c r="AE36" s="9"/>
      <c r="AF36" s="8"/>
      <c r="AG36" s="9"/>
      <c r="AH36" s="8"/>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8"/>
      <c r="BV36" s="8"/>
      <c r="BW36" s="9"/>
      <c r="BX36" s="9"/>
      <c r="BY36" s="8"/>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8"/>
      <c r="DC36" s="8"/>
      <c r="DD36" s="8"/>
      <c r="DE36" s="8"/>
      <c r="DF36" s="8"/>
      <c r="DG36" s="8"/>
      <c r="DH36" s="8"/>
      <c r="DI36" s="8"/>
      <c r="DJ36" s="9"/>
      <c r="DK36" s="9"/>
      <c r="DL36" s="9"/>
      <c r="DM36" s="9"/>
      <c r="DN36" s="10"/>
      <c r="DO36" s="10"/>
      <c r="DP36" s="10"/>
      <c r="DQ36" s="10"/>
      <c r="DR36" s="10"/>
      <c r="DS36" s="8"/>
      <c r="DT36" s="10"/>
      <c r="DU36" s="10"/>
      <c r="DV36" s="10"/>
      <c r="DW36" s="10"/>
      <c r="DX36" s="10"/>
      <c r="DY36" s="10"/>
      <c r="DZ36" s="8"/>
      <c r="EA36" s="10"/>
      <c r="EB36" s="10"/>
      <c r="EC36" s="10"/>
      <c r="ED36" s="10"/>
      <c r="EE36" s="10"/>
      <c r="EF36" s="10"/>
      <c r="EG36" s="10"/>
      <c r="EH36" s="10"/>
      <c r="EI36" s="10"/>
      <c r="EJ36" s="10"/>
      <c r="EK36" s="10"/>
      <c r="EL36" s="10"/>
      <c r="EM36" s="8"/>
      <c r="EN36" s="10"/>
      <c r="EO36" s="10"/>
      <c r="EP36" s="10"/>
      <c r="EQ36" s="10"/>
      <c r="ER36" s="10"/>
      <c r="ES36" s="10"/>
      <c r="ET36" s="10"/>
      <c r="EU36" s="10"/>
      <c r="EV36" s="8"/>
      <c r="EW36" s="10"/>
      <c r="EX36" s="10"/>
      <c r="EY36" s="10"/>
      <c r="EZ36" s="10"/>
      <c r="FA36" s="8"/>
      <c r="FB36" s="8"/>
      <c r="FC36" s="8"/>
      <c r="FD36" s="8"/>
      <c r="FE36" s="8"/>
      <c r="FF36" s="8"/>
      <c r="FG36" s="9"/>
      <c r="FH36" s="9"/>
      <c r="FI36" s="8"/>
      <c r="FJ36" s="8"/>
      <c r="FK36" s="8"/>
      <c r="FL36" s="8"/>
      <c r="FM36" s="9"/>
      <c r="FN36" s="9"/>
      <c r="FO36" s="8"/>
      <c r="FP36" s="8"/>
      <c r="FQ36" s="8"/>
      <c r="FR36" s="8"/>
      <c r="FS36" s="8"/>
      <c r="FT36" s="8"/>
      <c r="FU36" s="9"/>
      <c r="FV36" s="8"/>
      <c r="FW36" s="77"/>
      <c r="FX36" s="8"/>
      <c r="FY36" s="8"/>
      <c r="FZ36" s="77"/>
      <c r="GA36" s="8"/>
    </row>
    <row r="37" spans="1:183" x14ac:dyDescent="0.2">
      <c r="A37" s="17" t="s">
        <v>101</v>
      </c>
      <c r="B37" s="79" t="s">
        <v>102</v>
      </c>
      <c r="C37" s="52">
        <v>7392</v>
      </c>
      <c r="D37" s="53">
        <f t="shared" si="0"/>
        <v>0.32903053503071306</v>
      </c>
      <c r="E37" s="52">
        <v>98</v>
      </c>
      <c r="F37" s="80">
        <f t="shared" si="1"/>
        <v>4.3621472447253626E-3</v>
      </c>
      <c r="G37" s="52">
        <v>14976</v>
      </c>
      <c r="H37" s="53">
        <f t="shared" si="2"/>
        <v>0.66660731772456161</v>
      </c>
      <c r="I37" s="52">
        <v>0</v>
      </c>
      <c r="J37" s="53">
        <f t="shared" si="3"/>
        <v>0</v>
      </c>
      <c r="K37" s="52">
        <v>22466</v>
      </c>
      <c r="L37" s="53">
        <f t="shared" si="4"/>
        <v>0.20901521142484997</v>
      </c>
      <c r="M37" s="82">
        <v>107485</v>
      </c>
      <c r="N37" s="9"/>
      <c r="O37" s="9"/>
      <c r="P37" s="9"/>
      <c r="Q37" s="9"/>
      <c r="R37" s="9"/>
      <c r="S37" s="9"/>
      <c r="T37" s="9"/>
      <c r="U37" s="9"/>
      <c r="V37" s="9"/>
      <c r="W37" s="9"/>
      <c r="X37" s="9"/>
      <c r="Y37" s="9"/>
      <c r="Z37" s="9"/>
      <c r="AA37" s="9"/>
      <c r="AB37" s="9"/>
      <c r="AC37" s="9"/>
      <c r="AD37" s="9"/>
      <c r="AE37" s="9"/>
      <c r="AF37" s="8"/>
      <c r="AG37" s="9"/>
      <c r="AH37" s="8"/>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8"/>
      <c r="BV37" s="8"/>
      <c r="BW37" s="9"/>
      <c r="BX37" s="9"/>
      <c r="BY37" s="8"/>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8"/>
      <c r="DC37" s="8"/>
      <c r="DD37" s="8"/>
      <c r="DE37" s="8"/>
      <c r="DF37" s="8"/>
      <c r="DG37" s="8"/>
      <c r="DH37" s="8"/>
      <c r="DI37" s="8"/>
      <c r="DJ37" s="9"/>
      <c r="DK37" s="9"/>
      <c r="DL37" s="9"/>
      <c r="DM37" s="9"/>
      <c r="DN37" s="10"/>
      <c r="DO37" s="10"/>
      <c r="DP37" s="10"/>
      <c r="DQ37" s="10"/>
      <c r="DR37" s="10"/>
      <c r="DS37" s="8"/>
      <c r="DT37" s="10"/>
      <c r="DU37" s="10"/>
      <c r="DV37" s="10"/>
      <c r="DW37" s="10"/>
      <c r="DX37" s="10"/>
      <c r="DY37" s="10"/>
      <c r="DZ37" s="8"/>
      <c r="EA37" s="10"/>
      <c r="EB37" s="10"/>
      <c r="EC37" s="10"/>
      <c r="ED37" s="10"/>
      <c r="EE37" s="10"/>
      <c r="EF37" s="10"/>
      <c r="EG37" s="10"/>
      <c r="EH37" s="10"/>
      <c r="EI37" s="10"/>
      <c r="EJ37" s="10"/>
      <c r="EK37" s="10"/>
      <c r="EL37" s="10"/>
      <c r="EM37" s="8"/>
      <c r="EN37" s="10"/>
      <c r="EO37" s="10"/>
      <c r="EP37" s="10"/>
      <c r="EQ37" s="10"/>
      <c r="ER37" s="10"/>
      <c r="ES37" s="10"/>
      <c r="ET37" s="10"/>
      <c r="EU37" s="10"/>
      <c r="EV37" s="8"/>
      <c r="EW37" s="10"/>
      <c r="EX37" s="10"/>
      <c r="EY37" s="10"/>
      <c r="EZ37" s="10"/>
      <c r="FA37" s="8"/>
      <c r="FB37" s="8"/>
      <c r="FC37" s="8"/>
      <c r="FD37" s="8"/>
      <c r="FE37" s="8"/>
      <c r="FF37" s="8"/>
      <c r="FG37" s="9"/>
      <c r="FH37" s="9"/>
      <c r="FI37" s="8"/>
      <c r="FJ37" s="8"/>
      <c r="FK37" s="8"/>
      <c r="FL37" s="8"/>
      <c r="FM37" s="9"/>
      <c r="FN37" s="9"/>
      <c r="FO37" s="8"/>
      <c r="FP37" s="8"/>
      <c r="FQ37" s="8"/>
      <c r="FR37" s="8"/>
      <c r="FS37" s="10"/>
      <c r="FT37" s="8"/>
      <c r="FU37" s="9"/>
      <c r="FV37" s="8"/>
      <c r="FW37" s="77"/>
      <c r="FX37" s="8"/>
      <c r="FY37" s="8"/>
      <c r="FZ37" s="77"/>
      <c r="GA37" s="8"/>
    </row>
    <row r="38" spans="1:183" hidden="1" outlineLevel="1" x14ac:dyDescent="0.2">
      <c r="A38" s="17" t="s">
        <v>105</v>
      </c>
      <c r="B38" s="83" t="str">
        <f>A38</f>
        <v>Providence Community Library</v>
      </c>
      <c r="C38" s="84">
        <v>27791</v>
      </c>
      <c r="D38" s="85">
        <f t="shared" si="0"/>
        <v>0.36506581194335708</v>
      </c>
      <c r="E38" s="84">
        <v>467</v>
      </c>
      <c r="F38" s="86">
        <f t="shared" si="1"/>
        <v>6.1345663767963642E-3</v>
      </c>
      <c r="G38" s="84">
        <v>47868</v>
      </c>
      <c r="H38" s="85">
        <f t="shared" si="2"/>
        <v>0.6287996216798466</v>
      </c>
      <c r="I38" s="89">
        <v>0</v>
      </c>
      <c r="J38" s="85">
        <f t="shared" si="3"/>
        <v>0</v>
      </c>
      <c r="K38" s="84">
        <v>76126</v>
      </c>
      <c r="L38" s="85">
        <f t="shared" si="4"/>
        <v>0.20114250081909171</v>
      </c>
      <c r="M38" s="87">
        <v>378468</v>
      </c>
      <c r="N38" s="9"/>
      <c r="O38" s="9"/>
      <c r="P38" s="9"/>
      <c r="Q38" s="9"/>
      <c r="R38" s="9"/>
      <c r="S38" s="9"/>
      <c r="T38" s="9"/>
      <c r="U38" s="9"/>
      <c r="V38" s="9"/>
      <c r="W38" s="9"/>
      <c r="X38" s="9"/>
      <c r="Y38" s="9"/>
      <c r="Z38" s="9"/>
      <c r="AA38" s="9"/>
      <c r="AB38" s="9"/>
      <c r="AC38" s="9"/>
      <c r="AD38" s="9"/>
      <c r="AE38" s="9"/>
      <c r="AF38" s="8"/>
      <c r="AG38" s="9"/>
      <c r="AH38" s="8"/>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10"/>
      <c r="DO38" s="10"/>
      <c r="DP38" s="10"/>
      <c r="DQ38" s="10"/>
      <c r="DR38" s="10"/>
      <c r="DS38" s="8"/>
      <c r="DT38" s="10"/>
      <c r="DU38" s="10"/>
      <c r="DV38" s="10"/>
      <c r="DW38" s="10"/>
      <c r="DX38" s="10"/>
      <c r="DY38" s="10"/>
      <c r="DZ38" s="8"/>
      <c r="EA38" s="10"/>
      <c r="EB38" s="10"/>
      <c r="EC38" s="10"/>
      <c r="ED38" s="10"/>
      <c r="EE38" s="10"/>
      <c r="EF38" s="10"/>
      <c r="EG38" s="10"/>
      <c r="EH38" s="10"/>
      <c r="EI38" s="10"/>
      <c r="EJ38" s="10"/>
      <c r="EK38" s="10"/>
      <c r="EL38" s="10"/>
      <c r="EM38" s="8"/>
      <c r="EN38" s="10"/>
      <c r="EO38" s="10"/>
      <c r="EP38" s="10"/>
      <c r="EQ38" s="10"/>
      <c r="ER38" s="10"/>
      <c r="ES38" s="10"/>
      <c r="ET38" s="10"/>
      <c r="EU38" s="10"/>
      <c r="EV38" s="8"/>
      <c r="EW38" s="10"/>
      <c r="EX38" s="10"/>
      <c r="EY38" s="10"/>
      <c r="EZ38" s="10"/>
      <c r="FA38" s="8"/>
      <c r="FB38" s="8"/>
      <c r="FC38" s="8"/>
      <c r="FD38" s="8"/>
      <c r="FE38" s="8"/>
      <c r="FF38" s="8"/>
      <c r="FG38" s="9"/>
      <c r="FH38" s="9"/>
      <c r="FI38" s="8"/>
      <c r="FJ38" s="8"/>
      <c r="FK38" s="8"/>
      <c r="FL38" s="8"/>
      <c r="FM38" s="9"/>
      <c r="FN38" s="9"/>
      <c r="FO38" s="8"/>
      <c r="FP38" s="8"/>
      <c r="FQ38" s="8"/>
      <c r="FR38" s="8"/>
      <c r="FS38" s="10"/>
      <c r="FT38" s="8"/>
      <c r="FU38" s="9"/>
      <c r="FV38" s="8"/>
      <c r="FW38" s="77"/>
      <c r="FX38" s="8"/>
      <c r="FY38" s="8"/>
      <c r="FZ38" s="77"/>
      <c r="GA38" s="8"/>
    </row>
    <row r="39" spans="1:183" hidden="1" outlineLevel="1" x14ac:dyDescent="0.2">
      <c r="A39" s="17" t="s">
        <v>103</v>
      </c>
      <c r="B39" s="83" t="str">
        <f>A39</f>
        <v>Providence Public Library</v>
      </c>
      <c r="C39" s="84">
        <v>11329</v>
      </c>
      <c r="D39" s="85">
        <f t="shared" si="0"/>
        <v>0.40508456395037007</v>
      </c>
      <c r="E39" s="84">
        <v>126</v>
      </c>
      <c r="F39" s="86">
        <f t="shared" si="1"/>
        <v>4.5053098294418423E-3</v>
      </c>
      <c r="G39" s="84">
        <v>16512</v>
      </c>
      <c r="H39" s="85">
        <f t="shared" si="2"/>
        <v>0.59041012622018807</v>
      </c>
      <c r="I39" s="84">
        <v>0</v>
      </c>
      <c r="J39" s="85">
        <f t="shared" si="3"/>
        <v>0</v>
      </c>
      <c r="K39" s="84">
        <v>27967</v>
      </c>
      <c r="L39" s="85">
        <f t="shared" si="4"/>
        <v>0.49676720309780098</v>
      </c>
      <c r="M39" s="87">
        <v>56298</v>
      </c>
      <c r="N39" s="9"/>
      <c r="O39" s="9"/>
      <c r="P39" s="9"/>
      <c r="Q39" s="9"/>
      <c r="R39" s="9"/>
      <c r="S39" s="9"/>
      <c r="T39" s="9"/>
      <c r="U39" s="9"/>
      <c r="V39" s="9"/>
      <c r="W39" s="9"/>
      <c r="X39" s="9"/>
      <c r="Y39" s="9"/>
      <c r="Z39" s="9"/>
      <c r="AA39" s="9"/>
      <c r="AB39" s="9"/>
      <c r="AC39" s="9"/>
      <c r="AD39" s="9"/>
      <c r="AE39" s="9"/>
      <c r="AF39" s="8"/>
      <c r="AG39" s="9"/>
      <c r="AH39" s="8"/>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8"/>
      <c r="BV39" s="8"/>
      <c r="BW39" s="9"/>
      <c r="BX39" s="9"/>
      <c r="BY39" s="8"/>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10"/>
      <c r="DO39" s="10"/>
      <c r="DP39" s="10"/>
      <c r="DQ39" s="10"/>
      <c r="DR39" s="10"/>
      <c r="DS39" s="8"/>
      <c r="DT39" s="10"/>
      <c r="DU39" s="10"/>
      <c r="DV39" s="10"/>
      <c r="DW39" s="10"/>
      <c r="DX39" s="10"/>
      <c r="DY39" s="10"/>
      <c r="DZ39" s="8"/>
      <c r="EA39" s="10"/>
      <c r="EB39" s="10"/>
      <c r="EC39" s="10"/>
      <c r="ED39" s="10"/>
      <c r="EE39" s="10"/>
      <c r="EF39" s="10"/>
      <c r="EG39" s="10"/>
      <c r="EH39" s="10"/>
      <c r="EI39" s="10"/>
      <c r="EJ39" s="10"/>
      <c r="EK39" s="10"/>
      <c r="EL39" s="10"/>
      <c r="EM39" s="8"/>
      <c r="EN39" s="10"/>
      <c r="EO39" s="10"/>
      <c r="EP39" s="10"/>
      <c r="EQ39" s="10"/>
      <c r="ER39" s="10"/>
      <c r="ES39" s="10"/>
      <c r="ET39" s="10"/>
      <c r="EU39" s="10"/>
      <c r="EV39" s="8"/>
      <c r="EW39" s="10"/>
      <c r="EX39" s="10"/>
      <c r="EY39" s="10"/>
      <c r="EZ39" s="10"/>
      <c r="FA39" s="8"/>
      <c r="FB39" s="8"/>
      <c r="FC39" s="8"/>
      <c r="FD39" s="8"/>
      <c r="FE39" s="8"/>
      <c r="FF39" s="8"/>
      <c r="FG39" s="9"/>
      <c r="FH39" s="9"/>
      <c r="FI39" s="8"/>
      <c r="FJ39" s="8"/>
      <c r="FK39" s="8"/>
      <c r="FL39" s="8"/>
      <c r="FM39" s="9"/>
      <c r="FN39" s="9"/>
      <c r="FO39" s="8"/>
      <c r="FP39" s="8"/>
      <c r="FQ39" s="8"/>
      <c r="FR39" s="8"/>
      <c r="FS39" s="10"/>
      <c r="FT39" s="8"/>
      <c r="FU39" s="9"/>
      <c r="FV39" s="8"/>
      <c r="FW39" s="77"/>
      <c r="FX39" s="8"/>
      <c r="FY39" s="8"/>
      <c r="FZ39" s="77"/>
      <c r="GA39" s="8"/>
    </row>
    <row r="40" spans="1:183" collapsed="1" x14ac:dyDescent="0.2">
      <c r="A40" s="17"/>
      <c r="B40" s="79" t="s">
        <v>104</v>
      </c>
      <c r="C40" s="52">
        <f>SUM(C38:C39)</f>
        <v>39120</v>
      </c>
      <c r="D40" s="53">
        <f>C40/K40</f>
        <v>0.37581777833283697</v>
      </c>
      <c r="E40" s="52">
        <f>SUM(E38:E39)</f>
        <v>593</v>
      </c>
      <c r="F40" s="80">
        <f>E40/K40</f>
        <v>5.6968287973254688E-3</v>
      </c>
      <c r="G40" s="52">
        <f>SUM(G38:G39)</f>
        <v>64380</v>
      </c>
      <c r="H40" s="53">
        <f>G40/K40</f>
        <v>0.6184853928698375</v>
      </c>
      <c r="I40" s="52">
        <v>0</v>
      </c>
      <c r="J40" s="53">
        <f>I40/K40</f>
        <v>0</v>
      </c>
      <c r="K40" s="52">
        <f>SUM(K38:K39)</f>
        <v>104093</v>
      </c>
      <c r="L40" s="53">
        <f>K40/M40</f>
        <v>0.23942304596035568</v>
      </c>
      <c r="M40" s="82">
        <f>SUM(M38:M39)</f>
        <v>434766</v>
      </c>
      <c r="N40" s="9"/>
      <c r="O40" s="9"/>
      <c r="P40" s="9"/>
      <c r="Q40" s="9"/>
      <c r="R40" s="9"/>
      <c r="S40" s="9"/>
      <c r="T40" s="9"/>
      <c r="U40" s="9"/>
      <c r="V40" s="9"/>
      <c r="W40" s="9"/>
      <c r="X40" s="9"/>
      <c r="Y40" s="9"/>
      <c r="Z40" s="9"/>
      <c r="AA40" s="9"/>
      <c r="AB40" s="9"/>
      <c r="AC40" s="9"/>
      <c r="AD40" s="9"/>
      <c r="AE40" s="9"/>
      <c r="AF40" s="8"/>
      <c r="AG40" s="9"/>
      <c r="AH40" s="8"/>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8"/>
      <c r="BV40" s="8"/>
      <c r="BW40" s="9"/>
      <c r="BX40" s="9"/>
      <c r="BY40" s="8"/>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10"/>
      <c r="DO40" s="10"/>
      <c r="DP40" s="10"/>
      <c r="DQ40" s="10"/>
      <c r="DR40" s="10"/>
      <c r="DS40" s="8"/>
      <c r="DT40" s="10"/>
      <c r="DU40" s="10"/>
      <c r="DV40" s="10"/>
      <c r="DW40" s="10"/>
      <c r="DX40" s="10"/>
      <c r="DY40" s="10"/>
      <c r="DZ40" s="8"/>
      <c r="EA40" s="10"/>
      <c r="EB40" s="10"/>
      <c r="EC40" s="10"/>
      <c r="ED40" s="10"/>
      <c r="EE40" s="10"/>
      <c r="EF40" s="10"/>
      <c r="EG40" s="10"/>
      <c r="EH40" s="10"/>
      <c r="EI40" s="10"/>
      <c r="EJ40" s="10"/>
      <c r="EK40" s="10"/>
      <c r="EL40" s="10"/>
      <c r="EM40" s="8"/>
      <c r="EN40" s="10"/>
      <c r="EO40" s="10"/>
      <c r="EP40" s="10"/>
      <c r="EQ40" s="10"/>
      <c r="ER40" s="10"/>
      <c r="ES40" s="10"/>
      <c r="ET40" s="10"/>
      <c r="EU40" s="10"/>
      <c r="EV40" s="8"/>
      <c r="EW40" s="10"/>
      <c r="EX40" s="10"/>
      <c r="EY40" s="10"/>
      <c r="EZ40" s="10"/>
      <c r="FA40" s="8"/>
      <c r="FB40" s="8"/>
      <c r="FC40" s="8"/>
      <c r="FD40" s="8"/>
      <c r="FE40" s="8"/>
      <c r="FF40" s="8"/>
      <c r="FG40" s="9"/>
      <c r="FH40" s="9"/>
      <c r="FI40" s="8"/>
      <c r="FJ40" s="8"/>
      <c r="FK40" s="8"/>
      <c r="FL40" s="8"/>
      <c r="FM40" s="9"/>
      <c r="FN40" s="9"/>
      <c r="FO40" s="8"/>
      <c r="FP40" s="8"/>
      <c r="FQ40" s="8"/>
      <c r="FR40" s="8"/>
      <c r="FS40" s="10"/>
      <c r="FT40" s="8"/>
      <c r="FU40" s="9"/>
      <c r="FV40" s="8"/>
      <c r="FW40" s="77"/>
      <c r="FX40" s="8"/>
      <c r="FY40" s="8"/>
      <c r="FZ40" s="77"/>
      <c r="GA40" s="8"/>
    </row>
    <row r="41" spans="1:183" x14ac:dyDescent="0.2">
      <c r="A41" s="17" t="s">
        <v>106</v>
      </c>
      <c r="B41" s="79" t="s">
        <v>107</v>
      </c>
      <c r="C41" s="52">
        <v>2899</v>
      </c>
      <c r="D41" s="53">
        <f t="shared" si="0"/>
        <v>0.35392503967769501</v>
      </c>
      <c r="E41" s="52">
        <v>29</v>
      </c>
      <c r="F41" s="80">
        <f t="shared" si="1"/>
        <v>3.5404712489317544E-3</v>
      </c>
      <c r="G41" s="52">
        <v>5263</v>
      </c>
      <c r="H41" s="53">
        <f t="shared" si="2"/>
        <v>0.64253448907337318</v>
      </c>
      <c r="I41" s="52">
        <v>0</v>
      </c>
      <c r="J41" s="53">
        <f t="shared" si="3"/>
        <v>0</v>
      </c>
      <c r="K41" s="52">
        <v>8191</v>
      </c>
      <c r="L41" s="53">
        <f t="shared" si="4"/>
        <v>0.21245525756082378</v>
      </c>
      <c r="M41" s="82">
        <v>38554</v>
      </c>
      <c r="N41" s="9"/>
      <c r="O41" s="9"/>
      <c r="P41" s="9"/>
      <c r="Q41" s="9"/>
      <c r="R41" s="9"/>
      <c r="S41" s="9"/>
      <c r="T41" s="9"/>
      <c r="U41" s="9"/>
      <c r="V41" s="9"/>
      <c r="W41" s="9"/>
      <c r="X41" s="9"/>
      <c r="Y41" s="9"/>
      <c r="Z41" s="9"/>
      <c r="AA41" s="9"/>
      <c r="AB41" s="9"/>
      <c r="AC41" s="9"/>
      <c r="AD41" s="9"/>
      <c r="AE41" s="9"/>
      <c r="AF41" s="8"/>
      <c r="AG41" s="9"/>
      <c r="AH41" s="8"/>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8"/>
      <c r="BV41" s="8"/>
      <c r="BW41" s="9"/>
      <c r="BX41" s="9"/>
      <c r="BY41" s="8"/>
      <c r="BZ41" s="9"/>
      <c r="CA41" s="9"/>
      <c r="CB41" s="9"/>
      <c r="CC41" s="9"/>
      <c r="CD41" s="9"/>
      <c r="CE41" s="9"/>
      <c r="CF41" s="9"/>
      <c r="CG41" s="9"/>
      <c r="CH41" s="9"/>
      <c r="CI41" s="9"/>
      <c r="CJ41" s="9"/>
      <c r="CK41" s="9"/>
      <c r="CL41" s="9"/>
      <c r="CM41" s="9"/>
      <c r="CN41" s="9"/>
      <c r="CO41" s="9"/>
      <c r="CP41" s="9"/>
      <c r="CQ41" s="9"/>
      <c r="CR41" s="8"/>
      <c r="CS41" s="8"/>
      <c r="CT41" s="8"/>
      <c r="CU41" s="8"/>
      <c r="CV41" s="8"/>
      <c r="CW41" s="8"/>
      <c r="CX41" s="8"/>
      <c r="CY41" s="8"/>
      <c r="CZ41" s="8"/>
      <c r="DA41" s="8"/>
      <c r="DB41" s="8"/>
      <c r="DC41" s="8"/>
      <c r="DD41" s="8"/>
      <c r="DE41" s="8"/>
      <c r="DF41" s="8"/>
      <c r="DG41" s="8"/>
      <c r="DH41" s="8"/>
      <c r="DI41" s="8"/>
      <c r="DJ41" s="9"/>
      <c r="DK41" s="9"/>
      <c r="DL41" s="9"/>
      <c r="DM41" s="9"/>
      <c r="DN41" s="10"/>
      <c r="DO41" s="10"/>
      <c r="DP41" s="10"/>
      <c r="DQ41" s="10"/>
      <c r="DR41" s="10"/>
      <c r="DS41" s="8"/>
      <c r="DT41" s="10"/>
      <c r="DU41" s="10"/>
      <c r="DV41" s="10"/>
      <c r="DW41" s="10"/>
      <c r="DX41" s="10"/>
      <c r="DY41" s="10"/>
      <c r="DZ41" s="8"/>
      <c r="EA41" s="10"/>
      <c r="EB41" s="10"/>
      <c r="EC41" s="10"/>
      <c r="ED41" s="10"/>
      <c r="EE41" s="10"/>
      <c r="EF41" s="10"/>
      <c r="EG41" s="10"/>
      <c r="EH41" s="10"/>
      <c r="EI41" s="10"/>
      <c r="EJ41" s="10"/>
      <c r="EK41" s="10"/>
      <c r="EL41" s="10"/>
      <c r="EM41" s="8"/>
      <c r="EN41" s="10"/>
      <c r="EO41" s="10"/>
      <c r="EP41" s="10"/>
      <c r="EQ41" s="10"/>
      <c r="ER41" s="10"/>
      <c r="ES41" s="10"/>
      <c r="ET41" s="10"/>
      <c r="EU41" s="10"/>
      <c r="EV41" s="8"/>
      <c r="EW41" s="10"/>
      <c r="EX41" s="10"/>
      <c r="EY41" s="10"/>
      <c r="EZ41" s="10"/>
      <c r="FA41" s="8"/>
      <c r="FB41" s="8"/>
      <c r="FC41" s="8"/>
      <c r="FD41" s="8"/>
      <c r="FE41" s="8"/>
      <c r="FF41" s="8"/>
      <c r="FG41" s="9"/>
      <c r="FH41" s="9"/>
      <c r="FI41" s="8"/>
      <c r="FJ41" s="8"/>
      <c r="FK41" s="8"/>
      <c r="FL41" s="8"/>
      <c r="FM41" s="9"/>
      <c r="FN41" s="9"/>
      <c r="FO41" s="8"/>
      <c r="FP41" s="8"/>
      <c r="FQ41" s="8"/>
      <c r="FR41" s="8"/>
      <c r="FS41" s="8"/>
      <c r="FT41" s="8"/>
      <c r="FU41" s="8"/>
      <c r="FV41" s="8"/>
      <c r="FW41" s="77"/>
      <c r="FX41" s="8"/>
      <c r="FY41" s="8"/>
      <c r="FZ41" s="77"/>
      <c r="GA41" s="8"/>
    </row>
    <row r="42" spans="1:183" hidden="1" outlineLevel="1" x14ac:dyDescent="0.2">
      <c r="A42" s="17" t="s">
        <v>108</v>
      </c>
      <c r="B42" s="83" t="str">
        <f>A42</f>
        <v>Hope Library</v>
      </c>
      <c r="C42" s="84">
        <v>1958</v>
      </c>
      <c r="D42" s="85">
        <f t="shared" si="0"/>
        <v>0.39317269076305222</v>
      </c>
      <c r="E42" s="84">
        <v>29</v>
      </c>
      <c r="F42" s="86">
        <f t="shared" si="1"/>
        <v>5.823293172690763E-3</v>
      </c>
      <c r="G42" s="84">
        <v>2993</v>
      </c>
      <c r="H42" s="85">
        <f t="shared" si="2"/>
        <v>0.60100401606425702</v>
      </c>
      <c r="I42" s="84">
        <v>0</v>
      </c>
      <c r="J42" s="85">
        <f t="shared" si="3"/>
        <v>0</v>
      </c>
      <c r="K42" s="84">
        <v>4980</v>
      </c>
      <c r="L42" s="85">
        <f t="shared" si="4"/>
        <v>0.17075846934576874</v>
      </c>
      <c r="M42" s="87">
        <v>29164</v>
      </c>
      <c r="N42" s="9"/>
      <c r="O42" s="9"/>
      <c r="P42" s="9"/>
      <c r="Q42" s="9"/>
      <c r="R42" s="9"/>
      <c r="S42" s="9"/>
      <c r="T42" s="9"/>
      <c r="U42" s="9"/>
      <c r="V42" s="9"/>
      <c r="W42" s="9"/>
      <c r="X42" s="9"/>
      <c r="Y42" s="9"/>
      <c r="Z42" s="9"/>
      <c r="AA42" s="9"/>
      <c r="AB42" s="9"/>
      <c r="AC42" s="9"/>
      <c r="AD42" s="9"/>
      <c r="AE42" s="9"/>
      <c r="AF42" s="8"/>
      <c r="AG42" s="9"/>
      <c r="AH42" s="8"/>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8"/>
      <c r="BZ42" s="9"/>
      <c r="CA42" s="9"/>
      <c r="CB42" s="9"/>
      <c r="CC42" s="9"/>
      <c r="CD42" s="9"/>
      <c r="CE42" s="9"/>
      <c r="CF42" s="9"/>
      <c r="CG42" s="9"/>
      <c r="CH42" s="9"/>
      <c r="CI42" s="9"/>
      <c r="CJ42" s="9"/>
      <c r="CK42" s="9"/>
      <c r="CL42" s="9"/>
      <c r="CM42" s="9"/>
      <c r="CN42" s="9"/>
      <c r="CO42" s="9"/>
      <c r="CP42" s="9"/>
      <c r="CQ42" s="9"/>
      <c r="CR42" s="8"/>
      <c r="CS42" s="8"/>
      <c r="CT42" s="8"/>
      <c r="CU42" s="8"/>
      <c r="CV42" s="8"/>
      <c r="CW42" s="8"/>
      <c r="CX42" s="8"/>
      <c r="CY42" s="8"/>
      <c r="CZ42" s="8"/>
      <c r="DA42" s="8"/>
      <c r="DB42" s="9"/>
      <c r="DC42" s="9"/>
      <c r="DD42" s="9"/>
      <c r="DE42" s="9"/>
      <c r="DF42" s="9"/>
      <c r="DG42" s="9"/>
      <c r="DH42" s="9"/>
      <c r="DI42" s="9"/>
      <c r="DJ42" s="9"/>
      <c r="DK42" s="9"/>
      <c r="DL42" s="9"/>
      <c r="DM42" s="9"/>
      <c r="DN42" s="10"/>
      <c r="DO42" s="10"/>
      <c r="DP42" s="10"/>
      <c r="DQ42" s="10"/>
      <c r="DR42" s="10"/>
      <c r="DS42" s="8"/>
      <c r="DT42" s="10"/>
      <c r="DU42" s="10"/>
      <c r="DV42" s="10"/>
      <c r="DW42" s="10"/>
      <c r="DX42" s="10"/>
      <c r="DY42" s="10"/>
      <c r="DZ42" s="8"/>
      <c r="EA42" s="10"/>
      <c r="EB42" s="10"/>
      <c r="EC42" s="10"/>
      <c r="ED42" s="10"/>
      <c r="EE42" s="10"/>
      <c r="EF42" s="10"/>
      <c r="EG42" s="10"/>
      <c r="EH42" s="10"/>
      <c r="EI42" s="10"/>
      <c r="EJ42" s="10"/>
      <c r="EK42" s="10"/>
      <c r="EL42" s="10"/>
      <c r="EM42" s="8"/>
      <c r="EN42" s="10"/>
      <c r="EO42" s="10"/>
      <c r="EP42" s="10"/>
      <c r="EQ42" s="10"/>
      <c r="ER42" s="10"/>
      <c r="ES42" s="10"/>
      <c r="ET42" s="10"/>
      <c r="EU42" s="10"/>
      <c r="EV42" s="8"/>
      <c r="EW42" s="10"/>
      <c r="EX42" s="10"/>
      <c r="EY42" s="10"/>
      <c r="EZ42" s="10"/>
      <c r="FA42" s="8"/>
      <c r="FB42" s="8"/>
      <c r="FC42" s="8"/>
      <c r="FD42" s="8"/>
      <c r="FE42" s="8"/>
      <c r="FF42" s="8"/>
      <c r="FG42" s="9"/>
      <c r="FH42" s="9"/>
      <c r="FI42" s="8"/>
      <c r="FJ42" s="8"/>
      <c r="FK42" s="8"/>
      <c r="FL42" s="8"/>
      <c r="FM42" s="9"/>
      <c r="FN42" s="9"/>
      <c r="FO42" s="8"/>
      <c r="FP42" s="8"/>
      <c r="FQ42" s="8"/>
      <c r="FR42" s="8"/>
      <c r="FS42" s="10"/>
      <c r="FT42" s="8"/>
      <c r="FU42" s="8"/>
      <c r="FV42" s="8"/>
      <c r="FW42" s="77"/>
      <c r="FX42" s="8"/>
      <c r="FY42" s="8"/>
      <c r="FZ42" s="77"/>
      <c r="GA42" s="8"/>
    </row>
    <row r="43" spans="1:183" hidden="1" outlineLevel="1" x14ac:dyDescent="0.2">
      <c r="A43" s="17" t="s">
        <v>110</v>
      </c>
      <c r="B43" s="83" t="str">
        <f>A43</f>
        <v>North Scituate Public Library</v>
      </c>
      <c r="C43" s="84">
        <v>2824</v>
      </c>
      <c r="D43" s="85">
        <f t="shared" si="0"/>
        <v>0.38291525423728812</v>
      </c>
      <c r="E43" s="84">
        <v>28</v>
      </c>
      <c r="F43" s="86">
        <f t="shared" si="1"/>
        <v>3.7966101694915256E-3</v>
      </c>
      <c r="G43" s="84">
        <v>4499</v>
      </c>
      <c r="H43" s="85">
        <f t="shared" si="2"/>
        <v>0.6100338983050847</v>
      </c>
      <c r="I43" s="84">
        <v>24</v>
      </c>
      <c r="J43" s="86">
        <f t="shared" si="3"/>
        <v>3.2542372881355932E-3</v>
      </c>
      <c r="K43" s="84">
        <v>7375</v>
      </c>
      <c r="L43" s="85">
        <f t="shared" si="4"/>
        <v>0.13584954317712938</v>
      </c>
      <c r="M43" s="87">
        <v>54288</v>
      </c>
      <c r="N43" s="9"/>
      <c r="O43" s="9"/>
      <c r="P43" s="9"/>
      <c r="Q43" s="9"/>
      <c r="R43" s="9"/>
      <c r="S43" s="9"/>
      <c r="T43" s="9"/>
      <c r="U43" s="9"/>
      <c r="V43" s="9"/>
      <c r="W43" s="9"/>
      <c r="X43" s="9"/>
      <c r="Y43" s="9"/>
      <c r="Z43" s="9"/>
      <c r="AA43" s="9"/>
      <c r="AB43" s="9"/>
      <c r="AC43" s="9"/>
      <c r="AD43" s="9"/>
      <c r="AE43" s="9"/>
      <c r="AF43" s="8"/>
      <c r="AG43" s="9"/>
      <c r="AH43" s="8"/>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8"/>
      <c r="BV43" s="8"/>
      <c r="BW43" s="9"/>
      <c r="BX43" s="9"/>
      <c r="BY43" s="8"/>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10"/>
      <c r="DO43" s="10"/>
      <c r="DP43" s="10"/>
      <c r="DQ43" s="10"/>
      <c r="DR43" s="10"/>
      <c r="DS43" s="8"/>
      <c r="DT43" s="10"/>
      <c r="DU43" s="10"/>
      <c r="DV43" s="10"/>
      <c r="DW43" s="10"/>
      <c r="DX43" s="10"/>
      <c r="DY43" s="10"/>
      <c r="DZ43" s="8"/>
      <c r="EA43" s="10"/>
      <c r="EB43" s="10"/>
      <c r="EC43" s="10"/>
      <c r="ED43" s="10"/>
      <c r="EE43" s="10"/>
      <c r="EF43" s="10"/>
      <c r="EG43" s="10"/>
      <c r="EH43" s="10"/>
      <c r="EI43" s="10"/>
      <c r="EJ43" s="10"/>
      <c r="EK43" s="10"/>
      <c r="EL43" s="10"/>
      <c r="EM43" s="8"/>
      <c r="EN43" s="10"/>
      <c r="EO43" s="10"/>
      <c r="EP43" s="10"/>
      <c r="EQ43" s="10"/>
      <c r="ER43" s="10"/>
      <c r="ES43" s="10"/>
      <c r="ET43" s="10"/>
      <c r="EU43" s="10"/>
      <c r="EV43" s="8"/>
      <c r="EW43" s="10"/>
      <c r="EX43" s="10"/>
      <c r="EY43" s="10"/>
      <c r="EZ43" s="10"/>
      <c r="FA43" s="8"/>
      <c r="FB43" s="8"/>
      <c r="FC43" s="8"/>
      <c r="FD43" s="8"/>
      <c r="FE43" s="8"/>
      <c r="FF43" s="8"/>
      <c r="FG43" s="9"/>
      <c r="FH43" s="9"/>
      <c r="FI43" s="8"/>
      <c r="FJ43" s="8"/>
      <c r="FK43" s="8"/>
      <c r="FL43" s="8"/>
      <c r="FM43" s="9"/>
      <c r="FN43" s="9"/>
      <c r="FO43" s="8"/>
      <c r="FP43" s="8"/>
      <c r="FQ43" s="8"/>
      <c r="FR43" s="8"/>
      <c r="FS43" s="10"/>
      <c r="FT43" s="8"/>
      <c r="FU43" s="9"/>
      <c r="FV43" s="8"/>
      <c r="FW43" s="77"/>
      <c r="FX43" s="8"/>
      <c r="FY43" s="8"/>
      <c r="FZ43" s="77"/>
      <c r="GA43" s="8"/>
    </row>
    <row r="44" spans="1:183" collapsed="1" x14ac:dyDescent="0.2">
      <c r="A44" s="17"/>
      <c r="B44" s="79" t="s">
        <v>109</v>
      </c>
      <c r="C44" s="52">
        <f>SUM(C42:C43)</f>
        <v>4782</v>
      </c>
      <c r="D44" s="53">
        <f>C44/K44</f>
        <v>0.38704977741804936</v>
      </c>
      <c r="E44" s="52">
        <f>SUM(E42:E43)</f>
        <v>57</v>
      </c>
      <c r="F44" s="80">
        <f>E44/K44</f>
        <v>4.6135167948199111E-3</v>
      </c>
      <c r="G44" s="52">
        <f>SUM(G42:G43)</f>
        <v>7492</v>
      </c>
      <c r="H44" s="53">
        <f>G44/K44</f>
        <v>0.60639417239983817</v>
      </c>
      <c r="I44" s="52">
        <f>SUM(I42:I43)</f>
        <v>24</v>
      </c>
      <c r="J44" s="80">
        <f>I44/K44</f>
        <v>1.942533387292594E-3</v>
      </c>
      <c r="K44" s="52">
        <f>SUM(K42:K43)</f>
        <v>12355</v>
      </c>
      <c r="L44" s="53">
        <f>K44/M44</f>
        <v>0.14804917797056991</v>
      </c>
      <c r="M44" s="82">
        <f>SUM(M42:M43)</f>
        <v>83452</v>
      </c>
      <c r="N44" s="9"/>
      <c r="O44" s="9"/>
      <c r="P44" s="9"/>
      <c r="Q44" s="9"/>
      <c r="R44" s="9"/>
      <c r="S44" s="9"/>
      <c r="T44" s="9"/>
      <c r="U44" s="9"/>
      <c r="V44" s="9"/>
      <c r="W44" s="9"/>
      <c r="X44" s="9"/>
      <c r="Y44" s="9"/>
      <c r="Z44" s="9"/>
      <c r="AA44" s="9"/>
      <c r="AB44" s="9"/>
      <c r="AC44" s="9"/>
      <c r="AD44" s="9"/>
      <c r="AE44" s="9"/>
      <c r="AF44" s="8"/>
      <c r="AG44" s="9"/>
      <c r="AH44" s="8"/>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8"/>
      <c r="BV44" s="8"/>
      <c r="BW44" s="9"/>
      <c r="BX44" s="9"/>
      <c r="BY44" s="8"/>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10"/>
      <c r="DO44" s="10"/>
      <c r="DP44" s="10"/>
      <c r="DQ44" s="10"/>
      <c r="DR44" s="10"/>
      <c r="DS44" s="8"/>
      <c r="DT44" s="10"/>
      <c r="DU44" s="10"/>
      <c r="DV44" s="10"/>
      <c r="DW44" s="10"/>
      <c r="DX44" s="10"/>
      <c r="DY44" s="10"/>
      <c r="DZ44" s="8"/>
      <c r="EA44" s="10"/>
      <c r="EB44" s="10"/>
      <c r="EC44" s="10"/>
      <c r="ED44" s="10"/>
      <c r="EE44" s="10"/>
      <c r="EF44" s="10"/>
      <c r="EG44" s="10"/>
      <c r="EH44" s="10"/>
      <c r="EI44" s="10"/>
      <c r="EJ44" s="10"/>
      <c r="EK44" s="10"/>
      <c r="EL44" s="10"/>
      <c r="EM44" s="8"/>
      <c r="EN44" s="10"/>
      <c r="EO44" s="10"/>
      <c r="EP44" s="10"/>
      <c r="EQ44" s="10"/>
      <c r="ER44" s="10"/>
      <c r="ES44" s="10"/>
      <c r="ET44" s="10"/>
      <c r="EU44" s="10"/>
      <c r="EV44" s="8"/>
      <c r="EW44" s="10"/>
      <c r="EX44" s="10"/>
      <c r="EY44" s="10"/>
      <c r="EZ44" s="10"/>
      <c r="FA44" s="8"/>
      <c r="FB44" s="8"/>
      <c r="FC44" s="8"/>
      <c r="FD44" s="8"/>
      <c r="FE44" s="8"/>
      <c r="FF44" s="8"/>
      <c r="FG44" s="9"/>
      <c r="FH44" s="9"/>
      <c r="FI44" s="8"/>
      <c r="FJ44" s="8"/>
      <c r="FK44" s="8"/>
      <c r="FL44" s="8"/>
      <c r="FM44" s="9"/>
      <c r="FN44" s="9"/>
      <c r="FO44" s="8"/>
      <c r="FP44" s="8"/>
      <c r="FQ44" s="8"/>
      <c r="FR44" s="8"/>
      <c r="FS44" s="10"/>
      <c r="FT44" s="8"/>
      <c r="FU44" s="9"/>
      <c r="FV44" s="8"/>
      <c r="FW44" s="77"/>
      <c r="FX44" s="8"/>
      <c r="FY44" s="8"/>
      <c r="FZ44" s="77"/>
      <c r="GA44" s="8"/>
    </row>
    <row r="45" spans="1:183" hidden="1" outlineLevel="1" x14ac:dyDescent="0.2">
      <c r="A45" s="17" t="s">
        <v>111</v>
      </c>
      <c r="B45" s="83" t="str">
        <f>A45</f>
        <v>East Smithfield Public Library</v>
      </c>
      <c r="C45" s="84">
        <v>1461</v>
      </c>
      <c r="D45" s="85">
        <f t="shared" si="0"/>
        <v>0.23534149484536082</v>
      </c>
      <c r="E45" s="84">
        <v>10</v>
      </c>
      <c r="F45" s="86">
        <f t="shared" si="1"/>
        <v>1.6108247422680412E-3</v>
      </c>
      <c r="G45" s="84">
        <v>4737</v>
      </c>
      <c r="H45" s="85">
        <f t="shared" si="2"/>
        <v>0.76304768041237114</v>
      </c>
      <c r="I45" s="84">
        <v>0</v>
      </c>
      <c r="J45" s="85">
        <f t="shared" si="3"/>
        <v>0</v>
      </c>
      <c r="K45" s="84">
        <v>6208</v>
      </c>
      <c r="L45" s="85">
        <f t="shared" si="4"/>
        <v>0.14902299678333095</v>
      </c>
      <c r="M45" s="87">
        <v>41658</v>
      </c>
      <c r="N45" s="9"/>
      <c r="O45" s="9"/>
      <c r="P45" s="9"/>
      <c r="Q45" s="9"/>
      <c r="R45" s="9"/>
      <c r="S45" s="9"/>
      <c r="T45" s="9"/>
      <c r="U45" s="9"/>
      <c r="V45" s="9"/>
      <c r="W45" s="9"/>
      <c r="X45" s="9"/>
      <c r="Y45" s="9"/>
      <c r="Z45" s="9"/>
      <c r="AA45" s="9"/>
      <c r="AB45" s="9"/>
      <c r="AC45" s="9"/>
      <c r="AD45" s="9"/>
      <c r="AE45" s="9"/>
      <c r="AF45" s="8"/>
      <c r="AG45" s="9"/>
      <c r="AH45" s="8"/>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8"/>
      <c r="BV45" s="8"/>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10"/>
      <c r="DO45" s="10"/>
      <c r="DP45" s="10"/>
      <c r="DQ45" s="10"/>
      <c r="DR45" s="10"/>
      <c r="DS45" s="8"/>
      <c r="DT45" s="10"/>
      <c r="DU45" s="10"/>
      <c r="DV45" s="10"/>
      <c r="DW45" s="10"/>
      <c r="DX45" s="10"/>
      <c r="DY45" s="10"/>
      <c r="DZ45" s="8"/>
      <c r="EA45" s="10"/>
      <c r="EB45" s="10"/>
      <c r="EC45" s="10"/>
      <c r="ED45" s="10"/>
      <c r="EE45" s="10"/>
      <c r="EF45" s="10"/>
      <c r="EG45" s="10"/>
      <c r="EH45" s="10"/>
      <c r="EI45" s="10"/>
      <c r="EJ45" s="10"/>
      <c r="EK45" s="10"/>
      <c r="EL45" s="10"/>
      <c r="EM45" s="8"/>
      <c r="EN45" s="10"/>
      <c r="EO45" s="10"/>
      <c r="EP45" s="10"/>
      <c r="EQ45" s="10"/>
      <c r="ER45" s="10"/>
      <c r="ES45" s="10"/>
      <c r="ET45" s="10"/>
      <c r="EU45" s="10"/>
      <c r="EV45" s="8"/>
      <c r="EW45" s="10"/>
      <c r="EX45" s="10"/>
      <c r="EY45" s="10"/>
      <c r="EZ45" s="10"/>
      <c r="FA45" s="8"/>
      <c r="FB45" s="8"/>
      <c r="FC45" s="8"/>
      <c r="FD45" s="8"/>
      <c r="FE45" s="8"/>
      <c r="FF45" s="8"/>
      <c r="FG45" s="9"/>
      <c r="FH45" s="9"/>
      <c r="FI45" s="8"/>
      <c r="FJ45" s="8"/>
      <c r="FK45" s="8"/>
      <c r="FL45" s="8"/>
      <c r="FM45" s="9"/>
      <c r="FN45" s="9"/>
      <c r="FO45" s="8"/>
      <c r="FP45" s="8"/>
      <c r="FQ45" s="8"/>
      <c r="FR45" s="8"/>
      <c r="FS45" s="10"/>
      <c r="FT45" s="8"/>
      <c r="FU45" s="9"/>
      <c r="FV45" s="8"/>
      <c r="FW45" s="77"/>
      <c r="FX45" s="8"/>
      <c r="FY45" s="8"/>
      <c r="FZ45" s="77"/>
      <c r="GA45" s="8"/>
    </row>
    <row r="46" spans="1:183" hidden="1" outlineLevel="1" x14ac:dyDescent="0.2">
      <c r="A46" s="17" t="s">
        <v>113</v>
      </c>
      <c r="B46" s="83" t="str">
        <f>A46</f>
        <v>Greenville Public Library</v>
      </c>
      <c r="C46" s="84">
        <v>8295</v>
      </c>
      <c r="D46" s="85">
        <f t="shared" si="0"/>
        <v>0.29808106942647694</v>
      </c>
      <c r="E46" s="84">
        <v>81</v>
      </c>
      <c r="F46" s="86">
        <f t="shared" si="1"/>
        <v>2.9107373868046574E-3</v>
      </c>
      <c r="G46" s="84">
        <v>15233</v>
      </c>
      <c r="H46" s="85">
        <f t="shared" si="2"/>
        <v>0.54739830386660915</v>
      </c>
      <c r="I46" s="84">
        <v>4219</v>
      </c>
      <c r="J46" s="88">
        <f t="shared" si="3"/>
        <v>0.15160988932010924</v>
      </c>
      <c r="K46" s="84">
        <v>27828</v>
      </c>
      <c r="L46" s="85">
        <f t="shared" si="4"/>
        <v>0.21883035693222297</v>
      </c>
      <c r="M46" s="87">
        <v>127167</v>
      </c>
      <c r="N46" s="9"/>
      <c r="O46" s="9"/>
      <c r="P46" s="9"/>
      <c r="Q46" s="9"/>
      <c r="R46" s="9"/>
      <c r="S46" s="9"/>
      <c r="T46" s="9"/>
      <c r="U46" s="9"/>
      <c r="V46" s="9"/>
      <c r="W46" s="9"/>
      <c r="X46" s="9"/>
      <c r="Y46" s="9"/>
      <c r="Z46" s="9"/>
      <c r="AA46" s="9"/>
      <c r="AB46" s="9"/>
      <c r="AC46" s="9"/>
      <c r="AD46" s="9"/>
      <c r="AE46" s="9"/>
      <c r="AF46" s="8"/>
      <c r="AG46" s="9"/>
      <c r="AH46" s="8"/>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8"/>
      <c r="BV46" s="8"/>
      <c r="BW46" s="9"/>
      <c r="BX46" s="9"/>
      <c r="BY46" s="8"/>
      <c r="BZ46" s="9"/>
      <c r="CA46" s="9"/>
      <c r="CB46" s="9"/>
      <c r="CC46" s="9"/>
      <c r="CD46" s="9"/>
      <c r="CE46" s="9"/>
      <c r="CF46" s="9"/>
      <c r="CG46" s="9"/>
      <c r="CH46" s="9"/>
      <c r="CI46" s="9"/>
      <c r="CJ46" s="9"/>
      <c r="CK46" s="9"/>
      <c r="CL46" s="9"/>
      <c r="CM46" s="9"/>
      <c r="CN46" s="9"/>
      <c r="CO46" s="9"/>
      <c r="CP46" s="9"/>
      <c r="CQ46" s="9"/>
      <c r="CR46" s="8"/>
      <c r="CS46" s="8"/>
      <c r="CT46" s="8"/>
      <c r="CU46" s="8"/>
      <c r="CV46" s="8"/>
      <c r="CW46" s="8"/>
      <c r="CX46" s="8"/>
      <c r="CY46" s="8"/>
      <c r="CZ46" s="8"/>
      <c r="DA46" s="8"/>
      <c r="DB46" s="8"/>
      <c r="DC46" s="8"/>
      <c r="DD46" s="8"/>
      <c r="DE46" s="8"/>
      <c r="DF46" s="8"/>
      <c r="DG46" s="8"/>
      <c r="DH46" s="8"/>
      <c r="DI46" s="8"/>
      <c r="DJ46" s="9"/>
      <c r="DK46" s="9"/>
      <c r="DL46" s="9"/>
      <c r="DM46" s="9"/>
      <c r="DN46" s="10"/>
      <c r="DO46" s="10"/>
      <c r="DP46" s="10"/>
      <c r="DQ46" s="10"/>
      <c r="DR46" s="10"/>
      <c r="DS46" s="8"/>
      <c r="DT46" s="10"/>
      <c r="DU46" s="10"/>
      <c r="DV46" s="10"/>
      <c r="DW46" s="10"/>
      <c r="DX46" s="10"/>
      <c r="DY46" s="10"/>
      <c r="DZ46" s="8"/>
      <c r="EA46" s="10"/>
      <c r="EB46" s="10"/>
      <c r="EC46" s="10"/>
      <c r="ED46" s="10"/>
      <c r="EE46" s="10"/>
      <c r="EF46" s="10"/>
      <c r="EG46" s="10"/>
      <c r="EH46" s="10"/>
      <c r="EI46" s="10"/>
      <c r="EJ46" s="10"/>
      <c r="EK46" s="10"/>
      <c r="EL46" s="10"/>
      <c r="EM46" s="8"/>
      <c r="EN46" s="10"/>
      <c r="EO46" s="10"/>
      <c r="EP46" s="10"/>
      <c r="EQ46" s="10"/>
      <c r="ER46" s="10"/>
      <c r="ES46" s="10"/>
      <c r="ET46" s="10"/>
      <c r="EU46" s="10"/>
      <c r="EV46" s="8"/>
      <c r="EW46" s="10"/>
      <c r="EX46" s="10"/>
      <c r="EY46" s="10"/>
      <c r="EZ46" s="10"/>
      <c r="FA46" s="8"/>
      <c r="FB46" s="8"/>
      <c r="FC46" s="8"/>
      <c r="FD46" s="8"/>
      <c r="FE46" s="8"/>
      <c r="FF46" s="8"/>
      <c r="FG46" s="9"/>
      <c r="FH46" s="9"/>
      <c r="FI46" s="8"/>
      <c r="FJ46" s="8"/>
      <c r="FK46" s="8"/>
      <c r="FL46" s="8"/>
      <c r="FM46" s="9"/>
      <c r="FN46" s="9"/>
      <c r="FO46" s="8"/>
      <c r="FP46" s="8"/>
      <c r="FQ46" s="8"/>
      <c r="FR46" s="8"/>
      <c r="FS46" s="10"/>
      <c r="FT46" s="8"/>
      <c r="FU46" s="9"/>
      <c r="FV46" s="8"/>
      <c r="FW46" s="77"/>
      <c r="FX46" s="8"/>
      <c r="FY46" s="8"/>
      <c r="FZ46" s="77"/>
      <c r="GA46" s="8"/>
    </row>
    <row r="47" spans="1:183" collapsed="1" x14ac:dyDescent="0.2">
      <c r="A47" s="17"/>
      <c r="B47" s="79" t="s">
        <v>112</v>
      </c>
      <c r="C47" s="52">
        <f>SUM(C45:C46)</f>
        <v>9756</v>
      </c>
      <c r="D47" s="53">
        <f>C47/K47</f>
        <v>0.28663767775296745</v>
      </c>
      <c r="E47" s="52">
        <f>SUM(E45:E46)</f>
        <v>91</v>
      </c>
      <c r="F47" s="80">
        <f>E47/K47</f>
        <v>2.6736396756375604E-3</v>
      </c>
      <c r="G47" s="52">
        <f>SUM(G45:G46)</f>
        <v>19970</v>
      </c>
      <c r="H47" s="53">
        <f>G47/K47</f>
        <v>0.58673169585145135</v>
      </c>
      <c r="I47" s="52">
        <f>SUM(I45:I46)</f>
        <v>4219</v>
      </c>
      <c r="J47" s="81">
        <f>I47/K47</f>
        <v>0.1239569867199436</v>
      </c>
      <c r="K47" s="52">
        <f>SUM(K45:K46)</f>
        <v>34036</v>
      </c>
      <c r="L47" s="53">
        <f>K47/M47</f>
        <v>0.20160521249814897</v>
      </c>
      <c r="M47" s="82">
        <f>SUM(M45:M46)</f>
        <v>168825</v>
      </c>
      <c r="N47" s="9"/>
      <c r="O47" s="9"/>
      <c r="P47" s="9"/>
      <c r="Q47" s="9"/>
      <c r="R47" s="9"/>
      <c r="S47" s="9"/>
      <c r="T47" s="9"/>
      <c r="U47" s="9"/>
      <c r="V47" s="9"/>
      <c r="W47" s="9"/>
      <c r="X47" s="9"/>
      <c r="Y47" s="9"/>
      <c r="Z47" s="9"/>
      <c r="AA47" s="9"/>
      <c r="AB47" s="9"/>
      <c r="AC47" s="9"/>
      <c r="AD47" s="9"/>
      <c r="AE47" s="9"/>
      <c r="AF47" s="8"/>
      <c r="AG47" s="9"/>
      <c r="AH47" s="8"/>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8"/>
      <c r="BV47" s="8"/>
      <c r="BW47" s="9"/>
      <c r="BX47" s="9"/>
      <c r="BY47" s="8"/>
      <c r="BZ47" s="9"/>
      <c r="CA47" s="9"/>
      <c r="CB47" s="9"/>
      <c r="CC47" s="9"/>
      <c r="CD47" s="9"/>
      <c r="CE47" s="9"/>
      <c r="CF47" s="9"/>
      <c r="CG47" s="9"/>
      <c r="CH47" s="9"/>
      <c r="CI47" s="9"/>
      <c r="CJ47" s="9"/>
      <c r="CK47" s="9"/>
      <c r="CL47" s="9"/>
      <c r="CM47" s="9"/>
      <c r="CN47" s="9"/>
      <c r="CO47" s="9"/>
      <c r="CP47" s="9"/>
      <c r="CQ47" s="9"/>
      <c r="CR47" s="8"/>
      <c r="CS47" s="8"/>
      <c r="CT47" s="8"/>
      <c r="CU47" s="8"/>
      <c r="CV47" s="8"/>
      <c r="CW47" s="8"/>
      <c r="CX47" s="8"/>
      <c r="CY47" s="8"/>
      <c r="CZ47" s="8"/>
      <c r="DA47" s="8"/>
      <c r="DB47" s="8"/>
      <c r="DC47" s="8"/>
      <c r="DD47" s="8"/>
      <c r="DE47" s="8"/>
      <c r="DF47" s="8"/>
      <c r="DG47" s="8"/>
      <c r="DH47" s="8"/>
      <c r="DI47" s="8"/>
      <c r="DJ47" s="9"/>
      <c r="DK47" s="9"/>
      <c r="DL47" s="9"/>
      <c r="DM47" s="9"/>
      <c r="DN47" s="10"/>
      <c r="DO47" s="10"/>
      <c r="DP47" s="10"/>
      <c r="DQ47" s="10"/>
      <c r="DR47" s="10"/>
      <c r="DS47" s="8"/>
      <c r="DT47" s="10"/>
      <c r="DU47" s="10"/>
      <c r="DV47" s="10"/>
      <c r="DW47" s="10"/>
      <c r="DX47" s="10"/>
      <c r="DY47" s="10"/>
      <c r="DZ47" s="8"/>
      <c r="EA47" s="10"/>
      <c r="EB47" s="10"/>
      <c r="EC47" s="10"/>
      <c r="ED47" s="10"/>
      <c r="EE47" s="10"/>
      <c r="EF47" s="10"/>
      <c r="EG47" s="10"/>
      <c r="EH47" s="10"/>
      <c r="EI47" s="10"/>
      <c r="EJ47" s="10"/>
      <c r="EK47" s="10"/>
      <c r="EL47" s="10"/>
      <c r="EM47" s="8"/>
      <c r="EN47" s="10"/>
      <c r="EO47" s="10"/>
      <c r="EP47" s="10"/>
      <c r="EQ47" s="10"/>
      <c r="ER47" s="10"/>
      <c r="ES47" s="10"/>
      <c r="ET47" s="10"/>
      <c r="EU47" s="10"/>
      <c r="EV47" s="8"/>
      <c r="EW47" s="10"/>
      <c r="EX47" s="10"/>
      <c r="EY47" s="10"/>
      <c r="EZ47" s="10"/>
      <c r="FA47" s="8"/>
      <c r="FB47" s="8"/>
      <c r="FC47" s="8"/>
      <c r="FD47" s="8"/>
      <c r="FE47" s="8"/>
      <c r="FF47" s="8"/>
      <c r="FG47" s="9"/>
      <c r="FH47" s="9"/>
      <c r="FI47" s="8"/>
      <c r="FJ47" s="8"/>
      <c r="FK47" s="8"/>
      <c r="FL47" s="8"/>
      <c r="FM47" s="9"/>
      <c r="FN47" s="9"/>
      <c r="FO47" s="8"/>
      <c r="FP47" s="8"/>
      <c r="FQ47" s="8"/>
      <c r="FR47" s="8"/>
      <c r="FS47" s="10"/>
      <c r="FT47" s="8"/>
      <c r="FU47" s="9"/>
      <c r="FV47" s="8"/>
      <c r="FW47" s="77"/>
      <c r="FX47" s="8"/>
      <c r="FY47" s="8"/>
      <c r="FZ47" s="77"/>
      <c r="GA47" s="8"/>
    </row>
    <row r="48" spans="1:183" x14ac:dyDescent="0.2">
      <c r="A48" s="17" t="s">
        <v>114</v>
      </c>
      <c r="B48" s="79" t="s">
        <v>115</v>
      </c>
      <c r="C48" s="52">
        <v>17230</v>
      </c>
      <c r="D48" s="53">
        <f t="shared" si="0"/>
        <v>0.31967197907196793</v>
      </c>
      <c r="E48" s="52">
        <v>306</v>
      </c>
      <c r="F48" s="80">
        <f t="shared" si="1"/>
        <v>5.677285292862576E-3</v>
      </c>
      <c r="G48" s="52">
        <v>33891</v>
      </c>
      <c r="H48" s="53">
        <f t="shared" si="2"/>
        <v>0.62878717601439726</v>
      </c>
      <c r="I48" s="52">
        <v>2472</v>
      </c>
      <c r="J48" s="81">
        <f t="shared" si="3"/>
        <v>4.5863559620772182E-2</v>
      </c>
      <c r="K48" s="52">
        <v>53899</v>
      </c>
      <c r="L48" s="53">
        <f t="shared" si="4"/>
        <v>0.23904115664360476</v>
      </c>
      <c r="M48" s="82">
        <v>225480</v>
      </c>
      <c r="N48" s="9"/>
      <c r="O48" s="9"/>
      <c r="P48" s="9"/>
      <c r="Q48" s="9"/>
      <c r="R48" s="9"/>
      <c r="S48" s="9"/>
      <c r="T48" s="9"/>
      <c r="U48" s="9"/>
      <c r="V48" s="9"/>
      <c r="W48" s="9"/>
      <c r="X48" s="9"/>
      <c r="Y48" s="9"/>
      <c r="Z48" s="9"/>
      <c r="AA48" s="9"/>
      <c r="AB48" s="9"/>
      <c r="AC48" s="9"/>
      <c r="AD48" s="9"/>
      <c r="AE48" s="9"/>
      <c r="AF48" s="8"/>
      <c r="AG48" s="9"/>
      <c r="AH48" s="8"/>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8"/>
      <c r="BV48" s="8"/>
      <c r="BW48" s="9"/>
      <c r="BX48" s="9"/>
      <c r="BY48" s="8"/>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8"/>
      <c r="DB48" s="8"/>
      <c r="DC48" s="8"/>
      <c r="DD48" s="8"/>
      <c r="DE48" s="8"/>
      <c r="DF48" s="8"/>
      <c r="DG48" s="8"/>
      <c r="DH48" s="8"/>
      <c r="DI48" s="8"/>
      <c r="DJ48" s="9"/>
      <c r="DK48" s="9"/>
      <c r="DL48" s="9"/>
      <c r="DM48" s="9"/>
      <c r="DN48" s="10"/>
      <c r="DO48" s="10"/>
      <c r="DP48" s="10"/>
      <c r="DQ48" s="10"/>
      <c r="DR48" s="10"/>
      <c r="DS48" s="8"/>
      <c r="DT48" s="10"/>
      <c r="DU48" s="10"/>
      <c r="DV48" s="10"/>
      <c r="DW48" s="10"/>
      <c r="DX48" s="10"/>
      <c r="DY48" s="10"/>
      <c r="DZ48" s="8"/>
      <c r="EA48" s="10"/>
      <c r="EB48" s="10"/>
      <c r="EC48" s="10"/>
      <c r="ED48" s="10"/>
      <c r="EE48" s="10"/>
      <c r="EF48" s="10"/>
      <c r="EG48" s="10"/>
      <c r="EH48" s="10"/>
      <c r="EI48" s="10"/>
      <c r="EJ48" s="10"/>
      <c r="EK48" s="10"/>
      <c r="EL48" s="10"/>
      <c r="EM48" s="8"/>
      <c r="EN48" s="10"/>
      <c r="EO48" s="10"/>
      <c r="EP48" s="10"/>
      <c r="EQ48" s="10"/>
      <c r="ER48" s="10"/>
      <c r="ES48" s="10"/>
      <c r="ET48" s="10"/>
      <c r="EU48" s="10"/>
      <c r="EV48" s="8"/>
      <c r="EW48" s="10"/>
      <c r="EX48" s="10"/>
      <c r="EY48" s="10"/>
      <c r="EZ48" s="10"/>
      <c r="FA48" s="8"/>
      <c r="FB48" s="8"/>
      <c r="FC48" s="8"/>
      <c r="FD48" s="8"/>
      <c r="FE48" s="8"/>
      <c r="FF48" s="8"/>
      <c r="FG48" s="9"/>
      <c r="FH48" s="9"/>
      <c r="FI48" s="8"/>
      <c r="FJ48" s="8"/>
      <c r="FK48" s="8"/>
      <c r="FL48" s="8"/>
      <c r="FM48" s="9"/>
      <c r="FN48" s="9"/>
      <c r="FO48" s="8"/>
      <c r="FP48" s="8"/>
      <c r="FQ48" s="8"/>
      <c r="FR48" s="8"/>
      <c r="FS48" s="10"/>
      <c r="FT48" s="8"/>
      <c r="FU48" s="9"/>
      <c r="FV48" s="8"/>
      <c r="FW48" s="77"/>
      <c r="FX48" s="8"/>
      <c r="FY48" s="8"/>
      <c r="FZ48" s="77"/>
      <c r="GA48" s="8"/>
    </row>
    <row r="49" spans="1:183" x14ac:dyDescent="0.2">
      <c r="A49" s="17" t="s">
        <v>116</v>
      </c>
      <c r="B49" s="79" t="s">
        <v>117</v>
      </c>
      <c r="C49" s="52">
        <v>5951</v>
      </c>
      <c r="D49" s="53">
        <f t="shared" si="0"/>
        <v>0.30749754560016535</v>
      </c>
      <c r="E49" s="52">
        <v>58</v>
      </c>
      <c r="F49" s="80">
        <f t="shared" si="1"/>
        <v>2.996951377047486E-3</v>
      </c>
      <c r="G49" s="52">
        <v>13344</v>
      </c>
      <c r="H49" s="53">
        <f t="shared" si="2"/>
        <v>0.68950550302278713</v>
      </c>
      <c r="I49" s="72">
        <v>0</v>
      </c>
      <c r="J49" s="53">
        <f t="shared" si="3"/>
        <v>0</v>
      </c>
      <c r="K49" s="52">
        <v>19353</v>
      </c>
      <c r="L49" s="53">
        <f t="shared" si="4"/>
        <v>0.20158115117805137</v>
      </c>
      <c r="M49" s="82">
        <v>96006</v>
      </c>
      <c r="N49" s="9"/>
      <c r="O49" s="9"/>
      <c r="P49" s="9"/>
      <c r="Q49" s="9"/>
      <c r="R49" s="9"/>
      <c r="S49" s="9"/>
      <c r="T49" s="9"/>
      <c r="U49" s="9"/>
      <c r="V49" s="9"/>
      <c r="W49" s="9"/>
      <c r="X49" s="9"/>
      <c r="Y49" s="9"/>
      <c r="Z49" s="9"/>
      <c r="AA49" s="9"/>
      <c r="AB49" s="9"/>
      <c r="AC49" s="9"/>
      <c r="AD49" s="9"/>
      <c r="AE49" s="9"/>
      <c r="AF49" s="8"/>
      <c r="AG49" s="9"/>
      <c r="AH49" s="8"/>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8"/>
      <c r="BV49" s="8"/>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10"/>
      <c r="DO49" s="10"/>
      <c r="DP49" s="10"/>
      <c r="DQ49" s="10"/>
      <c r="DR49" s="10"/>
      <c r="DS49" s="8"/>
      <c r="DT49" s="10"/>
      <c r="DU49" s="10"/>
      <c r="DV49" s="10"/>
      <c r="DW49" s="10"/>
      <c r="DX49" s="10"/>
      <c r="DY49" s="10"/>
      <c r="DZ49" s="8"/>
      <c r="EA49" s="10"/>
      <c r="EB49" s="10"/>
      <c r="EC49" s="10"/>
      <c r="ED49" s="10"/>
      <c r="EE49" s="10"/>
      <c r="EF49" s="10"/>
      <c r="EG49" s="10"/>
      <c r="EH49" s="10"/>
      <c r="EI49" s="10"/>
      <c r="EJ49" s="10"/>
      <c r="EK49" s="10"/>
      <c r="EL49" s="10"/>
      <c r="EM49" s="8"/>
      <c r="EN49" s="10"/>
      <c r="EO49" s="10"/>
      <c r="EP49" s="10"/>
      <c r="EQ49" s="10"/>
      <c r="ER49" s="10"/>
      <c r="ES49" s="10"/>
      <c r="ET49" s="10"/>
      <c r="EU49" s="10"/>
      <c r="EV49" s="8"/>
      <c r="EW49" s="10"/>
      <c r="EX49" s="10"/>
      <c r="EY49" s="10"/>
      <c r="EZ49" s="10"/>
      <c r="FA49" s="8"/>
      <c r="FB49" s="8"/>
      <c r="FC49" s="8"/>
      <c r="FD49" s="8"/>
      <c r="FE49" s="8"/>
      <c r="FF49" s="8"/>
      <c r="FG49" s="9"/>
      <c r="FH49" s="9"/>
      <c r="FI49" s="8"/>
      <c r="FJ49" s="8"/>
      <c r="FK49" s="8"/>
      <c r="FL49" s="8"/>
      <c r="FM49" s="9"/>
      <c r="FN49" s="9"/>
      <c r="FO49" s="8"/>
      <c r="FP49" s="8"/>
      <c r="FQ49" s="8"/>
      <c r="FR49" s="8"/>
      <c r="FS49" s="8"/>
      <c r="FT49" s="8"/>
      <c r="FU49" s="8"/>
      <c r="FV49" s="8"/>
      <c r="FW49" s="77"/>
      <c r="FX49" s="8"/>
      <c r="FY49" s="8"/>
      <c r="FZ49" s="77"/>
      <c r="GA49" s="8"/>
    </row>
    <row r="50" spans="1:183" x14ac:dyDescent="0.2">
      <c r="A50" s="17" t="s">
        <v>118</v>
      </c>
      <c r="B50" s="79" t="s">
        <v>119</v>
      </c>
      <c r="C50" s="52">
        <v>2921</v>
      </c>
      <c r="D50" s="53">
        <f t="shared" si="0"/>
        <v>0.37826987826987829</v>
      </c>
      <c r="E50" s="52">
        <v>41</v>
      </c>
      <c r="F50" s="80">
        <f t="shared" si="1"/>
        <v>5.3095053095053094E-3</v>
      </c>
      <c r="G50" s="52">
        <v>4760</v>
      </c>
      <c r="H50" s="53">
        <f t="shared" si="2"/>
        <v>0.61642061642061641</v>
      </c>
      <c r="I50" s="52">
        <v>0</v>
      </c>
      <c r="J50" s="53">
        <f t="shared" si="3"/>
        <v>0</v>
      </c>
      <c r="K50" s="52">
        <v>7722</v>
      </c>
      <c r="L50" s="53">
        <f t="shared" si="4"/>
        <v>0.20474069360483615</v>
      </c>
      <c r="M50" s="82">
        <v>37716</v>
      </c>
      <c r="N50" s="9"/>
      <c r="O50" s="9"/>
      <c r="P50" s="9"/>
      <c r="Q50" s="9"/>
      <c r="R50" s="9"/>
      <c r="S50" s="9"/>
      <c r="T50" s="9"/>
      <c r="U50" s="9"/>
      <c r="V50" s="9"/>
      <c r="W50" s="9"/>
      <c r="X50" s="9"/>
      <c r="Y50" s="9"/>
      <c r="Z50" s="9"/>
      <c r="AA50" s="9"/>
      <c r="AB50" s="9"/>
      <c r="AC50" s="9"/>
      <c r="AD50" s="9"/>
      <c r="AE50" s="9"/>
      <c r="AF50" s="8"/>
      <c r="AG50" s="9"/>
      <c r="AH50" s="8"/>
      <c r="AI50" s="9"/>
      <c r="AJ50" s="9"/>
      <c r="AK50" s="9"/>
      <c r="AL50" s="9"/>
      <c r="AM50" s="9"/>
      <c r="AN50" s="9"/>
      <c r="AO50" s="9"/>
      <c r="AP50" s="9"/>
      <c r="AQ50" s="9"/>
      <c r="AR50" s="9"/>
      <c r="AS50" s="9"/>
      <c r="AT50" s="9"/>
      <c r="AU50" s="9"/>
      <c r="AV50" s="9"/>
      <c r="AW50" s="9"/>
      <c r="AX50" s="9"/>
      <c r="AY50" s="9"/>
      <c r="AZ50" s="9"/>
      <c r="BA50" s="9"/>
      <c r="BB50" s="9"/>
      <c r="BC50" s="9"/>
      <c r="BD50" s="9"/>
      <c r="BE50" s="9"/>
      <c r="BF50" s="8"/>
      <c r="BG50" s="8"/>
      <c r="BH50" s="8"/>
      <c r="BI50" s="9"/>
      <c r="BJ50" s="9"/>
      <c r="BK50" s="9"/>
      <c r="BL50" s="9"/>
      <c r="BM50" s="9"/>
      <c r="BN50" s="9"/>
      <c r="BO50" s="8"/>
      <c r="BP50" s="8"/>
      <c r="BQ50" s="8"/>
      <c r="BR50" s="9"/>
      <c r="BS50" s="9"/>
      <c r="BT50" s="9"/>
      <c r="BU50" s="8"/>
      <c r="BV50" s="8"/>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8"/>
      <c r="DC50" s="8"/>
      <c r="DD50" s="8"/>
      <c r="DE50" s="8"/>
      <c r="DF50" s="8"/>
      <c r="DG50" s="8"/>
      <c r="DH50" s="8"/>
      <c r="DI50" s="8"/>
      <c r="DJ50" s="9"/>
      <c r="DK50" s="9"/>
      <c r="DL50" s="9"/>
      <c r="DM50" s="9"/>
      <c r="DN50" s="10"/>
      <c r="DO50" s="10"/>
      <c r="DP50" s="10"/>
      <c r="DQ50" s="10"/>
      <c r="DR50" s="10"/>
      <c r="DS50" s="8"/>
      <c r="DT50" s="10"/>
      <c r="DU50" s="10"/>
      <c r="DV50" s="10"/>
      <c r="DW50" s="10"/>
      <c r="DX50" s="10"/>
      <c r="DY50" s="10"/>
      <c r="DZ50" s="8"/>
      <c r="EA50" s="10"/>
      <c r="EB50" s="10"/>
      <c r="EC50" s="10"/>
      <c r="ED50" s="10"/>
      <c r="EE50" s="10"/>
      <c r="EF50" s="10"/>
      <c r="EG50" s="10"/>
      <c r="EH50" s="10"/>
      <c r="EI50" s="10"/>
      <c r="EJ50" s="10"/>
      <c r="EK50" s="10"/>
      <c r="EL50" s="10"/>
      <c r="EM50" s="8"/>
      <c r="EN50" s="10"/>
      <c r="EO50" s="10"/>
      <c r="EP50" s="10"/>
      <c r="EQ50" s="10"/>
      <c r="ER50" s="10"/>
      <c r="ES50" s="10"/>
      <c r="ET50" s="10"/>
      <c r="EU50" s="10"/>
      <c r="EV50" s="8"/>
      <c r="EW50" s="10"/>
      <c r="EX50" s="10"/>
      <c r="EY50" s="10"/>
      <c r="EZ50" s="10"/>
      <c r="FA50" s="8"/>
      <c r="FB50" s="8"/>
      <c r="FC50" s="8"/>
      <c r="FD50" s="8"/>
      <c r="FE50" s="8"/>
      <c r="FF50" s="8"/>
      <c r="FG50" s="9"/>
      <c r="FH50" s="9"/>
      <c r="FI50" s="8"/>
      <c r="FJ50" s="8"/>
      <c r="FK50" s="8"/>
      <c r="FL50" s="8"/>
      <c r="FM50" s="9"/>
      <c r="FN50" s="9"/>
      <c r="FO50" s="8"/>
      <c r="FP50" s="8"/>
      <c r="FQ50" s="8"/>
      <c r="FR50" s="8"/>
      <c r="FS50" s="8"/>
      <c r="FT50" s="8"/>
      <c r="FU50" s="8"/>
      <c r="FV50" s="8"/>
      <c r="FW50" s="77"/>
      <c r="FX50" s="8"/>
      <c r="FY50" s="8"/>
      <c r="FZ50" s="77"/>
      <c r="GA50" s="8"/>
    </row>
    <row r="51" spans="1:183" hidden="1" outlineLevel="1" x14ac:dyDescent="0.2">
      <c r="A51" s="17" t="s">
        <v>120</v>
      </c>
      <c r="B51" s="83" t="str">
        <f>A51</f>
        <v>Pontiac Free Library</v>
      </c>
      <c r="C51" s="84">
        <v>139</v>
      </c>
      <c r="D51" s="85">
        <f t="shared" si="0"/>
        <v>0.16087962962962962</v>
      </c>
      <c r="E51" s="84">
        <v>3</v>
      </c>
      <c r="F51" s="86">
        <f t="shared" si="1"/>
        <v>3.472222222222222E-3</v>
      </c>
      <c r="G51" s="84">
        <v>722</v>
      </c>
      <c r="H51" s="85">
        <f t="shared" si="2"/>
        <v>0.83564814814814814</v>
      </c>
      <c r="I51" s="84">
        <v>0</v>
      </c>
      <c r="J51" s="85">
        <f t="shared" si="3"/>
        <v>0</v>
      </c>
      <c r="K51" s="84">
        <v>864</v>
      </c>
      <c r="L51" s="85">
        <f t="shared" si="4"/>
        <v>8.2051282051282051E-2</v>
      </c>
      <c r="M51" s="87">
        <v>10530</v>
      </c>
      <c r="N51" s="9"/>
      <c r="O51" s="9"/>
      <c r="P51" s="9"/>
      <c r="Q51" s="9"/>
      <c r="R51" s="9"/>
      <c r="S51" s="9"/>
      <c r="T51" s="9"/>
      <c r="U51" s="9"/>
      <c r="V51" s="9"/>
      <c r="W51" s="9"/>
      <c r="X51" s="9"/>
      <c r="Y51" s="9"/>
      <c r="Z51" s="9"/>
      <c r="AA51" s="9"/>
      <c r="AB51" s="9"/>
      <c r="AC51" s="9"/>
      <c r="AD51" s="9"/>
      <c r="AE51" s="9"/>
      <c r="AF51" s="8"/>
      <c r="AG51" s="9"/>
      <c r="AH51" s="8"/>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8"/>
      <c r="BV51" s="8"/>
      <c r="BW51" s="9"/>
      <c r="BX51" s="9"/>
      <c r="BY51" s="8"/>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10"/>
      <c r="DO51" s="10"/>
      <c r="DP51" s="10"/>
      <c r="DQ51" s="10"/>
      <c r="DR51" s="10"/>
      <c r="DS51" s="8"/>
      <c r="DT51" s="10"/>
      <c r="DU51" s="10"/>
      <c r="DV51" s="10"/>
      <c r="DW51" s="10"/>
      <c r="DX51" s="10"/>
      <c r="DY51" s="10"/>
      <c r="DZ51" s="8"/>
      <c r="EA51" s="10"/>
      <c r="EB51" s="10"/>
      <c r="EC51" s="10"/>
      <c r="ED51" s="10"/>
      <c r="EE51" s="10"/>
      <c r="EF51" s="10"/>
      <c r="EG51" s="10"/>
      <c r="EH51" s="10"/>
      <c r="EI51" s="10"/>
      <c r="EJ51" s="10"/>
      <c r="EK51" s="10"/>
      <c r="EL51" s="10"/>
      <c r="EM51" s="8"/>
      <c r="EN51" s="10"/>
      <c r="EO51" s="10"/>
      <c r="EP51" s="10"/>
      <c r="EQ51" s="10"/>
      <c r="ER51" s="10"/>
      <c r="ES51" s="10"/>
      <c r="ET51" s="10"/>
      <c r="EU51" s="10"/>
      <c r="EV51" s="8"/>
      <c r="EW51" s="10"/>
      <c r="EX51" s="10"/>
      <c r="EY51" s="10"/>
      <c r="EZ51" s="10"/>
      <c r="FA51" s="8"/>
      <c r="FB51" s="8"/>
      <c r="FC51" s="8"/>
      <c r="FD51" s="8"/>
      <c r="FE51" s="8"/>
      <c r="FF51" s="8"/>
      <c r="FG51" s="9"/>
      <c r="FH51" s="9"/>
      <c r="FI51" s="8"/>
      <c r="FJ51" s="8"/>
      <c r="FK51" s="8"/>
      <c r="FL51" s="8"/>
      <c r="FM51" s="9"/>
      <c r="FN51" s="9"/>
      <c r="FO51" s="8"/>
      <c r="FP51" s="8"/>
      <c r="FQ51" s="8"/>
      <c r="FR51" s="8"/>
      <c r="FS51" s="8"/>
      <c r="FT51" s="8"/>
      <c r="FU51" s="9"/>
      <c r="FV51" s="8"/>
      <c r="FW51" s="77"/>
      <c r="FX51" s="8"/>
      <c r="FY51" s="8"/>
      <c r="FZ51" s="77"/>
      <c r="GA51" s="8"/>
    </row>
    <row r="52" spans="1:183" hidden="1" outlineLevel="1" x14ac:dyDescent="0.2">
      <c r="A52" s="17" t="s">
        <v>122</v>
      </c>
      <c r="B52" s="83" t="str">
        <f>A52</f>
        <v>Warwick Public Library</v>
      </c>
      <c r="C52" s="84">
        <v>25533</v>
      </c>
      <c r="D52" s="85">
        <f t="shared" si="0"/>
        <v>0.24474713392891376</v>
      </c>
      <c r="E52" s="84">
        <v>626</v>
      </c>
      <c r="F52" s="86">
        <f t="shared" si="1"/>
        <v>6.0005367892335413E-3</v>
      </c>
      <c r="G52" s="84">
        <v>55626</v>
      </c>
      <c r="H52" s="85">
        <f t="shared" si="2"/>
        <v>0.53320424830336255</v>
      </c>
      <c r="I52" s="84">
        <v>22539</v>
      </c>
      <c r="J52" s="88">
        <f t="shared" si="3"/>
        <v>0.2160480809784901</v>
      </c>
      <c r="K52" s="84">
        <v>104324</v>
      </c>
      <c r="L52" s="85">
        <f t="shared" si="4"/>
        <v>0.21027214202500111</v>
      </c>
      <c r="M52" s="87">
        <v>496138</v>
      </c>
      <c r="N52" s="9"/>
      <c r="O52" s="9"/>
      <c r="P52" s="9"/>
      <c r="Q52" s="9"/>
      <c r="R52" s="9"/>
      <c r="S52" s="9"/>
      <c r="T52" s="9"/>
      <c r="U52" s="9"/>
      <c r="V52" s="9"/>
      <c r="W52" s="9"/>
      <c r="X52" s="9"/>
      <c r="Y52" s="9"/>
      <c r="Z52" s="9"/>
      <c r="AA52" s="9"/>
      <c r="AB52" s="9"/>
      <c r="AC52" s="9"/>
      <c r="AD52" s="9"/>
      <c r="AE52" s="9"/>
      <c r="AF52" s="8"/>
      <c r="AG52" s="9"/>
      <c r="AH52" s="8"/>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8"/>
      <c r="BV52" s="8"/>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8"/>
      <c r="DC52" s="8"/>
      <c r="DD52" s="8"/>
      <c r="DE52" s="8"/>
      <c r="DF52" s="8"/>
      <c r="DG52" s="8"/>
      <c r="DH52" s="8"/>
      <c r="DI52" s="8"/>
      <c r="DJ52" s="9"/>
      <c r="DK52" s="9"/>
      <c r="DL52" s="9"/>
      <c r="DM52" s="9"/>
      <c r="DN52" s="10"/>
      <c r="DO52" s="10"/>
      <c r="DP52" s="10"/>
      <c r="DQ52" s="10"/>
      <c r="DR52" s="10"/>
      <c r="DS52" s="8"/>
      <c r="DT52" s="10"/>
      <c r="DU52" s="10"/>
      <c r="DV52" s="10"/>
      <c r="DW52" s="10"/>
      <c r="DX52" s="10"/>
      <c r="DY52" s="10"/>
      <c r="DZ52" s="8"/>
      <c r="EA52" s="10"/>
      <c r="EB52" s="10"/>
      <c r="EC52" s="10"/>
      <c r="ED52" s="10"/>
      <c r="EE52" s="10"/>
      <c r="EF52" s="10"/>
      <c r="EG52" s="10"/>
      <c r="EH52" s="10"/>
      <c r="EI52" s="10"/>
      <c r="EJ52" s="10"/>
      <c r="EK52" s="10"/>
      <c r="EL52" s="10"/>
      <c r="EM52" s="8"/>
      <c r="EN52" s="10"/>
      <c r="EO52" s="10"/>
      <c r="EP52" s="10"/>
      <c r="EQ52" s="10"/>
      <c r="ER52" s="10"/>
      <c r="ES52" s="10"/>
      <c r="ET52" s="10"/>
      <c r="EU52" s="10"/>
      <c r="EV52" s="8"/>
      <c r="EW52" s="10"/>
      <c r="EX52" s="10"/>
      <c r="EY52" s="10"/>
      <c r="EZ52" s="10"/>
      <c r="FA52" s="8"/>
      <c r="FB52" s="8"/>
      <c r="FC52" s="8"/>
      <c r="FD52" s="8"/>
      <c r="FE52" s="8"/>
      <c r="FF52" s="8"/>
      <c r="FG52" s="9"/>
      <c r="FH52" s="9"/>
      <c r="FI52" s="8"/>
      <c r="FJ52" s="8"/>
      <c r="FK52" s="8"/>
      <c r="FL52" s="8"/>
      <c r="FM52" s="9"/>
      <c r="FN52" s="9"/>
      <c r="FO52" s="8"/>
      <c r="FP52" s="8"/>
      <c r="FQ52" s="8"/>
      <c r="FR52" s="8"/>
      <c r="FS52" s="10"/>
      <c r="FT52" s="8"/>
      <c r="FU52" s="9"/>
      <c r="FV52" s="8"/>
      <c r="FW52" s="77"/>
      <c r="FX52" s="8"/>
      <c r="FY52" s="8"/>
      <c r="FZ52" s="77"/>
      <c r="GA52" s="8"/>
    </row>
    <row r="53" spans="1:183" collapsed="1" x14ac:dyDescent="0.2">
      <c r="A53" s="17"/>
      <c r="B53" s="79" t="s">
        <v>121</v>
      </c>
      <c r="C53" s="52">
        <f>SUM(C51:C52)</f>
        <v>25672</v>
      </c>
      <c r="D53" s="53">
        <f>C53/K53</f>
        <v>0.24405825759592348</v>
      </c>
      <c r="E53" s="52">
        <f>SUM(E51:E52)</f>
        <v>629</v>
      </c>
      <c r="F53" s="80">
        <f>E53/K53</f>
        <v>5.9797695554626006E-3</v>
      </c>
      <c r="G53" s="52">
        <f>SUM(G51:G52)</f>
        <v>56348</v>
      </c>
      <c r="H53" s="53">
        <f>G53/K53</f>
        <v>0.53568848157584514</v>
      </c>
      <c r="I53" s="52">
        <f>SUM(I51:I52)</f>
        <v>22539</v>
      </c>
      <c r="J53" s="81">
        <f>I53/K53</f>
        <v>0.21427349127276876</v>
      </c>
      <c r="K53" s="52">
        <f>SUM(K51:K52)</f>
        <v>105188</v>
      </c>
      <c r="L53" s="53">
        <f>K53/M53</f>
        <v>0.20760734840171474</v>
      </c>
      <c r="M53" s="82">
        <f>SUM(M51:M52)</f>
        <v>506668</v>
      </c>
      <c r="N53" s="9"/>
      <c r="O53" s="9"/>
      <c r="P53" s="9"/>
      <c r="Q53" s="9"/>
      <c r="R53" s="9"/>
      <c r="S53" s="9"/>
      <c r="T53" s="9"/>
      <c r="U53" s="9"/>
      <c r="V53" s="9"/>
      <c r="W53" s="9"/>
      <c r="X53" s="9"/>
      <c r="Y53" s="9"/>
      <c r="Z53" s="9"/>
      <c r="AA53" s="9"/>
      <c r="AB53" s="9"/>
      <c r="AC53" s="9"/>
      <c r="AD53" s="9"/>
      <c r="AE53" s="9"/>
      <c r="AF53" s="8"/>
      <c r="AG53" s="9"/>
      <c r="AH53" s="8"/>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8"/>
      <c r="BV53" s="8"/>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8"/>
      <c r="DC53" s="8"/>
      <c r="DD53" s="8"/>
      <c r="DE53" s="8"/>
      <c r="DF53" s="8"/>
      <c r="DG53" s="8"/>
      <c r="DH53" s="8"/>
      <c r="DI53" s="8"/>
      <c r="DJ53" s="9"/>
      <c r="DK53" s="9"/>
      <c r="DL53" s="9"/>
      <c r="DM53" s="9"/>
      <c r="DN53" s="10"/>
      <c r="DO53" s="10"/>
      <c r="DP53" s="10"/>
      <c r="DQ53" s="10"/>
      <c r="DR53" s="10"/>
      <c r="DS53" s="8"/>
      <c r="DT53" s="10"/>
      <c r="DU53" s="10"/>
      <c r="DV53" s="10"/>
      <c r="DW53" s="10"/>
      <c r="DX53" s="10"/>
      <c r="DY53" s="10"/>
      <c r="DZ53" s="8"/>
      <c r="EA53" s="10"/>
      <c r="EB53" s="10"/>
      <c r="EC53" s="10"/>
      <c r="ED53" s="10"/>
      <c r="EE53" s="10"/>
      <c r="EF53" s="10"/>
      <c r="EG53" s="10"/>
      <c r="EH53" s="10"/>
      <c r="EI53" s="10"/>
      <c r="EJ53" s="10"/>
      <c r="EK53" s="10"/>
      <c r="EL53" s="10"/>
      <c r="EM53" s="8"/>
      <c r="EN53" s="10"/>
      <c r="EO53" s="10"/>
      <c r="EP53" s="10"/>
      <c r="EQ53" s="10"/>
      <c r="ER53" s="10"/>
      <c r="ES53" s="10"/>
      <c r="ET53" s="10"/>
      <c r="EU53" s="10"/>
      <c r="EV53" s="8"/>
      <c r="EW53" s="10"/>
      <c r="EX53" s="10"/>
      <c r="EY53" s="10"/>
      <c r="EZ53" s="10"/>
      <c r="FA53" s="8"/>
      <c r="FB53" s="8"/>
      <c r="FC53" s="8"/>
      <c r="FD53" s="8"/>
      <c r="FE53" s="8"/>
      <c r="FF53" s="8"/>
      <c r="FG53" s="9"/>
      <c r="FH53" s="9"/>
      <c r="FI53" s="8"/>
      <c r="FJ53" s="8"/>
      <c r="FK53" s="8"/>
      <c r="FL53" s="8"/>
      <c r="FM53" s="9"/>
      <c r="FN53" s="9"/>
      <c r="FO53" s="8"/>
      <c r="FP53" s="8"/>
      <c r="FQ53" s="8"/>
      <c r="FR53" s="8"/>
      <c r="FS53" s="10"/>
      <c r="FT53" s="8"/>
      <c r="FU53" s="9"/>
      <c r="FV53" s="8"/>
      <c r="FW53" s="77"/>
      <c r="FX53" s="8"/>
      <c r="FY53" s="8"/>
      <c r="FZ53" s="77"/>
      <c r="GA53" s="8"/>
    </row>
    <row r="54" spans="1:183" x14ac:dyDescent="0.2">
      <c r="A54" s="17" t="s">
        <v>123</v>
      </c>
      <c r="B54" s="79" t="s">
        <v>124</v>
      </c>
      <c r="C54" s="52">
        <v>1992</v>
      </c>
      <c r="D54" s="53">
        <f t="shared" si="0"/>
        <v>0.26080125687352712</v>
      </c>
      <c r="E54" s="52">
        <v>53</v>
      </c>
      <c r="F54" s="80">
        <f t="shared" si="1"/>
        <v>6.9389892642052892E-3</v>
      </c>
      <c r="G54" s="52">
        <v>5593</v>
      </c>
      <c r="H54" s="53">
        <f t="shared" si="2"/>
        <v>0.7322597538622676</v>
      </c>
      <c r="I54" s="52">
        <v>0</v>
      </c>
      <c r="J54" s="53">
        <f t="shared" si="3"/>
        <v>0</v>
      </c>
      <c r="K54" s="52">
        <v>7638</v>
      </c>
      <c r="L54" s="53">
        <f t="shared" si="4"/>
        <v>0.20228825679326234</v>
      </c>
      <c r="M54" s="82">
        <v>37758</v>
      </c>
      <c r="N54" s="9"/>
      <c r="O54" s="9"/>
      <c r="P54" s="9"/>
      <c r="Q54" s="9"/>
      <c r="R54" s="9"/>
      <c r="S54" s="9"/>
      <c r="T54" s="9"/>
      <c r="U54" s="9"/>
      <c r="V54" s="9"/>
      <c r="W54" s="9"/>
      <c r="X54" s="9"/>
      <c r="Y54" s="9"/>
      <c r="Z54" s="9"/>
      <c r="AA54" s="9"/>
      <c r="AB54" s="9"/>
      <c r="AC54" s="9"/>
      <c r="AD54" s="9"/>
      <c r="AE54" s="9"/>
      <c r="AF54" s="8"/>
      <c r="AG54" s="9"/>
      <c r="AH54" s="8"/>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8"/>
      <c r="DC54" s="8"/>
      <c r="DD54" s="8"/>
      <c r="DE54" s="8"/>
      <c r="DF54" s="8"/>
      <c r="DG54" s="8"/>
      <c r="DH54" s="8"/>
      <c r="DI54" s="8"/>
      <c r="DJ54" s="9"/>
      <c r="DK54" s="9"/>
      <c r="DL54" s="9"/>
      <c r="DM54" s="9"/>
      <c r="DN54" s="10"/>
      <c r="DO54" s="10"/>
      <c r="DP54" s="10"/>
      <c r="DQ54" s="10"/>
      <c r="DR54" s="10"/>
      <c r="DS54" s="8"/>
      <c r="DT54" s="10"/>
      <c r="DU54" s="10"/>
      <c r="DV54" s="10"/>
      <c r="DW54" s="10"/>
      <c r="DX54" s="10"/>
      <c r="DY54" s="10"/>
      <c r="DZ54" s="8"/>
      <c r="EA54" s="10"/>
      <c r="EB54" s="10"/>
      <c r="EC54" s="10"/>
      <c r="ED54" s="10"/>
      <c r="EE54" s="10"/>
      <c r="EF54" s="10"/>
      <c r="EG54" s="10"/>
      <c r="EH54" s="10"/>
      <c r="EI54" s="10"/>
      <c r="EJ54" s="10"/>
      <c r="EK54" s="10"/>
      <c r="EL54" s="10"/>
      <c r="EM54" s="8"/>
      <c r="EN54" s="10"/>
      <c r="EO54" s="10"/>
      <c r="EP54" s="10"/>
      <c r="EQ54" s="10"/>
      <c r="ER54" s="10"/>
      <c r="ES54" s="10"/>
      <c r="ET54" s="10"/>
      <c r="EU54" s="10"/>
      <c r="EV54" s="8"/>
      <c r="EW54" s="10"/>
      <c r="EX54" s="10"/>
      <c r="EY54" s="10"/>
      <c r="EZ54" s="10"/>
      <c r="FA54" s="8"/>
      <c r="FB54" s="8"/>
      <c r="FC54" s="8"/>
      <c r="FD54" s="8"/>
      <c r="FE54" s="8"/>
      <c r="FF54" s="8"/>
      <c r="FG54" s="9"/>
      <c r="FH54" s="9"/>
      <c r="FI54" s="8"/>
      <c r="FJ54" s="8"/>
      <c r="FK54" s="8"/>
      <c r="FL54" s="8"/>
      <c r="FM54" s="9"/>
      <c r="FN54" s="9"/>
      <c r="FO54" s="8"/>
      <c r="FP54" s="8"/>
      <c r="FQ54" s="8"/>
      <c r="FR54" s="8"/>
      <c r="FS54" s="10"/>
      <c r="FT54" s="8"/>
      <c r="FU54" s="9"/>
      <c r="FV54" s="8"/>
      <c r="FW54" s="77"/>
      <c r="FX54" s="8"/>
      <c r="FY54" s="8"/>
      <c r="FZ54" s="77"/>
      <c r="GA54" s="8"/>
    </row>
    <row r="55" spans="1:183" x14ac:dyDescent="0.2">
      <c r="A55" s="17" t="s">
        <v>125</v>
      </c>
      <c r="B55" s="79" t="s">
        <v>126</v>
      </c>
      <c r="C55" s="52">
        <v>5647</v>
      </c>
      <c r="D55" s="53">
        <f t="shared" si="0"/>
        <v>0.31642945197803429</v>
      </c>
      <c r="E55" s="52">
        <v>67</v>
      </c>
      <c r="F55" s="80">
        <f t="shared" si="1"/>
        <v>3.754342709850947E-3</v>
      </c>
      <c r="G55" s="52">
        <v>12132</v>
      </c>
      <c r="H55" s="53">
        <f t="shared" si="2"/>
        <v>0.67981620531211473</v>
      </c>
      <c r="I55" s="52">
        <v>0</v>
      </c>
      <c r="J55" s="53">
        <f t="shared" si="3"/>
        <v>0</v>
      </c>
      <c r="K55" s="52">
        <v>17846</v>
      </c>
      <c r="L55" s="53">
        <f t="shared" si="4"/>
        <v>0.17711041861019036</v>
      </c>
      <c r="M55" s="82">
        <v>100762</v>
      </c>
      <c r="N55" s="9"/>
      <c r="O55" s="9"/>
      <c r="P55" s="9"/>
      <c r="Q55" s="9"/>
      <c r="R55" s="9"/>
      <c r="S55" s="9"/>
      <c r="T55" s="9"/>
      <c r="U55" s="9"/>
      <c r="V55" s="9"/>
      <c r="W55" s="9"/>
      <c r="X55" s="9"/>
      <c r="Y55" s="9"/>
      <c r="Z55" s="9"/>
      <c r="AA55" s="9"/>
      <c r="AB55" s="9"/>
      <c r="AC55" s="9"/>
      <c r="AD55" s="9"/>
      <c r="AE55" s="9"/>
      <c r="AF55" s="8"/>
      <c r="AG55" s="9"/>
      <c r="AH55" s="8"/>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8"/>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10"/>
      <c r="DO55" s="10"/>
      <c r="DP55" s="10"/>
      <c r="DQ55" s="10"/>
      <c r="DR55" s="10"/>
      <c r="DS55" s="8"/>
      <c r="DT55" s="10"/>
      <c r="DU55" s="10"/>
      <c r="DV55" s="10"/>
      <c r="DW55" s="10"/>
      <c r="DX55" s="10"/>
      <c r="DY55" s="10"/>
      <c r="DZ55" s="8"/>
      <c r="EA55" s="10"/>
      <c r="EB55" s="10"/>
      <c r="EC55" s="10"/>
      <c r="ED55" s="10"/>
      <c r="EE55" s="10"/>
      <c r="EF55" s="10"/>
      <c r="EG55" s="10"/>
      <c r="EH55" s="10"/>
      <c r="EI55" s="10"/>
      <c r="EJ55" s="10"/>
      <c r="EK55" s="10"/>
      <c r="EL55" s="10"/>
      <c r="EM55" s="8"/>
      <c r="EN55" s="10"/>
      <c r="EO55" s="10"/>
      <c r="EP55" s="10"/>
      <c r="EQ55" s="10"/>
      <c r="ER55" s="10"/>
      <c r="ES55" s="10"/>
      <c r="ET55" s="10"/>
      <c r="EU55" s="10"/>
      <c r="EV55" s="8"/>
      <c r="EW55" s="10"/>
      <c r="EX55" s="10"/>
      <c r="EY55" s="10"/>
      <c r="EZ55" s="10"/>
      <c r="FA55" s="8"/>
      <c r="FB55" s="8"/>
      <c r="FC55" s="8"/>
      <c r="FD55" s="8"/>
      <c r="FE55" s="8"/>
      <c r="FF55" s="8"/>
      <c r="FG55" s="9"/>
      <c r="FH55" s="9"/>
      <c r="FI55" s="8"/>
      <c r="FJ55" s="8"/>
      <c r="FK55" s="8"/>
      <c r="FL55" s="8"/>
      <c r="FM55" s="9"/>
      <c r="FN55" s="9"/>
      <c r="FO55" s="8"/>
      <c r="FP55" s="8"/>
      <c r="FQ55" s="8"/>
      <c r="FR55" s="8"/>
      <c r="FS55" s="10"/>
      <c r="FT55" s="8"/>
      <c r="FU55" s="8"/>
      <c r="FV55" s="8"/>
      <c r="FW55" s="77"/>
      <c r="FX55" s="8"/>
      <c r="FY55" s="8"/>
      <c r="FZ55" s="77"/>
      <c r="GA55" s="8"/>
    </row>
    <row r="56" spans="1:183" x14ac:dyDescent="0.2">
      <c r="A56" s="17" t="s">
        <v>127</v>
      </c>
      <c r="B56" s="79" t="s">
        <v>128</v>
      </c>
      <c r="C56" s="52">
        <v>16321</v>
      </c>
      <c r="D56" s="53">
        <f t="shared" si="0"/>
        <v>0.34914964167290619</v>
      </c>
      <c r="E56" s="52">
        <v>380</v>
      </c>
      <c r="F56" s="80">
        <f t="shared" si="1"/>
        <v>8.1292116803936242E-3</v>
      </c>
      <c r="G56" s="52">
        <v>29152</v>
      </c>
      <c r="H56" s="53">
        <f t="shared" si="2"/>
        <v>0.62363889186009203</v>
      </c>
      <c r="I56" s="52">
        <v>892</v>
      </c>
      <c r="J56" s="81">
        <f t="shared" si="3"/>
        <v>1.9082254786608192E-2</v>
      </c>
      <c r="K56" s="52">
        <v>46745</v>
      </c>
      <c r="L56" s="53">
        <f t="shared" si="4"/>
        <v>0.24001334976381186</v>
      </c>
      <c r="M56" s="82">
        <v>194760</v>
      </c>
      <c r="N56" s="9"/>
      <c r="O56" s="9"/>
      <c r="P56" s="9"/>
      <c r="Q56" s="9"/>
      <c r="R56" s="9"/>
      <c r="S56" s="9"/>
      <c r="T56" s="9"/>
      <c r="U56" s="9"/>
      <c r="V56" s="9"/>
      <c r="W56" s="9"/>
      <c r="X56" s="9"/>
      <c r="Y56" s="9"/>
      <c r="Z56" s="9"/>
      <c r="AA56" s="9"/>
      <c r="AB56" s="9"/>
      <c r="AC56" s="9"/>
      <c r="AD56" s="9"/>
      <c r="AE56" s="9"/>
      <c r="AF56" s="8"/>
      <c r="AG56" s="9"/>
      <c r="AH56" s="8"/>
      <c r="AI56" s="9"/>
      <c r="AJ56" s="9"/>
      <c r="AK56" s="9"/>
      <c r="AL56" s="9"/>
      <c r="AM56" s="9"/>
      <c r="AN56" s="9"/>
      <c r="AO56" s="8"/>
      <c r="AP56" s="8"/>
      <c r="AQ56" s="9"/>
      <c r="AR56" s="9"/>
      <c r="AS56" s="9"/>
      <c r="AT56" s="9"/>
      <c r="AU56" s="9"/>
      <c r="AV56" s="9"/>
      <c r="AW56" s="9"/>
      <c r="AX56" s="8"/>
      <c r="AY56" s="8"/>
      <c r="AZ56" s="9"/>
      <c r="BA56" s="9"/>
      <c r="BB56" s="9"/>
      <c r="BC56" s="9"/>
      <c r="BD56" s="9"/>
      <c r="BE56" s="9"/>
      <c r="BF56" s="9"/>
      <c r="BG56" s="9"/>
      <c r="BH56" s="9"/>
      <c r="BI56" s="9"/>
      <c r="BJ56" s="9"/>
      <c r="BK56" s="9"/>
      <c r="BL56" s="9"/>
      <c r="BM56" s="9"/>
      <c r="BN56" s="9"/>
      <c r="BO56" s="9"/>
      <c r="BP56" s="9"/>
      <c r="BQ56" s="9"/>
      <c r="BR56" s="9"/>
      <c r="BS56" s="9"/>
      <c r="BT56" s="9"/>
      <c r="BU56" s="8"/>
      <c r="BV56" s="8"/>
      <c r="BW56" s="9"/>
      <c r="BX56" s="9"/>
      <c r="BY56" s="8"/>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8"/>
      <c r="DC56" s="8"/>
      <c r="DD56" s="8"/>
      <c r="DE56" s="8"/>
      <c r="DF56" s="8"/>
      <c r="DG56" s="8"/>
      <c r="DH56" s="8"/>
      <c r="DI56" s="8"/>
      <c r="DJ56" s="9"/>
      <c r="DK56" s="9"/>
      <c r="DL56" s="9"/>
      <c r="DM56" s="9"/>
      <c r="DN56" s="10"/>
      <c r="DO56" s="10"/>
      <c r="DP56" s="10"/>
      <c r="DQ56" s="10"/>
      <c r="DR56" s="10"/>
      <c r="DS56" s="8"/>
      <c r="DT56" s="10"/>
      <c r="DU56" s="10"/>
      <c r="DV56" s="10"/>
      <c r="DW56" s="10"/>
      <c r="DX56" s="10"/>
      <c r="DY56" s="10"/>
      <c r="DZ56" s="8"/>
      <c r="EA56" s="10"/>
      <c r="EB56" s="10"/>
      <c r="EC56" s="10"/>
      <c r="ED56" s="10"/>
      <c r="EE56" s="10"/>
      <c r="EF56" s="10"/>
      <c r="EG56" s="10"/>
      <c r="EH56" s="10"/>
      <c r="EI56" s="10"/>
      <c r="EJ56" s="10"/>
      <c r="EK56" s="10"/>
      <c r="EL56" s="10"/>
      <c r="EM56" s="8"/>
      <c r="EN56" s="10"/>
      <c r="EO56" s="10"/>
      <c r="EP56" s="10"/>
      <c r="EQ56" s="10"/>
      <c r="ER56" s="10"/>
      <c r="ES56" s="10"/>
      <c r="ET56" s="10"/>
      <c r="EU56" s="10"/>
      <c r="EV56" s="8"/>
      <c r="EW56" s="10"/>
      <c r="EX56" s="10"/>
      <c r="EY56" s="10"/>
      <c r="EZ56" s="10"/>
      <c r="FA56" s="8"/>
      <c r="FB56" s="8"/>
      <c r="FC56" s="8"/>
      <c r="FD56" s="8"/>
      <c r="FE56" s="8"/>
      <c r="FF56" s="8"/>
      <c r="FG56" s="9"/>
      <c r="FH56" s="9"/>
      <c r="FI56" s="8"/>
      <c r="FJ56" s="8"/>
      <c r="FK56" s="8"/>
      <c r="FL56" s="8"/>
      <c r="FM56" s="9"/>
      <c r="FN56" s="9"/>
      <c r="FO56" s="8"/>
      <c r="FP56" s="8"/>
      <c r="FQ56" s="8"/>
      <c r="FR56" s="8"/>
      <c r="FS56" s="8"/>
      <c r="FT56" s="8"/>
      <c r="FU56" s="8"/>
      <c r="FV56" s="8"/>
      <c r="FW56" s="77"/>
      <c r="FX56" s="8"/>
      <c r="FY56" s="8"/>
      <c r="FZ56" s="77"/>
      <c r="GA56" s="8"/>
    </row>
    <row r="57" spans="1:183" x14ac:dyDescent="0.2">
      <c r="A57" s="17" t="s">
        <v>129</v>
      </c>
      <c r="B57" s="79" t="s">
        <v>130</v>
      </c>
      <c r="C57" s="52">
        <v>6959</v>
      </c>
      <c r="D57" s="53">
        <f t="shared" si="0"/>
        <v>0.33312589755864047</v>
      </c>
      <c r="E57" s="52">
        <v>99</v>
      </c>
      <c r="F57" s="80">
        <f t="shared" si="1"/>
        <v>4.7391096218286259E-3</v>
      </c>
      <c r="G57" s="52">
        <v>13832</v>
      </c>
      <c r="H57" s="53">
        <f t="shared" si="2"/>
        <v>0.66213499281953092</v>
      </c>
      <c r="I57" s="52">
        <v>0</v>
      </c>
      <c r="J57" s="53">
        <f t="shared" si="3"/>
        <v>0</v>
      </c>
      <c r="K57" s="52">
        <v>20890</v>
      </c>
      <c r="L57" s="53">
        <f t="shared" si="4"/>
        <v>0.23361402802473691</v>
      </c>
      <c r="M57" s="82">
        <v>89421</v>
      </c>
      <c r="N57" s="9"/>
      <c r="O57" s="9"/>
      <c r="P57" s="9"/>
      <c r="Q57" s="9"/>
      <c r="R57" s="9"/>
      <c r="S57" s="9"/>
      <c r="T57" s="9"/>
      <c r="U57" s="9"/>
      <c r="V57" s="9"/>
      <c r="W57" s="9"/>
      <c r="X57" s="9"/>
      <c r="Y57" s="9"/>
      <c r="Z57" s="9"/>
      <c r="AA57" s="9"/>
      <c r="AB57" s="9"/>
      <c r="AC57" s="9"/>
      <c r="AD57" s="9"/>
      <c r="AE57" s="9"/>
      <c r="AF57" s="8"/>
      <c r="AG57" s="9"/>
      <c r="AH57" s="8"/>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8"/>
      <c r="BV57" s="8"/>
      <c r="BW57" s="9"/>
      <c r="BX57" s="9"/>
      <c r="BY57" s="8"/>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8"/>
      <c r="DC57" s="8"/>
      <c r="DD57" s="8"/>
      <c r="DE57" s="8"/>
      <c r="DF57" s="8"/>
      <c r="DG57" s="8"/>
      <c r="DH57" s="8"/>
      <c r="DI57" s="8"/>
      <c r="DJ57" s="9"/>
      <c r="DK57" s="9"/>
      <c r="DL57" s="9"/>
      <c r="DM57" s="9"/>
      <c r="DN57" s="10"/>
      <c r="DO57" s="10"/>
      <c r="DP57" s="10"/>
      <c r="DQ57" s="10"/>
      <c r="DR57" s="10"/>
      <c r="DS57" s="8"/>
      <c r="DT57" s="10"/>
      <c r="DU57" s="10"/>
      <c r="DV57" s="10"/>
      <c r="DW57" s="10"/>
      <c r="DX57" s="10"/>
      <c r="DY57" s="10"/>
      <c r="DZ57" s="8"/>
      <c r="EA57" s="10"/>
      <c r="EB57" s="10"/>
      <c r="EC57" s="10"/>
      <c r="ED57" s="10"/>
      <c r="EE57" s="10"/>
      <c r="EF57" s="10"/>
      <c r="EG57" s="10"/>
      <c r="EH57" s="10"/>
      <c r="EI57" s="10"/>
      <c r="EJ57" s="10"/>
      <c r="EK57" s="10"/>
      <c r="EL57" s="10"/>
      <c r="EM57" s="8"/>
      <c r="EN57" s="10"/>
      <c r="EO57" s="10"/>
      <c r="EP57" s="10"/>
      <c r="EQ57" s="10"/>
      <c r="ER57" s="10"/>
      <c r="ES57" s="10"/>
      <c r="ET57" s="10"/>
      <c r="EU57" s="10"/>
      <c r="EV57" s="8"/>
      <c r="EW57" s="10"/>
      <c r="EX57" s="10"/>
      <c r="EY57" s="10"/>
      <c r="EZ57" s="10"/>
      <c r="FA57" s="8"/>
      <c r="FB57" s="8"/>
      <c r="FC57" s="8"/>
      <c r="FD57" s="8"/>
      <c r="FE57" s="8"/>
      <c r="FF57" s="8"/>
      <c r="FG57" s="9"/>
      <c r="FH57" s="9"/>
      <c r="FI57" s="8"/>
      <c r="FJ57" s="8"/>
      <c r="FK57" s="8"/>
      <c r="FL57" s="8"/>
      <c r="FM57" s="9"/>
      <c r="FN57" s="9"/>
      <c r="FO57" s="8"/>
      <c r="FP57" s="8"/>
      <c r="FQ57" s="8"/>
      <c r="FR57" s="8"/>
      <c r="FS57" s="8"/>
      <c r="FT57" s="8"/>
      <c r="FU57" s="8"/>
      <c r="FV57" s="8"/>
      <c r="FW57" s="77"/>
      <c r="FX57" s="8"/>
      <c r="FY57" s="8"/>
      <c r="FZ57" s="77"/>
      <c r="GA57" s="8"/>
    </row>
    <row r="58" spans="1:183" x14ac:dyDescent="0.2">
      <c r="A58" s="20"/>
      <c r="B58" s="91"/>
      <c r="C58" s="55"/>
      <c r="D58" s="55"/>
      <c r="E58" s="55"/>
      <c r="F58" s="55"/>
      <c r="G58" s="55"/>
      <c r="H58" s="55"/>
      <c r="I58" s="55"/>
      <c r="J58" s="55"/>
      <c r="K58" s="55"/>
      <c r="L58" s="55"/>
      <c r="M58" s="56"/>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row>
    <row r="59" spans="1:183" x14ac:dyDescent="0.2">
      <c r="A59" s="13" t="s">
        <v>147</v>
      </c>
      <c r="B59" s="13" t="s">
        <v>147</v>
      </c>
      <c r="C59" s="48">
        <f>SUM(C2:C57)-C6-C18-C21-C33-C40-C44-C47-C53</f>
        <v>368322</v>
      </c>
      <c r="D59" s="49">
        <f>C59/K59</f>
        <v>0.33013347961236056</v>
      </c>
      <c r="E59" s="48">
        <f t="shared" ref="E59:M59" si="5">SUM(E2:E57)-E6-E18-E21-E33-E40-E44-E47-E53</f>
        <v>5738</v>
      </c>
      <c r="F59" s="92">
        <f>E59/K59</f>
        <v>5.1430702103478073E-3</v>
      </c>
      <c r="G59" s="48">
        <f t="shared" si="5"/>
        <v>696248</v>
      </c>
      <c r="H59" s="49">
        <f>G59/K59</f>
        <v>0.62405931471143949</v>
      </c>
      <c r="I59" s="48">
        <f t="shared" si="5"/>
        <v>45368</v>
      </c>
      <c r="J59" s="49">
        <f>I59/K59</f>
        <v>4.066413546585209E-2</v>
      </c>
      <c r="K59" s="48">
        <f t="shared" si="5"/>
        <v>1115676</v>
      </c>
      <c r="L59" s="49">
        <f>K59/M59</f>
        <v>0.1967304345372759</v>
      </c>
      <c r="M59" s="48">
        <f t="shared" si="5"/>
        <v>5671090</v>
      </c>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row>
    <row r="60" spans="1:183" x14ac:dyDescent="0.2">
      <c r="A60" s="13" t="s">
        <v>131</v>
      </c>
      <c r="B60" s="13" t="s">
        <v>131</v>
      </c>
      <c r="C60" s="48">
        <f>AVERAGE(C2:C5, C7:C17, C19:C20, C22:C32, C34:C39, C41:C43, C45:C46, C48:C52, C54:C57)</f>
        <v>7673.375</v>
      </c>
      <c r="D60" s="49">
        <f t="shared" ref="D60:M60" si="6">AVERAGE(D2:D5, D7:D17, D19:D20, D22:D32, D34:D39, D41:D43, D45:D46, D48:D52, D54:D57)</f>
        <v>0.34059211703639702</v>
      </c>
      <c r="E60" s="48">
        <f t="shared" si="6"/>
        <v>119.54166666666667</v>
      </c>
      <c r="F60" s="92">
        <f t="shared" si="6"/>
        <v>6.1724541953062373E-3</v>
      </c>
      <c r="G60" s="48">
        <f t="shared" si="6"/>
        <v>14505.166666666666</v>
      </c>
      <c r="H60" s="49">
        <f t="shared" si="6"/>
        <v>0.62889688700373325</v>
      </c>
      <c r="I60" s="48">
        <f t="shared" si="6"/>
        <v>945.16666666666663</v>
      </c>
      <c r="J60" s="49">
        <f t="shared" si="6"/>
        <v>2.4338541764563366E-2</v>
      </c>
      <c r="K60" s="48">
        <f t="shared" si="6"/>
        <v>23243.25</v>
      </c>
      <c r="L60" s="49">
        <f t="shared" si="6"/>
        <v>0.19210598612253871</v>
      </c>
      <c r="M60" s="48">
        <f t="shared" si="6"/>
        <v>118147.70833333333</v>
      </c>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row>
    <row r="61" spans="1:183" x14ac:dyDescent="0.2">
      <c r="A61" s="13" t="s">
        <v>132</v>
      </c>
      <c r="B61" s="13" t="s">
        <v>132</v>
      </c>
      <c r="C61" s="48">
        <f>MEDIAN(C2:C5, C7:C17, C19:C20, C22:C32, C34:C39, C41:C43, C45:C46, C48:C52, C54:C57)</f>
        <v>5610</v>
      </c>
      <c r="D61" s="49">
        <f t="shared" ref="D61:M61" si="7">MEDIAN(D2:D5, D7:D17, D19:D20, D22:D32, D34:D39, D41:D43, D45:D46, D48:D52, D54:D57)</f>
        <v>0.33760896256331974</v>
      </c>
      <c r="E61" s="48">
        <f t="shared" si="7"/>
        <v>79.5</v>
      </c>
      <c r="F61" s="92">
        <f t="shared" si="7"/>
        <v>4.359932284927967E-3</v>
      </c>
      <c r="G61" s="48">
        <f t="shared" si="7"/>
        <v>11241.5</v>
      </c>
      <c r="H61" s="49">
        <f t="shared" si="7"/>
        <v>0.64051808223911433</v>
      </c>
      <c r="I61" s="48">
        <f t="shared" si="7"/>
        <v>0</v>
      </c>
      <c r="J61" s="93">
        <f t="shared" si="7"/>
        <v>0</v>
      </c>
      <c r="K61" s="48">
        <f t="shared" si="7"/>
        <v>18215.5</v>
      </c>
      <c r="L61" s="49">
        <f t="shared" si="7"/>
        <v>0.19494902916239834</v>
      </c>
      <c r="M61" s="48">
        <f t="shared" si="7"/>
        <v>77906</v>
      </c>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row>
    <row r="62" spans="1:183" x14ac:dyDescent="0.2">
      <c r="C62" s="43"/>
      <c r="D62" s="43"/>
      <c r="E62" s="43"/>
      <c r="F62" s="43"/>
      <c r="G62" s="43"/>
      <c r="H62" s="43"/>
      <c r="I62" s="43"/>
      <c r="J62" s="43"/>
      <c r="K62" s="43"/>
      <c r="L62" s="43"/>
      <c r="M62" s="43"/>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row>
    <row r="63" spans="1:183" x14ac:dyDescent="0.2">
      <c r="C63" s="43"/>
      <c r="D63" s="43"/>
      <c r="E63" s="43"/>
      <c r="F63" s="43"/>
      <c r="G63" s="43"/>
      <c r="H63" s="43"/>
      <c r="I63" s="43"/>
      <c r="J63" s="43"/>
      <c r="K63" s="43"/>
      <c r="L63" s="43"/>
      <c r="M63" s="43"/>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row>
    <row r="64" spans="1:183" x14ac:dyDescent="0.2">
      <c r="C64" s="43"/>
      <c r="D64" s="43"/>
      <c r="E64" s="43"/>
      <c r="F64" s="43"/>
      <c r="G64" s="43"/>
      <c r="H64" s="43"/>
      <c r="I64" s="43"/>
      <c r="J64" s="43"/>
      <c r="K64" s="43"/>
      <c r="L64" s="43"/>
      <c r="M64" s="43"/>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row>
    <row r="65" spans="3:183" x14ac:dyDescent="0.2">
      <c r="C65" s="43"/>
      <c r="D65" s="43"/>
      <c r="E65" s="43"/>
      <c r="F65" s="43"/>
      <c r="G65" s="43"/>
      <c r="H65" s="43"/>
      <c r="I65" s="43"/>
      <c r="J65" s="43"/>
      <c r="K65" s="43"/>
      <c r="L65" s="43"/>
      <c r="M65" s="43"/>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row>
    <row r="66" spans="3:183" x14ac:dyDescent="0.2">
      <c r="C66" s="43"/>
      <c r="D66" s="43"/>
      <c r="E66" s="43"/>
      <c r="F66" s="43"/>
      <c r="G66" s="43"/>
      <c r="H66" s="43"/>
      <c r="I66" s="43"/>
      <c r="J66" s="43"/>
      <c r="K66" s="43"/>
      <c r="L66" s="43"/>
      <c r="M66" s="43"/>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row>
    <row r="67" spans="3:183" x14ac:dyDescent="0.2">
      <c r="C67" s="43"/>
      <c r="D67" s="43"/>
      <c r="E67" s="43"/>
      <c r="F67" s="43"/>
      <c r="G67" s="43"/>
      <c r="H67" s="43"/>
      <c r="I67" s="43"/>
      <c r="J67" s="43"/>
      <c r="K67" s="43"/>
      <c r="L67" s="43"/>
      <c r="M67" s="43"/>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row>
    <row r="68" spans="3:183" x14ac:dyDescent="0.2">
      <c r="C68" s="43"/>
      <c r="D68" s="43"/>
      <c r="E68" s="43"/>
      <c r="F68" s="43"/>
      <c r="G68" s="43"/>
      <c r="H68" s="43"/>
      <c r="I68" s="43"/>
      <c r="J68" s="43"/>
      <c r="K68" s="43"/>
      <c r="L68" s="43"/>
      <c r="M68" s="43"/>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row>
    <row r="69" spans="3:183" x14ac:dyDescent="0.2">
      <c r="C69" s="43"/>
      <c r="D69" s="43"/>
      <c r="E69" s="43"/>
      <c r="F69" s="43"/>
      <c r="G69" s="43"/>
      <c r="H69" s="43"/>
      <c r="I69" s="43"/>
      <c r="J69" s="43"/>
      <c r="K69" s="43"/>
      <c r="L69" s="43"/>
      <c r="M69" s="43"/>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row>
    <row r="70" spans="3:183" x14ac:dyDescent="0.2">
      <c r="C70" s="43"/>
      <c r="D70" s="43"/>
      <c r="E70" s="43"/>
      <c r="F70" s="43"/>
      <c r="G70" s="43"/>
      <c r="H70" s="43"/>
      <c r="I70" s="43"/>
      <c r="J70" s="43"/>
      <c r="K70" s="43"/>
      <c r="L70" s="43"/>
      <c r="M70" s="43"/>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row>
    <row r="71" spans="3:183" x14ac:dyDescent="0.2">
      <c r="C71" s="43"/>
      <c r="D71" s="43"/>
      <c r="E71" s="43"/>
      <c r="F71" s="43"/>
      <c r="G71" s="43"/>
      <c r="H71" s="43"/>
      <c r="I71" s="43"/>
      <c r="J71" s="43"/>
      <c r="K71" s="43"/>
      <c r="L71" s="43"/>
      <c r="M71" s="43"/>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row>
    <row r="72" spans="3:183" x14ac:dyDescent="0.2">
      <c r="C72" s="43"/>
      <c r="D72" s="43"/>
      <c r="E72" s="43"/>
      <c r="F72" s="43"/>
      <c r="G72" s="43"/>
      <c r="H72" s="43"/>
      <c r="I72" s="43"/>
      <c r="J72" s="43"/>
      <c r="K72" s="43"/>
      <c r="L72" s="43"/>
      <c r="M72" s="43"/>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row>
    <row r="73" spans="3:183" x14ac:dyDescent="0.2">
      <c r="C73" s="43"/>
      <c r="D73" s="43"/>
      <c r="E73" s="43"/>
      <c r="F73" s="43"/>
      <c r="G73" s="43"/>
      <c r="H73" s="43"/>
      <c r="I73" s="43"/>
      <c r="J73" s="43"/>
      <c r="K73" s="43"/>
      <c r="L73" s="43"/>
      <c r="M73" s="43"/>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row>
    <row r="74" spans="3:183" x14ac:dyDescent="0.2">
      <c r="C74" s="43"/>
      <c r="D74" s="43"/>
      <c r="E74" s="43"/>
      <c r="F74" s="43"/>
      <c r="G74" s="43"/>
      <c r="H74" s="43"/>
      <c r="I74" s="43"/>
      <c r="J74" s="43"/>
      <c r="K74" s="43"/>
      <c r="L74" s="43"/>
      <c r="M74" s="43"/>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row>
    <row r="75" spans="3:183" x14ac:dyDescent="0.2">
      <c r="C75" s="43"/>
      <c r="D75" s="43"/>
      <c r="E75" s="43"/>
      <c r="F75" s="43"/>
      <c r="G75" s="43"/>
      <c r="H75" s="43"/>
      <c r="I75" s="43"/>
      <c r="J75" s="43"/>
      <c r="K75" s="43"/>
      <c r="L75" s="43"/>
      <c r="M75" s="43"/>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row>
    <row r="76" spans="3:183" x14ac:dyDescent="0.2">
      <c r="C76" s="43"/>
      <c r="D76" s="43"/>
      <c r="E76" s="43"/>
      <c r="F76" s="43"/>
      <c r="G76" s="43"/>
      <c r="H76" s="43"/>
      <c r="I76" s="43"/>
      <c r="J76" s="43"/>
      <c r="K76" s="43"/>
      <c r="L76" s="43"/>
      <c r="M76" s="43"/>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row>
    <row r="77" spans="3:183" x14ac:dyDescent="0.2">
      <c r="C77" s="43"/>
      <c r="D77" s="43"/>
      <c r="E77" s="43"/>
      <c r="F77" s="43"/>
      <c r="G77" s="43"/>
      <c r="H77" s="43"/>
      <c r="I77" s="43"/>
      <c r="J77" s="43"/>
      <c r="K77" s="43"/>
      <c r="L77" s="43"/>
      <c r="M77" s="43"/>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row>
    <row r="78" spans="3:183" x14ac:dyDescent="0.2">
      <c r="C78" s="43"/>
      <c r="D78" s="43"/>
      <c r="E78" s="43"/>
      <c r="F78" s="43"/>
      <c r="G78" s="43"/>
      <c r="H78" s="43"/>
      <c r="I78" s="43"/>
      <c r="J78" s="43"/>
      <c r="K78" s="43"/>
      <c r="L78" s="43"/>
      <c r="M78" s="43"/>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row>
  </sheetData>
  <autoFilter ref="A1:M57" xr:uid="{9A0500D3-B10D-4B59-890D-7DBF7BAD6649}"/>
  <conditionalFormatting sqref="A2:M57">
    <cfRule type="expression" dxfId="3" priority="1">
      <formula>MOD(ROW(),2)=0</formula>
    </cfRule>
  </conditionalFormatting>
  <printOptions horizontalCentered="1" verticalCentered="1"/>
  <pageMargins left="0.75" right="0.75" top="1" bottom="1" header="0.5" footer="0.5"/>
  <pageSetup orientation="landscape" horizontalDpi="0" verticalDpi="0"/>
  <headerFooter>
    <oddHeader>Data Dump - Sections 1-11</oddHeader>
    <oddFooter>Counting Opinions (SQUIRE) Ltd.</oddFooter>
  </headerFooter>
  <ignoredErrors>
    <ignoredError sqref="C6 M6 I6 G6 E6 M18 I18 G18 E18 C18 M33 K33 I33 G33 E33 C33 M40 G40 E40 C40 C44 E44 G44 I44 M44 C53 E53 G53 I53 K53 M53" formulaRange="1"/>
    <ignoredError sqref="K6:L6 J6 H6 F6 D6 K40 K44 K18" formula="1" formulaRange="1"/>
    <ignoredError sqref="L18 J18 H18 F18 D18 D21 F21 K21:L21 L33 J33 H33 F33 D33 F40 D40 D47 F47 H47 J47:K47 L47 L44 J44 H44 F44 D44 L40 L53 J53 H53 F53 D53 L59 J59 H59 F59 D5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64C47-90DA-45A7-BED4-22E38646858D}">
  <sheetPr>
    <tabColor theme="7" tint="0.39997558519241921"/>
  </sheetPr>
  <dimension ref="A1:FH71"/>
  <sheetViews>
    <sheetView showGridLines="0" zoomScale="110" zoomScaleNormal="11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8.140625" style="7" customWidth="1"/>
    <col min="2" max="2" width="20.28515625" style="7" bestFit="1" customWidth="1"/>
    <col min="3" max="3" width="11.42578125" style="12" hidden="1" customWidth="1"/>
    <col min="4" max="4" width="11.42578125" style="12" bestFit="1" customWidth="1"/>
    <col min="5" max="5" width="11.42578125" style="12" customWidth="1"/>
    <col min="6" max="7" width="11.42578125" style="12" bestFit="1" customWidth="1"/>
    <col min="8" max="8" width="11.42578125" style="12" customWidth="1"/>
    <col min="9" max="9" width="12.7109375" style="12" customWidth="1"/>
    <col min="10" max="10" width="11.42578125" style="12" customWidth="1"/>
    <col min="11" max="11" width="14.140625" style="12" customWidth="1"/>
    <col min="12" max="12" width="15.28515625" style="7" customWidth="1"/>
    <col min="13" max="100" width="11.42578125" style="7" bestFit="1" customWidth="1"/>
    <col min="101" max="101" width="15.28515625" style="7" customWidth="1"/>
    <col min="102" max="107" width="11.42578125" style="7" bestFit="1" customWidth="1"/>
    <col min="108" max="108" width="15.28515625" style="7" customWidth="1"/>
    <col min="109" max="120" width="11.42578125" style="7" bestFit="1" customWidth="1"/>
    <col min="121" max="121" width="15.28515625" style="7" customWidth="1"/>
    <col min="122" max="129" width="11.42578125" style="7" bestFit="1" customWidth="1"/>
    <col min="130" max="130" width="15.28515625" style="7" customWidth="1"/>
    <col min="131" max="134" width="11.42578125" style="7" bestFit="1" customWidth="1"/>
    <col min="135" max="140" width="15.28515625" style="7" customWidth="1"/>
    <col min="141" max="142" width="11.42578125" style="7" bestFit="1" customWidth="1"/>
    <col min="143" max="146" width="15.28515625" style="7" customWidth="1"/>
    <col min="147" max="148" width="11.42578125" style="7" bestFit="1" customWidth="1"/>
    <col min="149" max="152" width="15.28515625" style="7" customWidth="1"/>
    <col min="153" max="153" width="11.42578125" style="7" bestFit="1" customWidth="1"/>
    <col min="154" max="154" width="15.28515625" style="7" customWidth="1"/>
    <col min="155" max="155" width="11.42578125" style="7" bestFit="1" customWidth="1"/>
    <col min="156" max="156" width="15.28515625" style="7" customWidth="1"/>
    <col min="157" max="157" width="11.42578125" style="7" bestFit="1" customWidth="1"/>
    <col min="158" max="159" width="15.28515625" style="7" customWidth="1"/>
    <col min="160" max="160" width="11.42578125" style="7" bestFit="1" customWidth="1"/>
    <col min="161" max="161" width="15.28515625" style="7" customWidth="1"/>
    <col min="162" max="16384" width="9.140625" style="7"/>
  </cols>
  <sheetData>
    <row r="1" spans="1:164" s="6" customFormat="1" ht="63.75" customHeight="1" x14ac:dyDescent="0.2">
      <c r="A1" s="63" t="s">
        <v>32</v>
      </c>
      <c r="B1" s="109" t="s">
        <v>33</v>
      </c>
      <c r="C1" s="109" t="s">
        <v>180</v>
      </c>
      <c r="D1" s="109" t="s">
        <v>142</v>
      </c>
      <c r="E1" s="16" t="s">
        <v>181</v>
      </c>
      <c r="F1" s="109" t="s">
        <v>182</v>
      </c>
      <c r="G1" s="109" t="s">
        <v>183</v>
      </c>
      <c r="H1" s="16" t="s">
        <v>184</v>
      </c>
      <c r="I1" s="16" t="s">
        <v>185</v>
      </c>
      <c r="J1" s="16" t="s">
        <v>186</v>
      </c>
      <c r="K1" s="110" t="s">
        <v>179</v>
      </c>
    </row>
    <row r="2" spans="1:164" x14ac:dyDescent="0.2">
      <c r="A2" s="17" t="s">
        <v>44</v>
      </c>
      <c r="B2" s="79" t="s">
        <v>45</v>
      </c>
      <c r="C2" s="52">
        <v>16310</v>
      </c>
      <c r="D2" s="52">
        <v>49592</v>
      </c>
      <c r="E2" s="73">
        <f t="shared" ref="E2:E49" si="0">D2/C2</f>
        <v>3.0405885959534027</v>
      </c>
      <c r="F2" s="52">
        <v>16606</v>
      </c>
      <c r="G2" s="52">
        <v>187</v>
      </c>
      <c r="H2" s="52">
        <f t="shared" ref="H2:H49" si="1">F2+G2</f>
        <v>16793</v>
      </c>
      <c r="I2" s="52">
        <f>D2+H2</f>
        <v>66385</v>
      </c>
      <c r="J2" s="53">
        <f t="shared" ref="J2:J49" si="2">I2/K2</f>
        <v>0.22977982534171895</v>
      </c>
      <c r="K2" s="82">
        <v>288907</v>
      </c>
      <c r="L2" s="9"/>
      <c r="M2" s="8"/>
      <c r="N2" s="9"/>
      <c r="O2" s="8"/>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9"/>
      <c r="CR2" s="9"/>
      <c r="CS2" s="9"/>
      <c r="CT2" s="8"/>
      <c r="CU2" s="10"/>
      <c r="CV2" s="10"/>
      <c r="CW2" s="10"/>
      <c r="CX2" s="10"/>
      <c r="CY2" s="10"/>
      <c r="CZ2" s="8"/>
      <c r="DA2" s="10"/>
      <c r="DB2" s="10"/>
      <c r="DC2" s="10"/>
      <c r="DD2" s="10"/>
      <c r="DE2" s="10"/>
      <c r="DF2" s="10"/>
      <c r="DG2" s="8"/>
      <c r="DH2" s="10"/>
      <c r="DI2" s="10"/>
      <c r="DJ2" s="10"/>
      <c r="DK2" s="10"/>
      <c r="DL2" s="10"/>
      <c r="DM2" s="10"/>
      <c r="DN2" s="10"/>
      <c r="DO2" s="10"/>
      <c r="DP2" s="10"/>
      <c r="DQ2" s="10"/>
      <c r="DR2" s="10"/>
      <c r="DS2" s="10"/>
      <c r="DT2" s="8"/>
      <c r="DU2" s="10"/>
      <c r="DV2" s="10"/>
      <c r="DW2" s="10"/>
      <c r="DX2" s="10"/>
      <c r="DY2" s="10"/>
      <c r="DZ2" s="10"/>
      <c r="EA2" s="10"/>
      <c r="EB2" s="10"/>
      <c r="EC2" s="8"/>
      <c r="ED2" s="10"/>
      <c r="EE2" s="10"/>
      <c r="EF2" s="10"/>
      <c r="EG2" s="10"/>
      <c r="EH2" s="8"/>
      <c r="EI2" s="8"/>
      <c r="EJ2" s="8"/>
      <c r="EK2" s="8"/>
      <c r="EL2" s="8"/>
      <c r="EM2" s="8"/>
      <c r="EN2" s="9"/>
      <c r="EO2" s="9"/>
      <c r="EP2" s="8"/>
      <c r="EQ2" s="8"/>
      <c r="ER2" s="8"/>
      <c r="ES2" s="8"/>
      <c r="ET2" s="9"/>
      <c r="EU2" s="9"/>
      <c r="EV2" s="8"/>
      <c r="EW2" s="8"/>
      <c r="EX2" s="8"/>
      <c r="EY2" s="8"/>
      <c r="EZ2" s="8"/>
      <c r="FA2" s="8"/>
      <c r="FB2" s="8"/>
      <c r="FC2" s="8"/>
      <c r="FD2" s="77"/>
      <c r="FE2" s="8"/>
      <c r="FF2" s="8"/>
      <c r="FG2" s="77"/>
      <c r="FH2" s="8"/>
    </row>
    <row r="3" spans="1:164" x14ac:dyDescent="0.2">
      <c r="A3" s="17" t="s">
        <v>46</v>
      </c>
      <c r="B3" s="79" t="s">
        <v>47</v>
      </c>
      <c r="C3" s="52">
        <v>22954</v>
      </c>
      <c r="D3" s="52">
        <v>19526</v>
      </c>
      <c r="E3" s="73">
        <f t="shared" si="0"/>
        <v>0.8506578374139584</v>
      </c>
      <c r="F3" s="52">
        <v>8822</v>
      </c>
      <c r="G3" s="52">
        <v>172</v>
      </c>
      <c r="H3" s="52">
        <f t="shared" si="1"/>
        <v>8994</v>
      </c>
      <c r="I3" s="52">
        <f t="shared" ref="I3:I49" si="3">SUM(D3+(F3+G3))</f>
        <v>28520</v>
      </c>
      <c r="J3" s="53">
        <f t="shared" si="2"/>
        <v>0.25331746398308846</v>
      </c>
      <c r="K3" s="82">
        <v>112586</v>
      </c>
      <c r="L3" s="9"/>
      <c r="M3" s="8"/>
      <c r="N3" s="9"/>
      <c r="O3" s="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8"/>
      <c r="BC3" s="8"/>
      <c r="BD3" s="9"/>
      <c r="BE3" s="9"/>
      <c r="BF3" s="8"/>
      <c r="BG3" s="9"/>
      <c r="BH3" s="9"/>
      <c r="BI3" s="9"/>
      <c r="BJ3" s="9"/>
      <c r="BK3" s="9"/>
      <c r="BL3" s="9"/>
      <c r="BM3" s="9"/>
      <c r="BN3" s="9"/>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9"/>
      <c r="CR3" s="9"/>
      <c r="CS3" s="9"/>
      <c r="CT3" s="9"/>
      <c r="CU3" s="10"/>
      <c r="CV3" s="10"/>
      <c r="CW3" s="10"/>
      <c r="CX3" s="10"/>
      <c r="CY3" s="10"/>
      <c r="CZ3" s="8"/>
      <c r="DA3" s="10"/>
      <c r="DB3" s="10"/>
      <c r="DC3" s="10"/>
      <c r="DD3" s="10"/>
      <c r="DE3" s="10"/>
      <c r="DF3" s="10"/>
      <c r="DG3" s="8"/>
      <c r="DH3" s="10"/>
      <c r="DI3" s="10"/>
      <c r="DJ3" s="10"/>
      <c r="DK3" s="10"/>
      <c r="DL3" s="10"/>
      <c r="DM3" s="10"/>
      <c r="DN3" s="10"/>
      <c r="DO3" s="10"/>
      <c r="DP3" s="10"/>
      <c r="DQ3" s="10"/>
      <c r="DR3" s="10"/>
      <c r="DS3" s="10"/>
      <c r="DT3" s="8"/>
      <c r="DU3" s="10"/>
      <c r="DV3" s="10"/>
      <c r="DW3" s="10"/>
      <c r="DX3" s="10"/>
      <c r="DY3" s="10"/>
      <c r="DZ3" s="10"/>
      <c r="EA3" s="10"/>
      <c r="EB3" s="10"/>
      <c r="EC3" s="8"/>
      <c r="ED3" s="10"/>
      <c r="EE3" s="10"/>
      <c r="EF3" s="10"/>
      <c r="EG3" s="10"/>
      <c r="EH3" s="8"/>
      <c r="EI3" s="8"/>
      <c r="EJ3" s="8"/>
      <c r="EK3" s="8"/>
      <c r="EL3" s="8"/>
      <c r="EM3" s="8"/>
      <c r="EN3" s="9"/>
      <c r="EO3" s="9"/>
      <c r="EP3" s="8"/>
      <c r="EQ3" s="8"/>
      <c r="ER3" s="8"/>
      <c r="ES3" s="8"/>
      <c r="ET3" s="9"/>
      <c r="EU3" s="9"/>
      <c r="EV3" s="8"/>
      <c r="EW3" s="8"/>
      <c r="EX3" s="8"/>
      <c r="EY3" s="8"/>
      <c r="EZ3" s="8"/>
      <c r="FA3" s="8"/>
      <c r="FB3" s="8"/>
      <c r="FC3" s="8"/>
      <c r="FD3" s="77"/>
      <c r="FE3" s="8"/>
      <c r="FF3" s="8"/>
      <c r="FG3" s="77"/>
      <c r="FH3" s="8"/>
    </row>
    <row r="4" spans="1:164" x14ac:dyDescent="0.2">
      <c r="A4" s="17" t="s">
        <v>50</v>
      </c>
      <c r="B4" s="79" t="s">
        <v>49</v>
      </c>
      <c r="C4" s="52">
        <v>14055</v>
      </c>
      <c r="D4" s="52">
        <v>17696</v>
      </c>
      <c r="E4" s="73">
        <f t="shared" si="0"/>
        <v>1.2590537175382426</v>
      </c>
      <c r="F4" s="52">
        <v>5326</v>
      </c>
      <c r="G4" s="52">
        <v>45</v>
      </c>
      <c r="H4" s="52">
        <f t="shared" si="1"/>
        <v>5371</v>
      </c>
      <c r="I4" s="52">
        <f t="shared" si="3"/>
        <v>23067</v>
      </c>
      <c r="J4" s="53">
        <f t="shared" si="2"/>
        <v>0.3177841762299034</v>
      </c>
      <c r="K4" s="82">
        <v>72587</v>
      </c>
      <c r="L4" s="9"/>
      <c r="M4" s="8"/>
      <c r="N4" s="9"/>
      <c r="O4" s="8"/>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8"/>
      <c r="BC4" s="8"/>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8"/>
      <c r="CJ4" s="8"/>
      <c r="CK4" s="8"/>
      <c r="CL4" s="8"/>
      <c r="CM4" s="8"/>
      <c r="CN4" s="8"/>
      <c r="CO4" s="8"/>
      <c r="CP4" s="8"/>
      <c r="CQ4" s="9"/>
      <c r="CR4" s="9"/>
      <c r="CS4" s="9"/>
      <c r="CT4" s="9"/>
      <c r="CU4" s="10"/>
      <c r="CV4" s="10"/>
      <c r="CW4" s="10"/>
      <c r="CX4" s="10"/>
      <c r="CY4" s="10"/>
      <c r="CZ4" s="8"/>
      <c r="DA4" s="10"/>
      <c r="DB4" s="10"/>
      <c r="DC4" s="10"/>
      <c r="DD4" s="10"/>
      <c r="DE4" s="10"/>
      <c r="DF4" s="10"/>
      <c r="DG4" s="8"/>
      <c r="DH4" s="10"/>
      <c r="DI4" s="10"/>
      <c r="DJ4" s="10"/>
      <c r="DK4" s="10"/>
      <c r="DL4" s="10"/>
      <c r="DM4" s="10"/>
      <c r="DN4" s="10"/>
      <c r="DO4" s="10"/>
      <c r="DP4" s="10"/>
      <c r="DQ4" s="10"/>
      <c r="DR4" s="10"/>
      <c r="DS4" s="10"/>
      <c r="DT4" s="8"/>
      <c r="DU4" s="10"/>
      <c r="DV4" s="10"/>
      <c r="DW4" s="10"/>
      <c r="DX4" s="10"/>
      <c r="DY4" s="10"/>
      <c r="DZ4" s="10"/>
      <c r="EA4" s="10"/>
      <c r="EB4" s="10"/>
      <c r="EC4" s="8"/>
      <c r="ED4" s="10"/>
      <c r="EE4" s="10"/>
      <c r="EF4" s="10"/>
      <c r="EG4" s="10"/>
      <c r="EH4" s="8"/>
      <c r="EI4" s="8"/>
      <c r="EJ4" s="8"/>
      <c r="EK4" s="8"/>
      <c r="EL4" s="8"/>
      <c r="EM4" s="8"/>
      <c r="EN4" s="9"/>
      <c r="EO4" s="9"/>
      <c r="EP4" s="8"/>
      <c r="EQ4" s="8"/>
      <c r="ER4" s="8"/>
      <c r="ES4" s="8"/>
      <c r="ET4" s="9"/>
      <c r="EU4" s="9"/>
      <c r="EV4" s="8"/>
      <c r="EW4" s="8"/>
      <c r="EX4" s="8"/>
      <c r="EY4" s="8"/>
      <c r="EZ4" s="10"/>
      <c r="FA4" s="8"/>
      <c r="FB4" s="9"/>
      <c r="FC4" s="8"/>
      <c r="FD4" s="77"/>
      <c r="FE4" s="8"/>
      <c r="FF4" s="8"/>
      <c r="FG4" s="77"/>
      <c r="FH4" s="8"/>
    </row>
    <row r="5" spans="1:164" x14ac:dyDescent="0.2">
      <c r="A5" s="17" t="s">
        <v>48</v>
      </c>
      <c r="B5" s="79" t="s">
        <v>49</v>
      </c>
      <c r="C5" s="52">
        <v>1900</v>
      </c>
      <c r="D5" s="52">
        <v>1146</v>
      </c>
      <c r="E5" s="73">
        <f t="shared" si="0"/>
        <v>0.60315789473684212</v>
      </c>
      <c r="F5" s="52">
        <v>229</v>
      </c>
      <c r="G5" s="52">
        <v>2</v>
      </c>
      <c r="H5" s="52">
        <f t="shared" si="1"/>
        <v>231</v>
      </c>
      <c r="I5" s="52">
        <f t="shared" si="3"/>
        <v>1377</v>
      </c>
      <c r="J5" s="53">
        <f t="shared" si="2"/>
        <v>0.3911931818181818</v>
      </c>
      <c r="K5" s="82">
        <v>3520</v>
      </c>
      <c r="L5" s="9"/>
      <c r="M5" s="8"/>
      <c r="N5" s="9"/>
      <c r="O5" s="8"/>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8"/>
      <c r="BC5" s="8"/>
      <c r="BD5" s="9"/>
      <c r="BE5" s="9"/>
      <c r="BF5" s="8"/>
      <c r="BG5" s="9"/>
      <c r="BH5" s="9"/>
      <c r="BI5" s="9"/>
      <c r="BJ5" s="9"/>
      <c r="BK5" s="9"/>
      <c r="BL5" s="9"/>
      <c r="BM5" s="9"/>
      <c r="BN5" s="9"/>
      <c r="BO5" s="9"/>
      <c r="BP5" s="9"/>
      <c r="BQ5" s="9"/>
      <c r="BR5" s="9"/>
      <c r="BS5" s="9"/>
      <c r="BT5" s="9"/>
      <c r="BU5" s="9"/>
      <c r="BV5" s="9"/>
      <c r="BW5" s="9"/>
      <c r="BX5" s="9"/>
      <c r="BY5" s="8"/>
      <c r="BZ5" s="8"/>
      <c r="CA5" s="8"/>
      <c r="CB5" s="8"/>
      <c r="CC5" s="8"/>
      <c r="CD5" s="8"/>
      <c r="CE5" s="8"/>
      <c r="CF5" s="8"/>
      <c r="CG5" s="8"/>
      <c r="CH5" s="8"/>
      <c r="CI5" s="8"/>
      <c r="CJ5" s="8"/>
      <c r="CK5" s="8"/>
      <c r="CL5" s="8"/>
      <c r="CM5" s="8"/>
      <c r="CN5" s="8"/>
      <c r="CO5" s="8"/>
      <c r="CP5" s="8"/>
      <c r="CQ5" s="9"/>
      <c r="CR5" s="9"/>
      <c r="CS5" s="9"/>
      <c r="CT5" s="8"/>
      <c r="CU5" s="10"/>
      <c r="CV5" s="10"/>
      <c r="CW5" s="10"/>
      <c r="CX5" s="10"/>
      <c r="CY5" s="10"/>
      <c r="CZ5" s="8"/>
      <c r="DA5" s="10"/>
      <c r="DB5" s="10"/>
      <c r="DC5" s="10"/>
      <c r="DD5" s="10"/>
      <c r="DE5" s="10"/>
      <c r="DF5" s="10"/>
      <c r="DG5" s="8"/>
      <c r="DH5" s="10"/>
      <c r="DI5" s="10"/>
      <c r="DJ5" s="10"/>
      <c r="DK5" s="10"/>
      <c r="DL5" s="10"/>
      <c r="DM5" s="10"/>
      <c r="DN5" s="10"/>
      <c r="DO5" s="10"/>
      <c r="DP5" s="10"/>
      <c r="DQ5" s="10"/>
      <c r="DR5" s="10"/>
      <c r="DS5" s="10"/>
      <c r="DT5" s="8"/>
      <c r="DU5" s="10"/>
      <c r="DV5" s="10"/>
      <c r="DW5" s="10"/>
      <c r="DX5" s="10"/>
      <c r="DY5" s="10"/>
      <c r="DZ5" s="10"/>
      <c r="EA5" s="10"/>
      <c r="EB5" s="10"/>
      <c r="EC5" s="8"/>
      <c r="ED5" s="10"/>
      <c r="EE5" s="10"/>
      <c r="EF5" s="10"/>
      <c r="EG5" s="10"/>
      <c r="EH5" s="8"/>
      <c r="EI5" s="8"/>
      <c r="EJ5" s="8"/>
      <c r="EK5" s="8"/>
      <c r="EL5" s="8"/>
      <c r="EM5" s="8"/>
      <c r="EN5" s="9"/>
      <c r="EO5" s="9"/>
      <c r="EP5" s="8"/>
      <c r="EQ5" s="8"/>
      <c r="ER5" s="8"/>
      <c r="ES5" s="8"/>
      <c r="ET5" s="9"/>
      <c r="EU5" s="9"/>
      <c r="EV5" s="8"/>
      <c r="EW5" s="8"/>
      <c r="EX5" s="8"/>
      <c r="EY5" s="8"/>
      <c r="EZ5" s="10"/>
      <c r="FA5" s="8"/>
      <c r="FB5" s="8"/>
      <c r="FC5" s="8"/>
      <c r="FD5" s="77"/>
      <c r="FE5" s="8"/>
      <c r="FF5" s="8"/>
      <c r="FG5" s="77"/>
      <c r="FH5" s="8"/>
    </row>
    <row r="6" spans="1:164" x14ac:dyDescent="0.2">
      <c r="A6" s="17" t="s">
        <v>51</v>
      </c>
      <c r="B6" s="79" t="s">
        <v>52</v>
      </c>
      <c r="C6" s="52">
        <v>19376</v>
      </c>
      <c r="D6" s="52">
        <v>6930</v>
      </c>
      <c r="E6" s="73">
        <f t="shared" si="0"/>
        <v>0.35765895953757226</v>
      </c>
      <c r="F6" s="52">
        <v>389</v>
      </c>
      <c r="G6" s="52">
        <v>5</v>
      </c>
      <c r="H6" s="52">
        <f t="shared" si="1"/>
        <v>394</v>
      </c>
      <c r="I6" s="52">
        <f t="shared" si="3"/>
        <v>7324</v>
      </c>
      <c r="J6" s="53">
        <f t="shared" si="2"/>
        <v>0.54071613141380581</v>
      </c>
      <c r="K6" s="82">
        <v>13545</v>
      </c>
      <c r="L6" s="9"/>
      <c r="M6" s="8"/>
      <c r="N6" s="9"/>
      <c r="O6" s="8"/>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8"/>
      <c r="BC6" s="8"/>
      <c r="BD6" s="9"/>
      <c r="BE6" s="9"/>
      <c r="BF6" s="8"/>
      <c r="BG6" s="9"/>
      <c r="BH6" s="9"/>
      <c r="BI6" s="9"/>
      <c r="BJ6" s="9"/>
      <c r="BK6" s="9"/>
      <c r="BL6" s="9"/>
      <c r="BM6" s="9"/>
      <c r="BN6" s="9"/>
      <c r="BO6" s="9"/>
      <c r="BP6" s="9"/>
      <c r="BQ6" s="9"/>
      <c r="BR6" s="9"/>
      <c r="BS6" s="9"/>
      <c r="BT6" s="9"/>
      <c r="BU6" s="9"/>
      <c r="BV6" s="9"/>
      <c r="BW6" s="9"/>
      <c r="BX6" s="9"/>
      <c r="BY6" s="8"/>
      <c r="BZ6" s="8"/>
      <c r="CA6" s="8"/>
      <c r="CB6" s="8"/>
      <c r="CC6" s="8"/>
      <c r="CD6" s="8"/>
      <c r="CE6" s="8"/>
      <c r="CF6" s="8"/>
      <c r="CG6" s="8"/>
      <c r="CH6" s="8"/>
      <c r="CI6" s="8"/>
      <c r="CJ6" s="8"/>
      <c r="CK6" s="8"/>
      <c r="CL6" s="8"/>
      <c r="CM6" s="8"/>
      <c r="CN6" s="8"/>
      <c r="CO6" s="8"/>
      <c r="CP6" s="8"/>
      <c r="CQ6" s="9"/>
      <c r="CR6" s="9"/>
      <c r="CS6" s="9"/>
      <c r="CT6" s="8"/>
      <c r="CU6" s="10"/>
      <c r="CV6" s="10"/>
      <c r="CW6" s="10"/>
      <c r="CX6" s="10"/>
      <c r="CY6" s="10"/>
      <c r="CZ6" s="8"/>
      <c r="DA6" s="10"/>
      <c r="DB6" s="10"/>
      <c r="DC6" s="10"/>
      <c r="DD6" s="10"/>
      <c r="DE6" s="10"/>
      <c r="DF6" s="10"/>
      <c r="DG6" s="8"/>
      <c r="DH6" s="10"/>
      <c r="DI6" s="10"/>
      <c r="DJ6" s="10"/>
      <c r="DK6" s="10"/>
      <c r="DL6" s="10"/>
      <c r="DM6" s="10"/>
      <c r="DN6" s="10"/>
      <c r="DO6" s="10"/>
      <c r="DP6" s="10"/>
      <c r="DQ6" s="10"/>
      <c r="DR6" s="10"/>
      <c r="DS6" s="10"/>
      <c r="DT6" s="8"/>
      <c r="DU6" s="10"/>
      <c r="DV6" s="10"/>
      <c r="DW6" s="10"/>
      <c r="DX6" s="10"/>
      <c r="DY6" s="10"/>
      <c r="DZ6" s="10"/>
      <c r="EA6" s="10"/>
      <c r="EB6" s="10"/>
      <c r="EC6" s="8"/>
      <c r="ED6" s="10"/>
      <c r="EE6" s="10"/>
      <c r="EF6" s="10"/>
      <c r="EG6" s="10"/>
      <c r="EH6" s="8"/>
      <c r="EI6" s="8"/>
      <c r="EJ6" s="8"/>
      <c r="EK6" s="8"/>
      <c r="EL6" s="8"/>
      <c r="EM6" s="8"/>
      <c r="EN6" s="9"/>
      <c r="EO6" s="9"/>
      <c r="EP6" s="8"/>
      <c r="EQ6" s="8"/>
      <c r="ER6" s="8"/>
      <c r="ES6" s="8"/>
      <c r="ET6" s="9"/>
      <c r="EU6" s="9"/>
      <c r="EV6" s="8"/>
      <c r="EW6" s="8"/>
      <c r="EX6" s="8"/>
      <c r="EY6" s="8"/>
      <c r="EZ6" s="8"/>
      <c r="FA6" s="8"/>
      <c r="FB6" s="8"/>
      <c r="FC6" s="8"/>
      <c r="FD6" s="77"/>
      <c r="FE6" s="8"/>
      <c r="FF6" s="8"/>
      <c r="FG6" s="77"/>
      <c r="FH6" s="8"/>
    </row>
    <row r="7" spans="1:164" x14ac:dyDescent="0.2">
      <c r="A7" s="17" t="s">
        <v>53</v>
      </c>
      <c r="B7" s="79" t="s">
        <v>54</v>
      </c>
      <c r="C7" s="52">
        <v>7827</v>
      </c>
      <c r="D7" s="52">
        <v>18655</v>
      </c>
      <c r="E7" s="73">
        <f t="shared" si="0"/>
        <v>2.3834163792002045</v>
      </c>
      <c r="F7" s="52">
        <v>4667</v>
      </c>
      <c r="G7" s="52">
        <v>163</v>
      </c>
      <c r="H7" s="52">
        <f t="shared" si="1"/>
        <v>4830</v>
      </c>
      <c r="I7" s="52">
        <f t="shared" si="3"/>
        <v>23485</v>
      </c>
      <c r="J7" s="53">
        <f t="shared" si="2"/>
        <v>0.3174249182277728</v>
      </c>
      <c r="K7" s="82">
        <v>73986</v>
      </c>
      <c r="L7" s="9"/>
      <c r="M7" s="8"/>
      <c r="N7" s="9"/>
      <c r="O7" s="8"/>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8"/>
      <c r="AW7" s="9"/>
      <c r="AX7" s="8"/>
      <c r="AY7" s="9"/>
      <c r="AZ7" s="9"/>
      <c r="BA7" s="9"/>
      <c r="BB7" s="8"/>
      <c r="BC7" s="8"/>
      <c r="BD7" s="8"/>
      <c r="BE7" s="9"/>
      <c r="BF7" s="9"/>
      <c r="BG7" s="9"/>
      <c r="BH7" s="9"/>
      <c r="BI7" s="9"/>
      <c r="BJ7" s="9"/>
      <c r="BK7" s="9"/>
      <c r="BL7" s="9"/>
      <c r="BM7" s="9"/>
      <c r="BN7" s="9"/>
      <c r="BO7" s="8"/>
      <c r="BP7" s="9"/>
      <c r="BQ7" s="9"/>
      <c r="BR7" s="9"/>
      <c r="BS7" s="9"/>
      <c r="BT7" s="9"/>
      <c r="BU7" s="9"/>
      <c r="BV7" s="9"/>
      <c r="BW7" s="9"/>
      <c r="BX7" s="9"/>
      <c r="BY7" s="8"/>
      <c r="BZ7" s="9"/>
      <c r="CA7" s="9"/>
      <c r="CB7" s="9"/>
      <c r="CC7" s="9"/>
      <c r="CD7" s="9"/>
      <c r="CE7" s="9"/>
      <c r="CF7" s="9"/>
      <c r="CG7" s="9"/>
      <c r="CH7" s="9"/>
      <c r="CI7" s="8"/>
      <c r="CJ7" s="8"/>
      <c r="CK7" s="8"/>
      <c r="CL7" s="8"/>
      <c r="CM7" s="8"/>
      <c r="CN7" s="8"/>
      <c r="CO7" s="8"/>
      <c r="CP7" s="8"/>
      <c r="CQ7" s="9"/>
      <c r="CR7" s="9"/>
      <c r="CS7" s="9"/>
      <c r="CT7" s="9"/>
      <c r="CU7" s="10"/>
      <c r="CV7" s="10"/>
      <c r="CW7" s="10"/>
      <c r="CX7" s="10"/>
      <c r="CY7" s="10"/>
      <c r="CZ7" s="8"/>
      <c r="DA7" s="10"/>
      <c r="DB7" s="10"/>
      <c r="DC7" s="10"/>
      <c r="DD7" s="10"/>
      <c r="DE7" s="10"/>
      <c r="DF7" s="10"/>
      <c r="DG7" s="8"/>
      <c r="DH7" s="10"/>
      <c r="DI7" s="10"/>
      <c r="DJ7" s="10"/>
      <c r="DK7" s="10"/>
      <c r="DL7" s="10"/>
      <c r="DM7" s="10"/>
      <c r="DN7" s="10"/>
      <c r="DO7" s="10"/>
      <c r="DP7" s="10"/>
      <c r="DQ7" s="10"/>
      <c r="DR7" s="10"/>
      <c r="DS7" s="10"/>
      <c r="DT7" s="8"/>
      <c r="DU7" s="10"/>
      <c r="DV7" s="10"/>
      <c r="DW7" s="10"/>
      <c r="DX7" s="10"/>
      <c r="DY7" s="10"/>
      <c r="DZ7" s="10"/>
      <c r="EA7" s="10"/>
      <c r="EB7" s="10"/>
      <c r="EC7" s="8"/>
      <c r="ED7" s="10"/>
      <c r="EE7" s="10"/>
      <c r="EF7" s="10"/>
      <c r="EG7" s="10"/>
      <c r="EH7" s="8"/>
      <c r="EI7" s="8"/>
      <c r="EJ7" s="8"/>
      <c r="EK7" s="8"/>
      <c r="EL7" s="8"/>
      <c r="EM7" s="8"/>
      <c r="EN7" s="9"/>
      <c r="EO7" s="9"/>
      <c r="EP7" s="8"/>
      <c r="EQ7" s="8"/>
      <c r="ER7" s="8"/>
      <c r="ES7" s="8"/>
      <c r="ET7" s="9"/>
      <c r="EU7" s="9"/>
      <c r="EV7" s="8"/>
      <c r="EW7" s="8"/>
      <c r="EX7" s="8"/>
      <c r="EY7" s="8"/>
      <c r="EZ7" s="10"/>
      <c r="FA7" s="8"/>
      <c r="FB7" s="8"/>
      <c r="FC7" s="8"/>
      <c r="FD7" s="77"/>
      <c r="FE7" s="8"/>
      <c r="FF7" s="8"/>
      <c r="FG7" s="77"/>
      <c r="FH7" s="8"/>
    </row>
    <row r="8" spans="1:164" x14ac:dyDescent="0.2">
      <c r="A8" s="17" t="s">
        <v>55</v>
      </c>
      <c r="B8" s="79" t="s">
        <v>56</v>
      </c>
      <c r="C8" s="52">
        <v>35014</v>
      </c>
      <c r="D8" s="52">
        <v>23377</v>
      </c>
      <c r="E8" s="73">
        <f t="shared" si="0"/>
        <v>0.66764722682355626</v>
      </c>
      <c r="F8" s="52">
        <v>9923</v>
      </c>
      <c r="G8" s="52">
        <v>146</v>
      </c>
      <c r="H8" s="52">
        <f t="shared" si="1"/>
        <v>10069</v>
      </c>
      <c r="I8" s="52">
        <f t="shared" si="3"/>
        <v>33446</v>
      </c>
      <c r="J8" s="53">
        <f t="shared" si="2"/>
        <v>0.22779344257828996</v>
      </c>
      <c r="K8" s="82">
        <v>146826</v>
      </c>
      <c r="L8" s="9"/>
      <c r="M8" s="8"/>
      <c r="N8" s="9"/>
      <c r="O8" s="8"/>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8"/>
      <c r="CJ8" s="8"/>
      <c r="CK8" s="8"/>
      <c r="CL8" s="8"/>
      <c r="CM8" s="8"/>
      <c r="CN8" s="8"/>
      <c r="CO8" s="8"/>
      <c r="CP8" s="8"/>
      <c r="CQ8" s="9"/>
      <c r="CR8" s="9"/>
      <c r="CS8" s="9"/>
      <c r="CT8" s="9"/>
      <c r="CU8" s="10"/>
      <c r="CV8" s="10"/>
      <c r="CW8" s="10"/>
      <c r="CX8" s="10"/>
      <c r="CY8" s="10"/>
      <c r="CZ8" s="8"/>
      <c r="DA8" s="10"/>
      <c r="DB8" s="10"/>
      <c r="DC8" s="10"/>
      <c r="DD8" s="10"/>
      <c r="DE8" s="10"/>
      <c r="DF8" s="10"/>
      <c r="DG8" s="8"/>
      <c r="DH8" s="10"/>
      <c r="DI8" s="10"/>
      <c r="DJ8" s="10"/>
      <c r="DK8" s="10"/>
      <c r="DL8" s="10"/>
      <c r="DM8" s="10"/>
      <c r="DN8" s="10"/>
      <c r="DO8" s="10"/>
      <c r="DP8" s="10"/>
      <c r="DQ8" s="10"/>
      <c r="DR8" s="10"/>
      <c r="DS8" s="10"/>
      <c r="DT8" s="8"/>
      <c r="DU8" s="10"/>
      <c r="DV8" s="10"/>
      <c r="DW8" s="10"/>
      <c r="DX8" s="10"/>
      <c r="DY8" s="10"/>
      <c r="DZ8" s="10"/>
      <c r="EA8" s="10"/>
      <c r="EB8" s="10"/>
      <c r="EC8" s="8"/>
      <c r="ED8" s="10"/>
      <c r="EE8" s="10"/>
      <c r="EF8" s="10"/>
      <c r="EG8" s="10"/>
      <c r="EH8" s="8"/>
      <c r="EI8" s="8"/>
      <c r="EJ8" s="8"/>
      <c r="EK8" s="8"/>
      <c r="EL8" s="8"/>
      <c r="EM8" s="8"/>
      <c r="EN8" s="9"/>
      <c r="EO8" s="9"/>
      <c r="EP8" s="8"/>
      <c r="EQ8" s="8"/>
      <c r="ER8" s="8"/>
      <c r="ES8" s="8"/>
      <c r="ET8" s="9"/>
      <c r="EU8" s="9"/>
      <c r="EV8" s="8"/>
      <c r="EW8" s="8"/>
      <c r="EX8" s="8"/>
      <c r="EY8" s="8"/>
      <c r="EZ8" s="8"/>
      <c r="FA8" s="8"/>
      <c r="FB8" s="8"/>
      <c r="FC8" s="8"/>
      <c r="FD8" s="77"/>
      <c r="FE8" s="8"/>
      <c r="FF8" s="8"/>
      <c r="FG8" s="77"/>
      <c r="FH8" s="8"/>
    </row>
    <row r="9" spans="1:164" x14ac:dyDescent="0.2">
      <c r="A9" s="17" t="s">
        <v>57</v>
      </c>
      <c r="B9" s="79" t="s">
        <v>58</v>
      </c>
      <c r="C9" s="52">
        <v>80387</v>
      </c>
      <c r="D9" s="52">
        <v>140351</v>
      </c>
      <c r="E9" s="73">
        <f t="shared" si="0"/>
        <v>1.7459415079552665</v>
      </c>
      <c r="F9" s="52">
        <v>29657</v>
      </c>
      <c r="G9" s="52">
        <v>420</v>
      </c>
      <c r="H9" s="52">
        <f t="shared" si="1"/>
        <v>30077</v>
      </c>
      <c r="I9" s="52">
        <f t="shared" si="3"/>
        <v>170428</v>
      </c>
      <c r="J9" s="53">
        <f t="shared" si="2"/>
        <v>0.31938382541720156</v>
      </c>
      <c r="K9" s="82">
        <v>533615</v>
      </c>
      <c r="L9" s="9"/>
      <c r="M9" s="8"/>
      <c r="N9" s="9"/>
      <c r="O9" s="8"/>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8"/>
      <c r="BC9" s="8"/>
      <c r="BD9" s="9"/>
      <c r="BE9" s="9"/>
      <c r="BF9" s="8"/>
      <c r="BG9" s="9"/>
      <c r="BH9" s="9"/>
      <c r="BI9" s="9"/>
      <c r="BJ9" s="9"/>
      <c r="BK9" s="9"/>
      <c r="BL9" s="9"/>
      <c r="BM9" s="9"/>
      <c r="BN9" s="9"/>
      <c r="BO9" s="9"/>
      <c r="BP9" s="9"/>
      <c r="BQ9" s="9"/>
      <c r="BR9" s="9"/>
      <c r="BS9" s="9"/>
      <c r="BT9" s="9"/>
      <c r="BU9" s="9"/>
      <c r="BV9" s="9"/>
      <c r="BW9" s="9"/>
      <c r="BX9" s="9"/>
      <c r="BY9" s="8"/>
      <c r="BZ9" s="8"/>
      <c r="CA9" s="8"/>
      <c r="CB9" s="8"/>
      <c r="CC9" s="8"/>
      <c r="CD9" s="8"/>
      <c r="CE9" s="8"/>
      <c r="CF9" s="8"/>
      <c r="CG9" s="8"/>
      <c r="CH9" s="8"/>
      <c r="CI9" s="9"/>
      <c r="CJ9" s="9"/>
      <c r="CK9" s="9"/>
      <c r="CL9" s="9"/>
      <c r="CM9" s="9"/>
      <c r="CN9" s="9"/>
      <c r="CO9" s="9"/>
      <c r="CP9" s="9"/>
      <c r="CQ9" s="9"/>
      <c r="CR9" s="9"/>
      <c r="CS9" s="9"/>
      <c r="CT9" s="9"/>
      <c r="CU9" s="10"/>
      <c r="CV9" s="10"/>
      <c r="CW9" s="10"/>
      <c r="CX9" s="10"/>
      <c r="CY9" s="10"/>
      <c r="CZ9" s="8"/>
      <c r="DA9" s="10"/>
      <c r="DB9" s="10"/>
      <c r="DC9" s="10"/>
      <c r="DD9" s="10"/>
      <c r="DE9" s="10"/>
      <c r="DF9" s="10"/>
      <c r="DG9" s="8"/>
      <c r="DH9" s="10"/>
      <c r="DI9" s="10"/>
      <c r="DJ9" s="10"/>
      <c r="DK9" s="10"/>
      <c r="DL9" s="10"/>
      <c r="DM9" s="10"/>
      <c r="DN9" s="10"/>
      <c r="DO9" s="10"/>
      <c r="DP9" s="10"/>
      <c r="DQ9" s="10"/>
      <c r="DR9" s="10"/>
      <c r="DS9" s="10"/>
      <c r="DT9" s="8"/>
      <c r="DU9" s="10"/>
      <c r="DV9" s="10"/>
      <c r="DW9" s="10"/>
      <c r="DX9" s="10"/>
      <c r="DY9" s="10"/>
      <c r="DZ9" s="10"/>
      <c r="EA9" s="10"/>
      <c r="EB9" s="10"/>
      <c r="EC9" s="8"/>
      <c r="ED9" s="10"/>
      <c r="EE9" s="10"/>
      <c r="EF9" s="10"/>
      <c r="EG9" s="10"/>
      <c r="EH9" s="8"/>
      <c r="EI9" s="8"/>
      <c r="EJ9" s="8"/>
      <c r="EK9" s="8"/>
      <c r="EL9" s="8"/>
      <c r="EM9" s="8"/>
      <c r="EN9" s="9"/>
      <c r="EO9" s="9"/>
      <c r="EP9" s="8"/>
      <c r="EQ9" s="8"/>
      <c r="ER9" s="8"/>
      <c r="ES9" s="8"/>
      <c r="ET9" s="9"/>
      <c r="EU9" s="9"/>
      <c r="EV9" s="8"/>
      <c r="EW9" s="8"/>
      <c r="EX9" s="8"/>
      <c r="EY9" s="8"/>
      <c r="EZ9" s="10"/>
      <c r="FA9" s="8"/>
      <c r="FB9" s="9"/>
      <c r="FC9" s="8"/>
      <c r="FD9" s="77"/>
      <c r="FE9" s="8"/>
      <c r="FF9" s="8"/>
      <c r="FG9" s="77"/>
      <c r="FH9" s="8"/>
    </row>
    <row r="10" spans="1:164" x14ac:dyDescent="0.2">
      <c r="A10" s="17" t="s">
        <v>59</v>
      </c>
      <c r="B10" s="79" t="s">
        <v>60</v>
      </c>
      <c r="C10" s="52">
        <v>33506</v>
      </c>
      <c r="D10" s="52">
        <v>62838</v>
      </c>
      <c r="E10" s="73">
        <f t="shared" si="0"/>
        <v>1.8754252969617382</v>
      </c>
      <c r="F10" s="52">
        <v>14747</v>
      </c>
      <c r="G10" s="52">
        <v>105</v>
      </c>
      <c r="H10" s="52">
        <f t="shared" si="1"/>
        <v>14852</v>
      </c>
      <c r="I10" s="52">
        <f t="shared" si="3"/>
        <v>77690</v>
      </c>
      <c r="J10" s="53">
        <f t="shared" si="2"/>
        <v>0.3211418745194653</v>
      </c>
      <c r="K10" s="82">
        <v>241918</v>
      </c>
      <c r="L10" s="9"/>
      <c r="M10" s="8"/>
      <c r="N10" s="9"/>
      <c r="O10" s="8"/>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8"/>
      <c r="BC10" s="8"/>
      <c r="BD10" s="9"/>
      <c r="BE10" s="9"/>
      <c r="BF10" s="8"/>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10"/>
      <c r="CV10" s="10"/>
      <c r="CW10" s="10"/>
      <c r="CX10" s="10"/>
      <c r="CY10" s="10"/>
      <c r="CZ10" s="8"/>
      <c r="DA10" s="10"/>
      <c r="DB10" s="10"/>
      <c r="DC10" s="10"/>
      <c r="DD10" s="10"/>
      <c r="DE10" s="10"/>
      <c r="DF10" s="10"/>
      <c r="DG10" s="8"/>
      <c r="DH10" s="10"/>
      <c r="DI10" s="10"/>
      <c r="DJ10" s="10"/>
      <c r="DK10" s="10"/>
      <c r="DL10" s="10"/>
      <c r="DM10" s="10"/>
      <c r="DN10" s="10"/>
      <c r="DO10" s="10"/>
      <c r="DP10" s="10"/>
      <c r="DQ10" s="10"/>
      <c r="DR10" s="10"/>
      <c r="DS10" s="10"/>
      <c r="DT10" s="8"/>
      <c r="DU10" s="10"/>
      <c r="DV10" s="10"/>
      <c r="DW10" s="10"/>
      <c r="DX10" s="10"/>
      <c r="DY10" s="10"/>
      <c r="DZ10" s="10"/>
      <c r="EA10" s="10"/>
      <c r="EB10" s="10"/>
      <c r="EC10" s="8"/>
      <c r="ED10" s="10"/>
      <c r="EE10" s="10"/>
      <c r="EF10" s="10"/>
      <c r="EG10" s="10"/>
      <c r="EH10" s="8"/>
      <c r="EI10" s="8"/>
      <c r="EJ10" s="8"/>
      <c r="EK10" s="8"/>
      <c r="EL10" s="8"/>
      <c r="EM10" s="8"/>
      <c r="EN10" s="9"/>
      <c r="EO10" s="9"/>
      <c r="EP10" s="8"/>
      <c r="EQ10" s="8"/>
      <c r="ER10" s="8"/>
      <c r="ES10" s="8"/>
      <c r="ET10" s="9"/>
      <c r="EU10" s="9"/>
      <c r="EV10" s="8"/>
      <c r="EW10" s="8"/>
      <c r="EX10" s="8"/>
      <c r="EY10" s="8"/>
      <c r="EZ10" s="8"/>
      <c r="FA10" s="8"/>
      <c r="FB10" s="9"/>
      <c r="FC10" s="8"/>
      <c r="FD10" s="77"/>
      <c r="FE10" s="8"/>
      <c r="FF10" s="8"/>
      <c r="FG10" s="77"/>
      <c r="FH10" s="8"/>
    </row>
    <row r="11" spans="1:164" x14ac:dyDescent="0.2">
      <c r="A11" s="17" t="s">
        <v>61</v>
      </c>
      <c r="B11" s="79" t="s">
        <v>62</v>
      </c>
      <c r="C11" s="52">
        <v>13146</v>
      </c>
      <c r="D11" s="52">
        <v>21646</v>
      </c>
      <c r="E11" s="73">
        <f t="shared" si="0"/>
        <v>1.6465845123992089</v>
      </c>
      <c r="F11" s="52">
        <v>9825</v>
      </c>
      <c r="G11" s="52">
        <v>136</v>
      </c>
      <c r="H11" s="52">
        <f t="shared" si="1"/>
        <v>9961</v>
      </c>
      <c r="I11" s="52">
        <f t="shared" si="3"/>
        <v>31607</v>
      </c>
      <c r="J11" s="53">
        <f t="shared" si="2"/>
        <v>0.20168587362966933</v>
      </c>
      <c r="K11" s="82">
        <v>156714</v>
      </c>
      <c r="L11" s="9"/>
      <c r="M11" s="8"/>
      <c r="N11" s="9"/>
      <c r="O11" s="8"/>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8"/>
      <c r="BC11" s="8"/>
      <c r="BD11" s="9"/>
      <c r="BE11" s="9"/>
      <c r="BF11" s="8"/>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8"/>
      <c r="CJ11" s="8"/>
      <c r="CK11" s="8"/>
      <c r="CL11" s="8"/>
      <c r="CM11" s="8"/>
      <c r="CN11" s="8"/>
      <c r="CO11" s="8"/>
      <c r="CP11" s="8"/>
      <c r="CQ11" s="9"/>
      <c r="CR11" s="9"/>
      <c r="CS11" s="9"/>
      <c r="CT11" s="9"/>
      <c r="CU11" s="10"/>
      <c r="CV11" s="10"/>
      <c r="CW11" s="10"/>
      <c r="CX11" s="10"/>
      <c r="CY11" s="10"/>
      <c r="CZ11" s="8"/>
      <c r="DA11" s="10"/>
      <c r="DB11" s="10"/>
      <c r="DC11" s="10"/>
      <c r="DD11" s="10"/>
      <c r="DE11" s="10"/>
      <c r="DF11" s="10"/>
      <c r="DG11" s="8"/>
      <c r="DH11" s="10"/>
      <c r="DI11" s="10"/>
      <c r="DJ11" s="10"/>
      <c r="DK11" s="10"/>
      <c r="DL11" s="10"/>
      <c r="DM11" s="10"/>
      <c r="DN11" s="10"/>
      <c r="DO11" s="10"/>
      <c r="DP11" s="10"/>
      <c r="DQ11" s="10"/>
      <c r="DR11" s="10"/>
      <c r="DS11" s="10"/>
      <c r="DT11" s="8"/>
      <c r="DU11" s="10"/>
      <c r="DV11" s="10"/>
      <c r="DW11" s="10"/>
      <c r="DX11" s="10"/>
      <c r="DY11" s="10"/>
      <c r="DZ11" s="10"/>
      <c r="EA11" s="10"/>
      <c r="EB11" s="10"/>
      <c r="EC11" s="8"/>
      <c r="ED11" s="10"/>
      <c r="EE11" s="10"/>
      <c r="EF11" s="10"/>
      <c r="EG11" s="10"/>
      <c r="EH11" s="8"/>
      <c r="EI11" s="8"/>
      <c r="EJ11" s="8"/>
      <c r="EK11" s="8"/>
      <c r="EL11" s="8"/>
      <c r="EM11" s="8"/>
      <c r="EN11" s="9"/>
      <c r="EO11" s="9"/>
      <c r="EP11" s="8"/>
      <c r="EQ11" s="8"/>
      <c r="ER11" s="8"/>
      <c r="ES11" s="8"/>
      <c r="ET11" s="9"/>
      <c r="EU11" s="9"/>
      <c r="EV11" s="8"/>
      <c r="EW11" s="8"/>
      <c r="EX11" s="8"/>
      <c r="EY11" s="8"/>
      <c r="EZ11" s="8"/>
      <c r="FA11" s="8"/>
      <c r="FB11" s="8"/>
      <c r="FC11" s="8"/>
      <c r="FD11" s="77"/>
      <c r="FE11" s="8"/>
      <c r="FF11" s="8"/>
      <c r="FG11" s="77"/>
      <c r="FH11" s="8"/>
    </row>
    <row r="12" spans="1:164" x14ac:dyDescent="0.2">
      <c r="A12" s="17" t="s">
        <v>63</v>
      </c>
      <c r="B12" s="79" t="s">
        <v>64</v>
      </c>
      <c r="C12" s="52">
        <v>47037</v>
      </c>
      <c r="D12" s="52">
        <v>66251</v>
      </c>
      <c r="E12" s="73">
        <f t="shared" si="0"/>
        <v>1.4084869358164849</v>
      </c>
      <c r="F12" s="52">
        <v>14768</v>
      </c>
      <c r="G12" s="52">
        <v>288</v>
      </c>
      <c r="H12" s="52">
        <f t="shared" si="1"/>
        <v>15056</v>
      </c>
      <c r="I12" s="52">
        <f t="shared" si="3"/>
        <v>81307</v>
      </c>
      <c r="J12" s="53">
        <f t="shared" si="2"/>
        <v>0.2996885424153628</v>
      </c>
      <c r="K12" s="82">
        <v>271305</v>
      </c>
      <c r="L12" s="9"/>
      <c r="M12" s="8"/>
      <c r="N12" s="9"/>
      <c r="O12" s="8"/>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8"/>
      <c r="BC12" s="8"/>
      <c r="BD12" s="9"/>
      <c r="BE12" s="9"/>
      <c r="BF12" s="8"/>
      <c r="BG12" s="9"/>
      <c r="BH12" s="9"/>
      <c r="BI12" s="9"/>
      <c r="BJ12" s="9"/>
      <c r="BK12" s="9"/>
      <c r="BL12" s="9"/>
      <c r="BM12" s="9"/>
      <c r="BN12" s="9"/>
      <c r="BO12" s="8"/>
      <c r="BP12" s="8"/>
      <c r="BQ12" s="8"/>
      <c r="BR12" s="8"/>
      <c r="BS12" s="8"/>
      <c r="BT12" s="8"/>
      <c r="BU12" s="8"/>
      <c r="BV12" s="8"/>
      <c r="BW12" s="8"/>
      <c r="BX12" s="8"/>
      <c r="BY12" s="8"/>
      <c r="BZ12" s="8"/>
      <c r="CA12" s="8"/>
      <c r="CB12" s="8"/>
      <c r="CC12" s="8"/>
      <c r="CD12" s="8"/>
      <c r="CE12" s="8"/>
      <c r="CF12" s="8"/>
      <c r="CG12" s="8"/>
      <c r="CH12" s="8"/>
      <c r="CI12" s="9"/>
      <c r="CJ12" s="9"/>
      <c r="CK12" s="9"/>
      <c r="CL12" s="9"/>
      <c r="CM12" s="9"/>
      <c r="CN12" s="9"/>
      <c r="CO12" s="9"/>
      <c r="CP12" s="9"/>
      <c r="CQ12" s="9"/>
      <c r="CR12" s="9"/>
      <c r="CS12" s="9"/>
      <c r="CT12" s="9"/>
      <c r="CU12" s="10"/>
      <c r="CV12" s="10"/>
      <c r="CW12" s="10"/>
      <c r="CX12" s="10"/>
      <c r="CY12" s="10"/>
      <c r="CZ12" s="8"/>
      <c r="DA12" s="10"/>
      <c r="DB12" s="10"/>
      <c r="DC12" s="10"/>
      <c r="DD12" s="10"/>
      <c r="DE12" s="10"/>
      <c r="DF12" s="10"/>
      <c r="DG12" s="8"/>
      <c r="DH12" s="10"/>
      <c r="DI12" s="10"/>
      <c r="DJ12" s="10"/>
      <c r="DK12" s="10"/>
      <c r="DL12" s="10"/>
      <c r="DM12" s="10"/>
      <c r="DN12" s="10"/>
      <c r="DO12" s="10"/>
      <c r="DP12" s="10"/>
      <c r="DQ12" s="10"/>
      <c r="DR12" s="10"/>
      <c r="DS12" s="10"/>
      <c r="DT12" s="8"/>
      <c r="DU12" s="10"/>
      <c r="DV12" s="10"/>
      <c r="DW12" s="10"/>
      <c r="DX12" s="10"/>
      <c r="DY12" s="10"/>
      <c r="DZ12" s="10"/>
      <c r="EA12" s="10"/>
      <c r="EB12" s="10"/>
      <c r="EC12" s="8"/>
      <c r="ED12" s="10"/>
      <c r="EE12" s="10"/>
      <c r="EF12" s="10"/>
      <c r="EG12" s="10"/>
      <c r="EH12" s="8"/>
      <c r="EI12" s="8"/>
      <c r="EJ12" s="8"/>
      <c r="EK12" s="8"/>
      <c r="EL12" s="8"/>
      <c r="EM12" s="8"/>
      <c r="EN12" s="9"/>
      <c r="EO12" s="9"/>
      <c r="EP12" s="8"/>
      <c r="EQ12" s="8"/>
      <c r="ER12" s="8"/>
      <c r="ES12" s="8"/>
      <c r="ET12" s="9"/>
      <c r="EU12" s="9"/>
      <c r="EV12" s="8"/>
      <c r="EW12" s="8"/>
      <c r="EX12" s="8"/>
      <c r="EY12" s="8"/>
      <c r="EZ12" s="8"/>
      <c r="FA12" s="8"/>
      <c r="FB12" s="8"/>
      <c r="FC12" s="8"/>
      <c r="FD12" s="77"/>
      <c r="FE12" s="8"/>
      <c r="FF12" s="8"/>
      <c r="FG12" s="77"/>
      <c r="FH12" s="8"/>
    </row>
    <row r="13" spans="1:164" x14ac:dyDescent="0.2">
      <c r="A13" s="17" t="s">
        <v>65</v>
      </c>
      <c r="B13" s="79" t="s">
        <v>66</v>
      </c>
      <c r="C13" s="52">
        <v>6425</v>
      </c>
      <c r="D13" s="52">
        <v>10755</v>
      </c>
      <c r="E13" s="73">
        <f t="shared" si="0"/>
        <v>1.6739299610894942</v>
      </c>
      <c r="F13" s="52">
        <v>2301</v>
      </c>
      <c r="G13" s="52">
        <v>63</v>
      </c>
      <c r="H13" s="52">
        <f t="shared" si="1"/>
        <v>2364</v>
      </c>
      <c r="I13" s="52">
        <f t="shared" si="3"/>
        <v>13119</v>
      </c>
      <c r="J13" s="53">
        <f t="shared" si="2"/>
        <v>0.25188641207303725</v>
      </c>
      <c r="K13" s="82">
        <v>52083</v>
      </c>
      <c r="L13" s="9"/>
      <c r="M13" s="8"/>
      <c r="N13" s="9"/>
      <c r="O13" s="8"/>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8"/>
      <c r="BC13" s="8"/>
      <c r="BD13" s="9"/>
      <c r="BE13" s="9"/>
      <c r="BF13" s="8"/>
      <c r="BG13" s="9"/>
      <c r="BH13" s="9"/>
      <c r="BI13" s="9"/>
      <c r="BJ13" s="9"/>
      <c r="BK13" s="9"/>
      <c r="BL13" s="9"/>
      <c r="BM13" s="9"/>
      <c r="BN13" s="9"/>
      <c r="BO13" s="9"/>
      <c r="BP13" s="9"/>
      <c r="BQ13" s="9"/>
      <c r="BR13" s="9"/>
      <c r="BS13" s="9"/>
      <c r="BT13" s="9"/>
      <c r="BU13" s="9"/>
      <c r="BV13" s="9"/>
      <c r="BW13" s="9"/>
      <c r="BX13" s="9"/>
      <c r="BY13" s="8"/>
      <c r="BZ13" s="8"/>
      <c r="CA13" s="8"/>
      <c r="CB13" s="8"/>
      <c r="CC13" s="8"/>
      <c r="CD13" s="8"/>
      <c r="CE13" s="8"/>
      <c r="CF13" s="8"/>
      <c r="CG13" s="8"/>
      <c r="CH13" s="8"/>
      <c r="CI13" s="9"/>
      <c r="CJ13" s="9"/>
      <c r="CK13" s="9"/>
      <c r="CL13" s="9"/>
      <c r="CM13" s="9"/>
      <c r="CN13" s="9"/>
      <c r="CO13" s="9"/>
      <c r="CP13" s="9"/>
      <c r="CQ13" s="9"/>
      <c r="CR13" s="9"/>
      <c r="CS13" s="9"/>
      <c r="CT13" s="8"/>
      <c r="CU13" s="10"/>
      <c r="CV13" s="10"/>
      <c r="CW13" s="10"/>
      <c r="CX13" s="10"/>
      <c r="CY13" s="10"/>
      <c r="CZ13" s="8"/>
      <c r="DA13" s="10"/>
      <c r="DB13" s="10"/>
      <c r="DC13" s="10"/>
      <c r="DD13" s="10"/>
      <c r="DE13" s="10"/>
      <c r="DF13" s="10"/>
      <c r="DG13" s="8"/>
      <c r="DH13" s="10"/>
      <c r="DI13" s="10"/>
      <c r="DJ13" s="10"/>
      <c r="DK13" s="10"/>
      <c r="DL13" s="10"/>
      <c r="DM13" s="10"/>
      <c r="DN13" s="10"/>
      <c r="DO13" s="10"/>
      <c r="DP13" s="10"/>
      <c r="DQ13" s="10"/>
      <c r="DR13" s="10"/>
      <c r="DS13" s="10"/>
      <c r="DT13" s="8"/>
      <c r="DU13" s="10"/>
      <c r="DV13" s="10"/>
      <c r="DW13" s="10"/>
      <c r="DX13" s="10"/>
      <c r="DY13" s="10"/>
      <c r="DZ13" s="10"/>
      <c r="EA13" s="10"/>
      <c r="EB13" s="10"/>
      <c r="EC13" s="8"/>
      <c r="ED13" s="10"/>
      <c r="EE13" s="10"/>
      <c r="EF13" s="10"/>
      <c r="EG13" s="10"/>
      <c r="EH13" s="8"/>
      <c r="EI13" s="8"/>
      <c r="EJ13" s="8"/>
      <c r="EK13" s="8"/>
      <c r="EL13" s="8"/>
      <c r="EM13" s="8"/>
      <c r="EN13" s="9"/>
      <c r="EO13" s="9"/>
      <c r="EP13" s="8"/>
      <c r="EQ13" s="8"/>
      <c r="ER13" s="8"/>
      <c r="ES13" s="8"/>
      <c r="ET13" s="9"/>
      <c r="EU13" s="9"/>
      <c r="EV13" s="8"/>
      <c r="EW13" s="8"/>
      <c r="EX13" s="8"/>
      <c r="EY13" s="8"/>
      <c r="EZ13" s="10"/>
      <c r="FA13" s="8"/>
      <c r="FB13" s="9"/>
      <c r="FC13" s="8"/>
      <c r="FD13" s="77"/>
      <c r="FE13" s="8"/>
      <c r="FF13" s="8"/>
      <c r="FG13" s="77"/>
      <c r="FH13" s="8"/>
    </row>
    <row r="14" spans="1:164" x14ac:dyDescent="0.2">
      <c r="A14" s="17" t="s">
        <v>67</v>
      </c>
      <c r="B14" s="79" t="s">
        <v>68</v>
      </c>
      <c r="C14" s="52">
        <v>4606</v>
      </c>
      <c r="D14" s="52">
        <v>4282</v>
      </c>
      <c r="E14" s="73">
        <f t="shared" si="0"/>
        <v>0.929656969170647</v>
      </c>
      <c r="F14" s="52">
        <v>1824</v>
      </c>
      <c r="G14" s="52">
        <v>17</v>
      </c>
      <c r="H14" s="52">
        <f t="shared" si="1"/>
        <v>1841</v>
      </c>
      <c r="I14" s="52">
        <f t="shared" si="3"/>
        <v>6123</v>
      </c>
      <c r="J14" s="53">
        <f t="shared" si="2"/>
        <v>0.2701164637374272</v>
      </c>
      <c r="K14" s="82">
        <v>22668</v>
      </c>
      <c r="L14" s="9"/>
      <c r="M14" s="8"/>
      <c r="N14" s="9"/>
      <c r="O14" s="8"/>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8"/>
      <c r="BC14" s="8"/>
      <c r="BD14" s="9"/>
      <c r="BE14" s="9"/>
      <c r="BF14" s="9"/>
      <c r="BG14" s="9"/>
      <c r="BH14" s="9"/>
      <c r="BI14" s="9"/>
      <c r="BJ14" s="9"/>
      <c r="BK14" s="9"/>
      <c r="BL14" s="9"/>
      <c r="BM14" s="9"/>
      <c r="BN14" s="9"/>
      <c r="BO14" s="9"/>
      <c r="BP14" s="9"/>
      <c r="BQ14" s="9"/>
      <c r="BR14" s="9"/>
      <c r="BS14" s="9"/>
      <c r="BT14" s="9"/>
      <c r="BU14" s="9"/>
      <c r="BV14" s="9"/>
      <c r="BW14" s="9"/>
      <c r="BX14" s="9"/>
      <c r="BY14" s="8"/>
      <c r="BZ14" s="8"/>
      <c r="CA14" s="8"/>
      <c r="CB14" s="8"/>
      <c r="CC14" s="8"/>
      <c r="CD14" s="8"/>
      <c r="CE14" s="8"/>
      <c r="CF14" s="8"/>
      <c r="CG14" s="8"/>
      <c r="CH14" s="8"/>
      <c r="CI14" s="8"/>
      <c r="CJ14" s="8"/>
      <c r="CK14" s="8"/>
      <c r="CL14" s="8"/>
      <c r="CM14" s="8"/>
      <c r="CN14" s="8"/>
      <c r="CO14" s="8"/>
      <c r="CP14" s="8"/>
      <c r="CQ14" s="9"/>
      <c r="CR14" s="9"/>
      <c r="CS14" s="9"/>
      <c r="CT14" s="8"/>
      <c r="CU14" s="10"/>
      <c r="CV14" s="10"/>
      <c r="CW14" s="10"/>
      <c r="CX14" s="10"/>
      <c r="CY14" s="10"/>
      <c r="CZ14" s="8"/>
      <c r="DA14" s="10"/>
      <c r="DB14" s="10"/>
      <c r="DC14" s="10"/>
      <c r="DD14" s="10"/>
      <c r="DE14" s="10"/>
      <c r="DF14" s="10"/>
      <c r="DG14" s="8"/>
      <c r="DH14" s="10"/>
      <c r="DI14" s="10"/>
      <c r="DJ14" s="10"/>
      <c r="DK14" s="10"/>
      <c r="DL14" s="10"/>
      <c r="DM14" s="10"/>
      <c r="DN14" s="10"/>
      <c r="DO14" s="10"/>
      <c r="DP14" s="10"/>
      <c r="DQ14" s="10"/>
      <c r="DR14" s="10"/>
      <c r="DS14" s="10"/>
      <c r="DT14" s="8"/>
      <c r="DU14" s="10"/>
      <c r="DV14" s="10"/>
      <c r="DW14" s="10"/>
      <c r="DX14" s="10"/>
      <c r="DY14" s="10"/>
      <c r="DZ14" s="10"/>
      <c r="EA14" s="10"/>
      <c r="EB14" s="10"/>
      <c r="EC14" s="8"/>
      <c r="ED14" s="10"/>
      <c r="EE14" s="10"/>
      <c r="EF14" s="10"/>
      <c r="EG14" s="10"/>
      <c r="EH14" s="8"/>
      <c r="EI14" s="8"/>
      <c r="EJ14" s="8"/>
      <c r="EK14" s="8"/>
      <c r="EL14" s="8"/>
      <c r="EM14" s="8"/>
      <c r="EN14" s="9"/>
      <c r="EO14" s="9"/>
      <c r="EP14" s="8"/>
      <c r="EQ14" s="8"/>
      <c r="ER14" s="8"/>
      <c r="ES14" s="8"/>
      <c r="ET14" s="9"/>
      <c r="EU14" s="9"/>
      <c r="EV14" s="8"/>
      <c r="EW14" s="8"/>
      <c r="EX14" s="8"/>
      <c r="EY14" s="8"/>
      <c r="EZ14" s="10"/>
      <c r="FA14" s="8"/>
      <c r="FB14" s="9"/>
      <c r="FC14" s="8"/>
      <c r="FD14" s="77"/>
      <c r="FE14" s="8"/>
      <c r="FF14" s="8"/>
      <c r="FG14" s="77"/>
      <c r="FH14" s="8"/>
    </row>
    <row r="15" spans="1:164" x14ac:dyDescent="0.2">
      <c r="A15" s="17" t="s">
        <v>71</v>
      </c>
      <c r="B15" s="79" t="s">
        <v>70</v>
      </c>
      <c r="C15" s="52">
        <v>4040</v>
      </c>
      <c r="D15" s="52">
        <v>5516</v>
      </c>
      <c r="E15" s="73">
        <f t="shared" si="0"/>
        <v>1.3653465346534654</v>
      </c>
      <c r="F15" s="52">
        <v>2064</v>
      </c>
      <c r="G15" s="52">
        <v>34</v>
      </c>
      <c r="H15" s="52">
        <f t="shared" si="1"/>
        <v>2098</v>
      </c>
      <c r="I15" s="52">
        <f t="shared" si="3"/>
        <v>7614</v>
      </c>
      <c r="J15" s="53">
        <f t="shared" si="2"/>
        <v>0.31979503549078081</v>
      </c>
      <c r="K15" s="82">
        <v>23809</v>
      </c>
      <c r="L15" s="9"/>
      <c r="M15" s="8"/>
      <c r="N15" s="9"/>
      <c r="O15" s="8"/>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8"/>
      <c r="BC15" s="8"/>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10"/>
      <c r="CV15" s="10"/>
      <c r="CW15" s="10"/>
      <c r="CX15" s="10"/>
      <c r="CY15" s="10"/>
      <c r="CZ15" s="8"/>
      <c r="DA15" s="10"/>
      <c r="DB15" s="10"/>
      <c r="DC15" s="10"/>
      <c r="DD15" s="10"/>
      <c r="DE15" s="10"/>
      <c r="DF15" s="10"/>
      <c r="DG15" s="8"/>
      <c r="DH15" s="10"/>
      <c r="DI15" s="10"/>
      <c r="DJ15" s="10"/>
      <c r="DK15" s="10"/>
      <c r="DL15" s="10"/>
      <c r="DM15" s="10"/>
      <c r="DN15" s="10"/>
      <c r="DO15" s="10"/>
      <c r="DP15" s="10"/>
      <c r="DQ15" s="10"/>
      <c r="DR15" s="10"/>
      <c r="DS15" s="10"/>
      <c r="DT15" s="8"/>
      <c r="DU15" s="10"/>
      <c r="DV15" s="10"/>
      <c r="DW15" s="10"/>
      <c r="DX15" s="10"/>
      <c r="DY15" s="10"/>
      <c r="DZ15" s="10"/>
      <c r="EA15" s="10"/>
      <c r="EB15" s="10"/>
      <c r="EC15" s="8"/>
      <c r="ED15" s="10"/>
      <c r="EE15" s="10"/>
      <c r="EF15" s="10"/>
      <c r="EG15" s="10"/>
      <c r="EH15" s="8"/>
      <c r="EI15" s="8"/>
      <c r="EJ15" s="8"/>
      <c r="EK15" s="8"/>
      <c r="EL15" s="8"/>
      <c r="EM15" s="8"/>
      <c r="EN15" s="9"/>
      <c r="EO15" s="9"/>
      <c r="EP15" s="8"/>
      <c r="EQ15" s="8"/>
      <c r="ER15" s="8"/>
      <c r="ES15" s="8"/>
      <c r="ET15" s="9"/>
      <c r="EU15" s="9"/>
      <c r="EV15" s="8"/>
      <c r="EW15" s="8"/>
      <c r="EX15" s="8"/>
      <c r="EY15" s="8"/>
      <c r="EZ15" s="10"/>
      <c r="FA15" s="8"/>
      <c r="FB15" s="8"/>
      <c r="FC15" s="8"/>
      <c r="FD15" s="77"/>
      <c r="FE15" s="8"/>
      <c r="FF15" s="8"/>
      <c r="FG15" s="77"/>
      <c r="FH15" s="8"/>
    </row>
    <row r="16" spans="1:164" x14ac:dyDescent="0.2">
      <c r="A16" s="17" t="s">
        <v>69</v>
      </c>
      <c r="B16" s="79" t="s">
        <v>70</v>
      </c>
      <c r="C16" s="52">
        <v>5706</v>
      </c>
      <c r="D16" s="52">
        <v>5962</v>
      </c>
      <c r="E16" s="73">
        <f t="shared" si="0"/>
        <v>1.0448650543287767</v>
      </c>
      <c r="F16" s="52">
        <v>1014</v>
      </c>
      <c r="G16" s="52">
        <v>17</v>
      </c>
      <c r="H16" s="52">
        <f t="shared" si="1"/>
        <v>1031</v>
      </c>
      <c r="I16" s="52">
        <f t="shared" si="3"/>
        <v>6993</v>
      </c>
      <c r="J16" s="53">
        <f t="shared" si="2"/>
        <v>0.22889594448626885</v>
      </c>
      <c r="K16" s="82">
        <v>30551</v>
      </c>
      <c r="L16" s="9"/>
      <c r="M16" s="8"/>
      <c r="N16" s="9"/>
      <c r="O16" s="8"/>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8"/>
      <c r="BC16" s="8"/>
      <c r="BD16" s="9"/>
      <c r="BE16" s="9"/>
      <c r="BF16" s="8"/>
      <c r="BG16" s="9"/>
      <c r="BH16" s="9"/>
      <c r="BI16" s="9"/>
      <c r="BJ16" s="9"/>
      <c r="BK16" s="9"/>
      <c r="BL16" s="9"/>
      <c r="BM16" s="9"/>
      <c r="BN16" s="9"/>
      <c r="BO16" s="9"/>
      <c r="BP16" s="9"/>
      <c r="BQ16" s="9"/>
      <c r="BR16" s="9"/>
      <c r="BS16" s="9"/>
      <c r="BT16" s="9"/>
      <c r="BU16" s="9"/>
      <c r="BV16" s="9"/>
      <c r="BW16" s="9"/>
      <c r="BX16" s="9"/>
      <c r="BY16" s="8"/>
      <c r="BZ16" s="8"/>
      <c r="CA16" s="8"/>
      <c r="CB16" s="8"/>
      <c r="CC16" s="8"/>
      <c r="CD16" s="8"/>
      <c r="CE16" s="8"/>
      <c r="CF16" s="8"/>
      <c r="CG16" s="8"/>
      <c r="CH16" s="8"/>
      <c r="CI16" s="9"/>
      <c r="CJ16" s="9"/>
      <c r="CK16" s="9"/>
      <c r="CL16" s="9"/>
      <c r="CM16" s="9"/>
      <c r="CN16" s="9"/>
      <c r="CO16" s="9"/>
      <c r="CP16" s="9"/>
      <c r="CQ16" s="9"/>
      <c r="CR16" s="9"/>
      <c r="CS16" s="9"/>
      <c r="CT16" s="9"/>
      <c r="CU16" s="10"/>
      <c r="CV16" s="10"/>
      <c r="CW16" s="10"/>
      <c r="CX16" s="10"/>
      <c r="CY16" s="10"/>
      <c r="CZ16" s="8"/>
      <c r="DA16" s="10"/>
      <c r="DB16" s="10"/>
      <c r="DC16" s="10"/>
      <c r="DD16" s="10"/>
      <c r="DE16" s="10"/>
      <c r="DF16" s="10"/>
      <c r="DG16" s="8"/>
      <c r="DH16" s="10"/>
      <c r="DI16" s="10"/>
      <c r="DJ16" s="10"/>
      <c r="DK16" s="10"/>
      <c r="DL16" s="10"/>
      <c r="DM16" s="10"/>
      <c r="DN16" s="10"/>
      <c r="DO16" s="10"/>
      <c r="DP16" s="10"/>
      <c r="DQ16" s="10"/>
      <c r="DR16" s="10"/>
      <c r="DS16" s="10"/>
      <c r="DT16" s="8"/>
      <c r="DU16" s="10"/>
      <c r="DV16" s="10"/>
      <c r="DW16" s="10"/>
      <c r="DX16" s="10"/>
      <c r="DY16" s="10"/>
      <c r="DZ16" s="10"/>
      <c r="EA16" s="10"/>
      <c r="EB16" s="10"/>
      <c r="EC16" s="8"/>
      <c r="ED16" s="10"/>
      <c r="EE16" s="10"/>
      <c r="EF16" s="10"/>
      <c r="EG16" s="10"/>
      <c r="EH16" s="8"/>
      <c r="EI16" s="8"/>
      <c r="EJ16" s="8"/>
      <c r="EK16" s="8"/>
      <c r="EL16" s="8"/>
      <c r="EM16" s="8"/>
      <c r="EN16" s="9"/>
      <c r="EO16" s="9"/>
      <c r="EP16" s="8"/>
      <c r="EQ16" s="8"/>
      <c r="ER16" s="8"/>
      <c r="ES16" s="8"/>
      <c r="ET16" s="9"/>
      <c r="EU16" s="9"/>
      <c r="EV16" s="8"/>
      <c r="EW16" s="8"/>
      <c r="EX16" s="8"/>
      <c r="EY16" s="8"/>
      <c r="EZ16" s="8"/>
      <c r="FA16" s="8"/>
      <c r="FB16" s="8"/>
      <c r="FC16" s="8"/>
      <c r="FD16" s="77"/>
      <c r="FE16" s="8"/>
      <c r="FF16" s="8"/>
      <c r="FG16" s="77"/>
      <c r="FH16" s="8"/>
    </row>
    <row r="17" spans="1:164" x14ac:dyDescent="0.2">
      <c r="A17" s="17" t="s">
        <v>72</v>
      </c>
      <c r="B17" s="79" t="s">
        <v>73</v>
      </c>
      <c r="C17" s="52">
        <v>5080</v>
      </c>
      <c r="D17" s="52">
        <v>3394</v>
      </c>
      <c r="E17" s="73">
        <f t="shared" si="0"/>
        <v>0.66811023622047239</v>
      </c>
      <c r="F17" s="52">
        <v>3079</v>
      </c>
      <c r="G17" s="52">
        <v>37</v>
      </c>
      <c r="H17" s="52">
        <f t="shared" si="1"/>
        <v>3116</v>
      </c>
      <c r="I17" s="52">
        <f t="shared" si="3"/>
        <v>6510</v>
      </c>
      <c r="J17" s="53">
        <f t="shared" si="2"/>
        <v>0.22911240937565988</v>
      </c>
      <c r="K17" s="82">
        <v>28414</v>
      </c>
      <c r="L17" s="9"/>
      <c r="M17" s="8"/>
      <c r="N17" s="9"/>
      <c r="O17" s="8"/>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8"/>
      <c r="BC17" s="8"/>
      <c r="BD17" s="9"/>
      <c r="BE17" s="9"/>
      <c r="BF17" s="8"/>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10"/>
      <c r="CV17" s="10"/>
      <c r="CW17" s="10"/>
      <c r="CX17" s="10"/>
      <c r="CY17" s="10"/>
      <c r="CZ17" s="8"/>
      <c r="DA17" s="10"/>
      <c r="DB17" s="10"/>
      <c r="DC17" s="10"/>
      <c r="DD17" s="10"/>
      <c r="DE17" s="10"/>
      <c r="DF17" s="10"/>
      <c r="DG17" s="8"/>
      <c r="DH17" s="10"/>
      <c r="DI17" s="10"/>
      <c r="DJ17" s="10"/>
      <c r="DK17" s="10"/>
      <c r="DL17" s="10"/>
      <c r="DM17" s="10"/>
      <c r="DN17" s="10"/>
      <c r="DO17" s="10"/>
      <c r="DP17" s="10"/>
      <c r="DQ17" s="10"/>
      <c r="DR17" s="10"/>
      <c r="DS17" s="10"/>
      <c r="DT17" s="8"/>
      <c r="DU17" s="10"/>
      <c r="DV17" s="10"/>
      <c r="DW17" s="10"/>
      <c r="DX17" s="10"/>
      <c r="DY17" s="10"/>
      <c r="DZ17" s="10"/>
      <c r="EA17" s="10"/>
      <c r="EB17" s="10"/>
      <c r="EC17" s="8"/>
      <c r="ED17" s="10"/>
      <c r="EE17" s="10"/>
      <c r="EF17" s="10"/>
      <c r="EG17" s="10"/>
      <c r="EH17" s="8"/>
      <c r="EI17" s="8"/>
      <c r="EJ17" s="8"/>
      <c r="EK17" s="8"/>
      <c r="EL17" s="8"/>
      <c r="EM17" s="8"/>
      <c r="EN17" s="9"/>
      <c r="EO17" s="9"/>
      <c r="EP17" s="8"/>
      <c r="EQ17" s="8"/>
      <c r="ER17" s="8"/>
      <c r="ES17" s="8"/>
      <c r="ET17" s="9"/>
      <c r="EU17" s="9"/>
      <c r="EV17" s="8"/>
      <c r="EW17" s="8"/>
      <c r="EX17" s="8"/>
      <c r="EY17" s="8"/>
      <c r="EZ17" s="10"/>
      <c r="FA17" s="8"/>
      <c r="FB17" s="9"/>
      <c r="FC17" s="8"/>
      <c r="FD17" s="77"/>
      <c r="FE17" s="8"/>
      <c r="FF17" s="8"/>
      <c r="FG17" s="77"/>
      <c r="FH17" s="8"/>
    </row>
    <row r="18" spans="1:164" x14ac:dyDescent="0.2">
      <c r="A18" s="17" t="s">
        <v>74</v>
      </c>
      <c r="B18" s="79" t="s">
        <v>73</v>
      </c>
      <c r="C18" s="52">
        <v>3108</v>
      </c>
      <c r="D18" s="52">
        <v>3564</v>
      </c>
      <c r="E18" s="73">
        <f t="shared" si="0"/>
        <v>1.1467181467181466</v>
      </c>
      <c r="F18" s="52">
        <v>952</v>
      </c>
      <c r="G18" s="52">
        <v>64</v>
      </c>
      <c r="H18" s="52">
        <f t="shared" si="1"/>
        <v>1016</v>
      </c>
      <c r="I18" s="52">
        <f t="shared" si="3"/>
        <v>4580</v>
      </c>
      <c r="J18" s="53">
        <f t="shared" si="2"/>
        <v>0.22766814137296815</v>
      </c>
      <c r="K18" s="82">
        <v>20117</v>
      </c>
      <c r="L18" s="9"/>
      <c r="M18" s="8"/>
      <c r="N18" s="9"/>
      <c r="O18" s="8"/>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8"/>
      <c r="BC18" s="8"/>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10"/>
      <c r="CV18" s="10"/>
      <c r="CW18" s="10"/>
      <c r="CX18" s="10"/>
      <c r="CY18" s="10"/>
      <c r="CZ18" s="8"/>
      <c r="DA18" s="10"/>
      <c r="DB18" s="10"/>
      <c r="DC18" s="10"/>
      <c r="DD18" s="10"/>
      <c r="DE18" s="10"/>
      <c r="DF18" s="10"/>
      <c r="DG18" s="8"/>
      <c r="DH18" s="10"/>
      <c r="DI18" s="10"/>
      <c r="DJ18" s="10"/>
      <c r="DK18" s="10"/>
      <c r="DL18" s="10"/>
      <c r="DM18" s="10"/>
      <c r="DN18" s="10"/>
      <c r="DO18" s="10"/>
      <c r="DP18" s="10"/>
      <c r="DQ18" s="10"/>
      <c r="DR18" s="10"/>
      <c r="DS18" s="10"/>
      <c r="DT18" s="8"/>
      <c r="DU18" s="10"/>
      <c r="DV18" s="10"/>
      <c r="DW18" s="10"/>
      <c r="DX18" s="10"/>
      <c r="DY18" s="10"/>
      <c r="DZ18" s="10"/>
      <c r="EA18" s="10"/>
      <c r="EB18" s="10"/>
      <c r="EC18" s="8"/>
      <c r="ED18" s="10"/>
      <c r="EE18" s="10"/>
      <c r="EF18" s="10"/>
      <c r="EG18" s="10"/>
      <c r="EH18" s="8"/>
      <c r="EI18" s="8"/>
      <c r="EJ18" s="8"/>
      <c r="EK18" s="8"/>
      <c r="EL18" s="8"/>
      <c r="EM18" s="8"/>
      <c r="EN18" s="9"/>
      <c r="EO18" s="9"/>
      <c r="EP18" s="8"/>
      <c r="EQ18" s="8"/>
      <c r="ER18" s="8"/>
      <c r="ES18" s="8"/>
      <c r="ET18" s="9"/>
      <c r="EU18" s="9"/>
      <c r="EV18" s="8"/>
      <c r="EW18" s="8"/>
      <c r="EX18" s="8"/>
      <c r="EY18" s="8"/>
      <c r="EZ18" s="8"/>
      <c r="FA18" s="8"/>
      <c r="FB18" s="8"/>
      <c r="FC18" s="8"/>
      <c r="FD18" s="77"/>
      <c r="FE18" s="8"/>
      <c r="FF18" s="8"/>
      <c r="FG18" s="77"/>
      <c r="FH18" s="8"/>
    </row>
    <row r="19" spans="1:164" x14ac:dyDescent="0.2">
      <c r="A19" s="17" t="s">
        <v>75</v>
      </c>
      <c r="B19" s="79" t="s">
        <v>76</v>
      </c>
      <c r="C19" s="52">
        <v>5405</v>
      </c>
      <c r="D19" s="52">
        <v>15650</v>
      </c>
      <c r="E19" s="73">
        <f t="shared" si="0"/>
        <v>2.8954671600370028</v>
      </c>
      <c r="F19" s="52">
        <v>5573</v>
      </c>
      <c r="G19" s="52">
        <v>78</v>
      </c>
      <c r="H19" s="52">
        <f t="shared" si="1"/>
        <v>5651</v>
      </c>
      <c r="I19" s="52">
        <f t="shared" si="3"/>
        <v>21301</v>
      </c>
      <c r="J19" s="53">
        <f t="shared" si="2"/>
        <v>0.26032068046831081</v>
      </c>
      <c r="K19" s="82">
        <v>81826</v>
      </c>
      <c r="L19" s="9"/>
      <c r="M19" s="8"/>
      <c r="N19" s="9"/>
      <c r="O19" s="8"/>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8"/>
      <c r="BC19" s="8"/>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10"/>
      <c r="CV19" s="10"/>
      <c r="CW19" s="10"/>
      <c r="CX19" s="10"/>
      <c r="CY19" s="10"/>
      <c r="CZ19" s="8"/>
      <c r="DA19" s="10"/>
      <c r="DB19" s="10"/>
      <c r="DC19" s="10"/>
      <c r="DD19" s="10"/>
      <c r="DE19" s="10"/>
      <c r="DF19" s="10"/>
      <c r="DG19" s="8"/>
      <c r="DH19" s="10"/>
      <c r="DI19" s="10"/>
      <c r="DJ19" s="10"/>
      <c r="DK19" s="10"/>
      <c r="DL19" s="10"/>
      <c r="DM19" s="10"/>
      <c r="DN19" s="10"/>
      <c r="DO19" s="10"/>
      <c r="DP19" s="10"/>
      <c r="DQ19" s="10"/>
      <c r="DR19" s="10"/>
      <c r="DS19" s="10"/>
      <c r="DT19" s="8"/>
      <c r="DU19" s="10"/>
      <c r="DV19" s="10"/>
      <c r="DW19" s="10"/>
      <c r="DX19" s="10"/>
      <c r="DY19" s="10"/>
      <c r="DZ19" s="10"/>
      <c r="EA19" s="10"/>
      <c r="EB19" s="10"/>
      <c r="EC19" s="8"/>
      <c r="ED19" s="10"/>
      <c r="EE19" s="10"/>
      <c r="EF19" s="10"/>
      <c r="EG19" s="10"/>
      <c r="EH19" s="8"/>
      <c r="EI19" s="8"/>
      <c r="EJ19" s="8"/>
      <c r="EK19" s="8"/>
      <c r="EL19" s="8"/>
      <c r="EM19" s="8"/>
      <c r="EN19" s="9"/>
      <c r="EO19" s="9"/>
      <c r="EP19" s="8"/>
      <c r="EQ19" s="8"/>
      <c r="ER19" s="8"/>
      <c r="ES19" s="8"/>
      <c r="ET19" s="9"/>
      <c r="EU19" s="9"/>
      <c r="EV19" s="8"/>
      <c r="EW19" s="8"/>
      <c r="EX19" s="8"/>
      <c r="EY19" s="8"/>
      <c r="EZ19" s="10"/>
      <c r="FA19" s="8"/>
      <c r="FB19" s="8"/>
      <c r="FC19" s="8"/>
      <c r="FD19" s="77"/>
      <c r="FE19" s="8"/>
      <c r="FF19" s="8"/>
      <c r="FG19" s="77"/>
      <c r="FH19" s="8"/>
    </row>
    <row r="20" spans="1:164" x14ac:dyDescent="0.2">
      <c r="A20" s="17" t="s">
        <v>77</v>
      </c>
      <c r="B20" s="79" t="s">
        <v>78</v>
      </c>
      <c r="C20" s="52">
        <v>28769</v>
      </c>
      <c r="D20" s="52">
        <v>6435</v>
      </c>
      <c r="E20" s="73">
        <f t="shared" si="0"/>
        <v>0.2236782647989155</v>
      </c>
      <c r="F20" s="52">
        <v>4283</v>
      </c>
      <c r="G20" s="52">
        <v>50</v>
      </c>
      <c r="H20" s="52">
        <f t="shared" si="1"/>
        <v>4333</v>
      </c>
      <c r="I20" s="52">
        <f t="shared" si="3"/>
        <v>10768</v>
      </c>
      <c r="J20" s="53">
        <f t="shared" si="2"/>
        <v>0.1859437057503022</v>
      </c>
      <c r="K20" s="82">
        <v>57910</v>
      </c>
      <c r="L20" s="9"/>
      <c r="M20" s="8"/>
      <c r="N20" s="9"/>
      <c r="O20" s="8"/>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8"/>
      <c r="BC20" s="8"/>
      <c r="BD20" s="9"/>
      <c r="BE20" s="9"/>
      <c r="BF20" s="8"/>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10"/>
      <c r="CV20" s="10"/>
      <c r="CW20" s="10"/>
      <c r="CX20" s="10"/>
      <c r="CY20" s="10"/>
      <c r="CZ20" s="8"/>
      <c r="DA20" s="10"/>
      <c r="DB20" s="10"/>
      <c r="DC20" s="10"/>
      <c r="DD20" s="10"/>
      <c r="DE20" s="10"/>
      <c r="DF20" s="10"/>
      <c r="DG20" s="8"/>
      <c r="DH20" s="10"/>
      <c r="DI20" s="10"/>
      <c r="DJ20" s="10"/>
      <c r="DK20" s="10"/>
      <c r="DL20" s="10"/>
      <c r="DM20" s="10"/>
      <c r="DN20" s="10"/>
      <c r="DO20" s="10"/>
      <c r="DP20" s="10"/>
      <c r="DQ20" s="10"/>
      <c r="DR20" s="10"/>
      <c r="DS20" s="10"/>
      <c r="DT20" s="8"/>
      <c r="DU20" s="10"/>
      <c r="DV20" s="10"/>
      <c r="DW20" s="10"/>
      <c r="DX20" s="10"/>
      <c r="DY20" s="10"/>
      <c r="DZ20" s="10"/>
      <c r="EA20" s="10"/>
      <c r="EB20" s="10"/>
      <c r="EC20" s="8"/>
      <c r="ED20" s="10"/>
      <c r="EE20" s="10"/>
      <c r="EF20" s="10"/>
      <c r="EG20" s="10"/>
      <c r="EH20" s="8"/>
      <c r="EI20" s="8"/>
      <c r="EJ20" s="8"/>
      <c r="EK20" s="8"/>
      <c r="EL20" s="8"/>
      <c r="EM20" s="8"/>
      <c r="EN20" s="9"/>
      <c r="EO20" s="9"/>
      <c r="EP20" s="8"/>
      <c r="EQ20" s="8"/>
      <c r="ER20" s="8"/>
      <c r="ES20" s="8"/>
      <c r="ET20" s="9"/>
      <c r="EU20" s="9"/>
      <c r="EV20" s="8"/>
      <c r="EW20" s="8"/>
      <c r="EX20" s="8"/>
      <c r="EY20" s="8"/>
      <c r="EZ20" s="10"/>
      <c r="FA20" s="8"/>
      <c r="FB20" s="9"/>
      <c r="FC20" s="8"/>
      <c r="FD20" s="77"/>
      <c r="FE20" s="8"/>
      <c r="FF20" s="8"/>
      <c r="FG20" s="77"/>
      <c r="FH20" s="8"/>
    </row>
    <row r="21" spans="1:164" x14ac:dyDescent="0.2">
      <c r="A21" s="17" t="s">
        <v>79</v>
      </c>
      <c r="B21" s="79" t="s">
        <v>80</v>
      </c>
      <c r="C21" s="52">
        <v>21105</v>
      </c>
      <c r="D21" s="52">
        <v>39614</v>
      </c>
      <c r="E21" s="73">
        <f t="shared" si="0"/>
        <v>1.8769959725183605</v>
      </c>
      <c r="F21" s="52">
        <v>10471</v>
      </c>
      <c r="G21" s="52">
        <v>126</v>
      </c>
      <c r="H21" s="52">
        <f t="shared" si="1"/>
        <v>10597</v>
      </c>
      <c r="I21" s="52">
        <f t="shared" si="3"/>
        <v>50211</v>
      </c>
      <c r="J21" s="53">
        <f t="shared" si="2"/>
        <v>0.28038306901943266</v>
      </c>
      <c r="K21" s="82">
        <v>179080</v>
      </c>
      <c r="L21" s="9"/>
      <c r="M21" s="8"/>
      <c r="N21" s="9"/>
      <c r="O21" s="8"/>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8"/>
      <c r="BC21" s="8"/>
      <c r="BD21" s="9"/>
      <c r="BE21" s="9"/>
      <c r="BF21" s="8"/>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8"/>
      <c r="CJ21" s="8"/>
      <c r="CK21" s="8"/>
      <c r="CL21" s="8"/>
      <c r="CM21" s="8"/>
      <c r="CN21" s="8"/>
      <c r="CO21" s="8"/>
      <c r="CP21" s="8"/>
      <c r="CQ21" s="9"/>
      <c r="CR21" s="9"/>
      <c r="CS21" s="9"/>
      <c r="CT21" s="9"/>
      <c r="CU21" s="10"/>
      <c r="CV21" s="10"/>
      <c r="CW21" s="10"/>
      <c r="CX21" s="10"/>
      <c r="CY21" s="10"/>
      <c r="CZ21" s="8"/>
      <c r="DA21" s="10"/>
      <c r="DB21" s="10"/>
      <c r="DC21" s="10"/>
      <c r="DD21" s="10"/>
      <c r="DE21" s="10"/>
      <c r="DF21" s="10"/>
      <c r="DG21" s="8"/>
      <c r="DH21" s="10"/>
      <c r="DI21" s="10"/>
      <c r="DJ21" s="10"/>
      <c r="DK21" s="10"/>
      <c r="DL21" s="10"/>
      <c r="DM21" s="10"/>
      <c r="DN21" s="10"/>
      <c r="DO21" s="10"/>
      <c r="DP21" s="10"/>
      <c r="DQ21" s="10"/>
      <c r="DR21" s="10"/>
      <c r="DS21" s="10"/>
      <c r="DT21" s="8"/>
      <c r="DU21" s="10"/>
      <c r="DV21" s="10"/>
      <c r="DW21" s="10"/>
      <c r="DX21" s="10"/>
      <c r="DY21" s="10"/>
      <c r="DZ21" s="10"/>
      <c r="EA21" s="10"/>
      <c r="EB21" s="10"/>
      <c r="EC21" s="8"/>
      <c r="ED21" s="10"/>
      <c r="EE21" s="10"/>
      <c r="EF21" s="10"/>
      <c r="EG21" s="10"/>
      <c r="EH21" s="8"/>
      <c r="EI21" s="8"/>
      <c r="EJ21" s="8"/>
      <c r="EK21" s="8"/>
      <c r="EL21" s="8"/>
      <c r="EM21" s="8"/>
      <c r="EN21" s="9"/>
      <c r="EO21" s="9"/>
      <c r="EP21" s="8"/>
      <c r="EQ21" s="8"/>
      <c r="ER21" s="8"/>
      <c r="ES21" s="8"/>
      <c r="ET21" s="9"/>
      <c r="EU21" s="9"/>
      <c r="EV21" s="8"/>
      <c r="EW21" s="8"/>
      <c r="EX21" s="8"/>
      <c r="EY21" s="8"/>
      <c r="EZ21" s="8"/>
      <c r="FA21" s="8"/>
      <c r="FB21" s="8"/>
      <c r="FC21" s="8"/>
      <c r="FD21" s="77"/>
      <c r="FE21" s="8"/>
      <c r="FF21" s="8"/>
      <c r="FG21" s="77"/>
      <c r="FH21" s="8"/>
    </row>
    <row r="22" spans="1:164" x14ac:dyDescent="0.2">
      <c r="A22" s="17" t="s">
        <v>81</v>
      </c>
      <c r="B22" s="79" t="s">
        <v>82</v>
      </c>
      <c r="C22" s="52">
        <v>3492</v>
      </c>
      <c r="D22" s="52">
        <v>4749</v>
      </c>
      <c r="E22" s="73">
        <f t="shared" si="0"/>
        <v>1.3599656357388317</v>
      </c>
      <c r="F22" s="52">
        <v>3791</v>
      </c>
      <c r="G22" s="52">
        <v>37</v>
      </c>
      <c r="H22" s="52">
        <f t="shared" si="1"/>
        <v>3828</v>
      </c>
      <c r="I22" s="52">
        <f t="shared" si="3"/>
        <v>8577</v>
      </c>
      <c r="J22" s="53">
        <f t="shared" si="2"/>
        <v>0.28927487352445191</v>
      </c>
      <c r="K22" s="82">
        <v>29650</v>
      </c>
      <c r="L22" s="9"/>
      <c r="M22" s="8"/>
      <c r="N22" s="9"/>
      <c r="O22" s="8"/>
      <c r="P22" s="9"/>
      <c r="Q22" s="9"/>
      <c r="R22" s="9"/>
      <c r="S22" s="9"/>
      <c r="T22" s="9"/>
      <c r="U22" s="9"/>
      <c r="V22" s="9"/>
      <c r="W22" s="9"/>
      <c r="X22" s="9"/>
      <c r="Y22" s="9"/>
      <c r="Z22" s="9"/>
      <c r="AA22" s="9"/>
      <c r="AB22" s="9"/>
      <c r="AC22" s="9"/>
      <c r="AD22" s="9"/>
      <c r="AE22" s="9"/>
      <c r="AF22" s="8"/>
      <c r="AG22" s="9"/>
      <c r="AH22" s="9"/>
      <c r="AI22" s="9"/>
      <c r="AJ22" s="9"/>
      <c r="AK22" s="9"/>
      <c r="AL22" s="9"/>
      <c r="AM22" s="9"/>
      <c r="AN22" s="9"/>
      <c r="AO22" s="9"/>
      <c r="AP22" s="9"/>
      <c r="AQ22" s="9"/>
      <c r="AR22" s="9"/>
      <c r="AS22" s="9"/>
      <c r="AT22" s="9"/>
      <c r="AU22" s="9"/>
      <c r="AV22" s="9"/>
      <c r="AW22" s="9"/>
      <c r="AX22" s="9"/>
      <c r="AY22" s="9"/>
      <c r="AZ22" s="9"/>
      <c r="BA22" s="9"/>
      <c r="BB22" s="8"/>
      <c r="BC22" s="8"/>
      <c r="BD22" s="9"/>
      <c r="BE22" s="9"/>
      <c r="BF22" s="8"/>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8"/>
      <c r="CJ22" s="8"/>
      <c r="CK22" s="8"/>
      <c r="CL22" s="8"/>
      <c r="CM22" s="8"/>
      <c r="CN22" s="8"/>
      <c r="CO22" s="8"/>
      <c r="CP22" s="8"/>
      <c r="CQ22" s="9"/>
      <c r="CR22" s="9"/>
      <c r="CS22" s="9"/>
      <c r="CT22" s="9"/>
      <c r="CU22" s="10"/>
      <c r="CV22" s="10"/>
      <c r="CW22" s="10"/>
      <c r="CX22" s="10"/>
      <c r="CY22" s="10"/>
      <c r="CZ22" s="8"/>
      <c r="DA22" s="10"/>
      <c r="DB22" s="10"/>
      <c r="DC22" s="10"/>
      <c r="DD22" s="10"/>
      <c r="DE22" s="10"/>
      <c r="DF22" s="10"/>
      <c r="DG22" s="8"/>
      <c r="DH22" s="10"/>
      <c r="DI22" s="10"/>
      <c r="DJ22" s="10"/>
      <c r="DK22" s="10"/>
      <c r="DL22" s="10"/>
      <c r="DM22" s="10"/>
      <c r="DN22" s="10"/>
      <c r="DO22" s="10"/>
      <c r="DP22" s="10"/>
      <c r="DQ22" s="10"/>
      <c r="DR22" s="10"/>
      <c r="DS22" s="10"/>
      <c r="DT22" s="8"/>
      <c r="DU22" s="10"/>
      <c r="DV22" s="10"/>
      <c r="DW22" s="10"/>
      <c r="DX22" s="10"/>
      <c r="DY22" s="10"/>
      <c r="DZ22" s="10"/>
      <c r="EA22" s="10"/>
      <c r="EB22" s="10"/>
      <c r="EC22" s="8"/>
      <c r="ED22" s="10"/>
      <c r="EE22" s="10"/>
      <c r="EF22" s="10"/>
      <c r="EG22" s="10"/>
      <c r="EH22" s="8"/>
      <c r="EI22" s="8"/>
      <c r="EJ22" s="8"/>
      <c r="EK22" s="8"/>
      <c r="EL22" s="8"/>
      <c r="EM22" s="8"/>
      <c r="EN22" s="9"/>
      <c r="EO22" s="9"/>
      <c r="EP22" s="8"/>
      <c r="EQ22" s="8"/>
      <c r="ER22" s="8"/>
      <c r="ES22" s="8"/>
      <c r="ET22" s="9"/>
      <c r="EU22" s="9"/>
      <c r="EV22" s="8"/>
      <c r="EW22" s="8"/>
      <c r="EX22" s="8"/>
      <c r="EY22" s="8"/>
      <c r="EZ22" s="10"/>
      <c r="FA22" s="8"/>
      <c r="FB22" s="8"/>
      <c r="FC22" s="8"/>
      <c r="FD22" s="77"/>
      <c r="FE22" s="8"/>
      <c r="FF22" s="8"/>
      <c r="FG22" s="77"/>
      <c r="FH22" s="8"/>
    </row>
    <row r="23" spans="1:164" x14ac:dyDescent="0.2">
      <c r="A23" s="17" t="s">
        <v>83</v>
      </c>
      <c r="B23" s="79" t="s">
        <v>84</v>
      </c>
      <c r="C23" s="52">
        <v>16150</v>
      </c>
      <c r="D23" s="52">
        <v>20019</v>
      </c>
      <c r="E23" s="73">
        <f t="shared" si="0"/>
        <v>1.2395665634674922</v>
      </c>
      <c r="F23" s="52">
        <v>9058</v>
      </c>
      <c r="G23" s="52">
        <v>103</v>
      </c>
      <c r="H23" s="52">
        <f t="shared" si="1"/>
        <v>9161</v>
      </c>
      <c r="I23" s="52">
        <f t="shared" si="3"/>
        <v>29180</v>
      </c>
      <c r="J23" s="53">
        <f t="shared" si="2"/>
        <v>0.22949994494518114</v>
      </c>
      <c r="K23" s="82">
        <v>127146</v>
      </c>
      <c r="L23" s="9"/>
      <c r="M23" s="8"/>
      <c r="N23" s="9"/>
      <c r="O23" s="8"/>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8"/>
      <c r="BC23" s="8"/>
      <c r="BD23" s="9"/>
      <c r="BE23" s="9"/>
      <c r="BF23" s="8"/>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10"/>
      <c r="CV23" s="10"/>
      <c r="CW23" s="10"/>
      <c r="CX23" s="10"/>
      <c r="CY23" s="10"/>
      <c r="CZ23" s="8"/>
      <c r="DA23" s="10"/>
      <c r="DB23" s="10"/>
      <c r="DC23" s="10"/>
      <c r="DD23" s="10"/>
      <c r="DE23" s="10"/>
      <c r="DF23" s="10"/>
      <c r="DG23" s="8"/>
      <c r="DH23" s="10"/>
      <c r="DI23" s="10"/>
      <c r="DJ23" s="10"/>
      <c r="DK23" s="10"/>
      <c r="DL23" s="10"/>
      <c r="DM23" s="10"/>
      <c r="DN23" s="10"/>
      <c r="DO23" s="10"/>
      <c r="DP23" s="10"/>
      <c r="DQ23" s="10"/>
      <c r="DR23" s="10"/>
      <c r="DS23" s="10"/>
      <c r="DT23" s="8"/>
      <c r="DU23" s="10"/>
      <c r="DV23" s="10"/>
      <c r="DW23" s="10"/>
      <c r="DX23" s="10"/>
      <c r="DY23" s="10"/>
      <c r="DZ23" s="10"/>
      <c r="EA23" s="10"/>
      <c r="EB23" s="10"/>
      <c r="EC23" s="8"/>
      <c r="ED23" s="10"/>
      <c r="EE23" s="10"/>
      <c r="EF23" s="10"/>
      <c r="EG23" s="10"/>
      <c r="EH23" s="8"/>
      <c r="EI23" s="8"/>
      <c r="EJ23" s="8"/>
      <c r="EK23" s="8"/>
      <c r="EL23" s="8"/>
      <c r="EM23" s="8"/>
      <c r="EN23" s="9"/>
      <c r="EO23" s="9"/>
      <c r="EP23" s="8"/>
      <c r="EQ23" s="8"/>
      <c r="ER23" s="8"/>
      <c r="ES23" s="8"/>
      <c r="ET23" s="9"/>
      <c r="EU23" s="9"/>
      <c r="EV23" s="8"/>
      <c r="EW23" s="8"/>
      <c r="EX23" s="8"/>
      <c r="EY23" s="8"/>
      <c r="EZ23" s="10"/>
      <c r="FA23" s="8"/>
      <c r="FB23" s="8"/>
      <c r="FC23" s="8"/>
      <c r="FD23" s="77"/>
      <c r="FE23" s="8"/>
      <c r="FF23" s="8"/>
      <c r="FG23" s="77"/>
      <c r="FH23" s="8"/>
    </row>
    <row r="24" spans="1:164" x14ac:dyDescent="0.2">
      <c r="A24" s="17" t="s">
        <v>146</v>
      </c>
      <c r="B24" s="79" t="s">
        <v>86</v>
      </c>
      <c r="C24" s="52">
        <v>15868</v>
      </c>
      <c r="D24" s="52">
        <v>40625</v>
      </c>
      <c r="E24" s="73">
        <f t="shared" si="0"/>
        <v>2.5601840181497355</v>
      </c>
      <c r="F24" s="52">
        <v>10162</v>
      </c>
      <c r="G24" s="52">
        <v>92</v>
      </c>
      <c r="H24" s="52">
        <f t="shared" si="1"/>
        <v>10254</v>
      </c>
      <c r="I24" s="52">
        <f t="shared" si="3"/>
        <v>50879</v>
      </c>
      <c r="J24" s="53">
        <f t="shared" si="2"/>
        <v>0.32951866531955132</v>
      </c>
      <c r="K24" s="82">
        <v>154404</v>
      </c>
      <c r="L24" s="9"/>
      <c r="M24" s="8"/>
      <c r="N24" s="9"/>
      <c r="O24" s="8"/>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8"/>
      <c r="BC24" s="8"/>
      <c r="BD24" s="9"/>
      <c r="BE24" s="9"/>
      <c r="BF24" s="9"/>
      <c r="BG24" s="9"/>
      <c r="BH24" s="8"/>
      <c r="BI24" s="9"/>
      <c r="BJ24" s="9"/>
      <c r="BK24" s="9"/>
      <c r="BL24" s="9"/>
      <c r="BM24" s="9"/>
      <c r="BN24" s="9"/>
      <c r="BO24" s="9"/>
      <c r="BP24" s="9"/>
      <c r="BQ24" s="9"/>
      <c r="BR24" s="9"/>
      <c r="BS24" s="9"/>
      <c r="BT24" s="9"/>
      <c r="BU24" s="9"/>
      <c r="BV24" s="9"/>
      <c r="BW24" s="9"/>
      <c r="BX24" s="9"/>
      <c r="BY24" s="8"/>
      <c r="BZ24" s="8"/>
      <c r="CA24" s="8"/>
      <c r="CB24" s="8"/>
      <c r="CC24" s="8"/>
      <c r="CD24" s="8"/>
      <c r="CE24" s="8"/>
      <c r="CF24" s="8"/>
      <c r="CG24" s="8"/>
      <c r="CH24" s="8"/>
      <c r="CI24" s="9"/>
      <c r="CJ24" s="9"/>
      <c r="CK24" s="9"/>
      <c r="CL24" s="9"/>
      <c r="CM24" s="9"/>
      <c r="CN24" s="9"/>
      <c r="CO24" s="9"/>
      <c r="CP24" s="9"/>
      <c r="CQ24" s="9"/>
      <c r="CR24" s="9"/>
      <c r="CS24" s="9"/>
      <c r="CT24" s="8"/>
      <c r="CU24" s="10"/>
      <c r="CV24" s="10"/>
      <c r="CW24" s="10"/>
      <c r="CX24" s="10"/>
      <c r="CY24" s="10"/>
      <c r="CZ24" s="8"/>
      <c r="DA24" s="10"/>
      <c r="DB24" s="10"/>
      <c r="DC24" s="10"/>
      <c r="DD24" s="10"/>
      <c r="DE24" s="10"/>
      <c r="DF24" s="10"/>
      <c r="DG24" s="8"/>
      <c r="DH24" s="10"/>
      <c r="DI24" s="10"/>
      <c r="DJ24" s="10"/>
      <c r="DK24" s="10"/>
      <c r="DL24" s="10"/>
      <c r="DM24" s="10"/>
      <c r="DN24" s="10"/>
      <c r="DO24" s="10"/>
      <c r="DP24" s="10"/>
      <c r="DQ24" s="10"/>
      <c r="DR24" s="10"/>
      <c r="DS24" s="10"/>
      <c r="DT24" s="8"/>
      <c r="DU24" s="10"/>
      <c r="DV24" s="10"/>
      <c r="DW24" s="10"/>
      <c r="DX24" s="10"/>
      <c r="DY24" s="10"/>
      <c r="DZ24" s="10"/>
      <c r="EA24" s="10"/>
      <c r="EB24" s="10"/>
      <c r="EC24" s="8"/>
      <c r="ED24" s="10"/>
      <c r="EE24" s="10"/>
      <c r="EF24" s="10"/>
      <c r="EG24" s="10"/>
      <c r="EH24" s="8"/>
      <c r="EI24" s="8"/>
      <c r="EJ24" s="8"/>
      <c r="EK24" s="8"/>
      <c r="EL24" s="8"/>
      <c r="EM24" s="8"/>
      <c r="EN24" s="9"/>
      <c r="EO24" s="9"/>
      <c r="EP24" s="8"/>
      <c r="EQ24" s="8"/>
      <c r="ER24" s="8"/>
      <c r="ES24" s="8"/>
      <c r="ET24" s="9"/>
      <c r="EU24" s="9"/>
      <c r="EV24" s="8"/>
      <c r="EW24" s="8"/>
      <c r="EX24" s="8"/>
      <c r="EY24" s="8"/>
      <c r="EZ24" s="8"/>
      <c r="FA24" s="8"/>
      <c r="FB24" s="8"/>
      <c r="FC24" s="8"/>
      <c r="FD24" s="77"/>
      <c r="FE24" s="8"/>
      <c r="FF24" s="8"/>
      <c r="FG24" s="77"/>
      <c r="FH24" s="8"/>
    </row>
    <row r="25" spans="1:164" x14ac:dyDescent="0.2">
      <c r="A25" s="17" t="s">
        <v>87</v>
      </c>
      <c r="B25" s="79" t="s">
        <v>88</v>
      </c>
      <c r="C25" s="52">
        <v>1051</v>
      </c>
      <c r="D25" s="52">
        <v>6802</v>
      </c>
      <c r="E25" s="73">
        <f t="shared" si="0"/>
        <v>6.471931493815414</v>
      </c>
      <c r="F25" s="52">
        <v>1805</v>
      </c>
      <c r="G25" s="52">
        <v>30</v>
      </c>
      <c r="H25" s="52">
        <f t="shared" si="1"/>
        <v>1835</v>
      </c>
      <c r="I25" s="52">
        <f t="shared" si="3"/>
        <v>8637</v>
      </c>
      <c r="J25" s="53">
        <f t="shared" si="2"/>
        <v>0.4056834194457492</v>
      </c>
      <c r="K25" s="82">
        <v>21290</v>
      </c>
      <c r="L25" s="9"/>
      <c r="M25" s="8"/>
      <c r="N25" s="9"/>
      <c r="O25" s="8"/>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8"/>
      <c r="BC25" s="8"/>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8"/>
      <c r="CJ25" s="8"/>
      <c r="CK25" s="8"/>
      <c r="CL25" s="8"/>
      <c r="CM25" s="8"/>
      <c r="CN25" s="8"/>
      <c r="CO25" s="8"/>
      <c r="CP25" s="8"/>
      <c r="CQ25" s="9"/>
      <c r="CR25" s="9"/>
      <c r="CS25" s="9"/>
      <c r="CT25" s="9"/>
      <c r="CU25" s="10"/>
      <c r="CV25" s="10"/>
      <c r="CW25" s="10"/>
      <c r="CX25" s="10"/>
      <c r="CY25" s="10"/>
      <c r="CZ25" s="8"/>
      <c r="DA25" s="10"/>
      <c r="DB25" s="10"/>
      <c r="DC25" s="10"/>
      <c r="DD25" s="10"/>
      <c r="DE25" s="10"/>
      <c r="DF25" s="10"/>
      <c r="DG25" s="8"/>
      <c r="DH25" s="10"/>
      <c r="DI25" s="10"/>
      <c r="DJ25" s="10"/>
      <c r="DK25" s="10"/>
      <c r="DL25" s="10"/>
      <c r="DM25" s="10"/>
      <c r="DN25" s="10"/>
      <c r="DO25" s="10"/>
      <c r="DP25" s="10"/>
      <c r="DQ25" s="10"/>
      <c r="DR25" s="10"/>
      <c r="DS25" s="10"/>
      <c r="DT25" s="8"/>
      <c r="DU25" s="10"/>
      <c r="DV25" s="10"/>
      <c r="DW25" s="10"/>
      <c r="DX25" s="10"/>
      <c r="DY25" s="10"/>
      <c r="DZ25" s="10"/>
      <c r="EA25" s="10"/>
      <c r="EB25" s="10"/>
      <c r="EC25" s="8"/>
      <c r="ED25" s="10"/>
      <c r="EE25" s="10"/>
      <c r="EF25" s="10"/>
      <c r="EG25" s="10"/>
      <c r="EH25" s="8"/>
      <c r="EI25" s="8"/>
      <c r="EJ25" s="8"/>
      <c r="EK25" s="8"/>
      <c r="EL25" s="8"/>
      <c r="EM25" s="8"/>
      <c r="EN25" s="9"/>
      <c r="EO25" s="9"/>
      <c r="EP25" s="8"/>
      <c r="EQ25" s="8"/>
      <c r="ER25" s="8"/>
      <c r="ES25" s="8"/>
      <c r="ET25" s="9"/>
      <c r="EU25" s="9"/>
      <c r="EV25" s="8"/>
      <c r="EW25" s="8"/>
      <c r="EX25" s="8"/>
      <c r="EY25" s="8"/>
      <c r="EZ25" s="10"/>
      <c r="FA25" s="8"/>
      <c r="FB25" s="8"/>
      <c r="FC25" s="8"/>
      <c r="FD25" s="77"/>
      <c r="FE25" s="8"/>
      <c r="FF25" s="8"/>
      <c r="FG25" s="77"/>
      <c r="FH25" s="8"/>
    </row>
    <row r="26" spans="1:164" x14ac:dyDescent="0.2">
      <c r="A26" s="17" t="s">
        <v>89</v>
      </c>
      <c r="B26" s="79" t="s">
        <v>90</v>
      </c>
      <c r="C26" s="52">
        <v>24672</v>
      </c>
      <c r="D26" s="52">
        <v>43741</v>
      </c>
      <c r="E26" s="73">
        <f t="shared" si="0"/>
        <v>1.7729004539559015</v>
      </c>
      <c r="F26" s="52">
        <v>12888</v>
      </c>
      <c r="G26" s="52">
        <v>142</v>
      </c>
      <c r="H26" s="52">
        <f t="shared" si="1"/>
        <v>13030</v>
      </c>
      <c r="I26" s="52">
        <f t="shared" si="3"/>
        <v>56771</v>
      </c>
      <c r="J26" s="53">
        <f t="shared" si="2"/>
        <v>0.32114108576244915</v>
      </c>
      <c r="K26" s="82">
        <v>176779</v>
      </c>
      <c r="L26" s="9"/>
      <c r="M26" s="8"/>
      <c r="N26" s="9"/>
      <c r="O26" s="8"/>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8"/>
      <c r="BC26" s="8"/>
      <c r="BD26" s="9"/>
      <c r="BE26" s="9"/>
      <c r="BF26" s="8"/>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10"/>
      <c r="CV26" s="10"/>
      <c r="CW26" s="10"/>
      <c r="CX26" s="10"/>
      <c r="CY26" s="10"/>
      <c r="CZ26" s="8"/>
      <c r="DA26" s="10"/>
      <c r="DB26" s="10"/>
      <c r="DC26" s="10"/>
      <c r="DD26" s="10"/>
      <c r="DE26" s="10"/>
      <c r="DF26" s="10"/>
      <c r="DG26" s="8"/>
      <c r="DH26" s="10"/>
      <c r="DI26" s="10"/>
      <c r="DJ26" s="10"/>
      <c r="DK26" s="10"/>
      <c r="DL26" s="10"/>
      <c r="DM26" s="10"/>
      <c r="DN26" s="10"/>
      <c r="DO26" s="10"/>
      <c r="DP26" s="10"/>
      <c r="DQ26" s="10"/>
      <c r="DR26" s="10"/>
      <c r="DS26" s="10"/>
      <c r="DT26" s="8"/>
      <c r="DU26" s="10"/>
      <c r="DV26" s="10"/>
      <c r="DW26" s="10"/>
      <c r="DX26" s="10"/>
      <c r="DY26" s="10"/>
      <c r="DZ26" s="10"/>
      <c r="EA26" s="10"/>
      <c r="EB26" s="10"/>
      <c r="EC26" s="8"/>
      <c r="ED26" s="10"/>
      <c r="EE26" s="10"/>
      <c r="EF26" s="10"/>
      <c r="EG26" s="10"/>
      <c r="EH26" s="8"/>
      <c r="EI26" s="8"/>
      <c r="EJ26" s="8"/>
      <c r="EK26" s="8"/>
      <c r="EL26" s="8"/>
      <c r="EM26" s="8"/>
      <c r="EN26" s="9"/>
      <c r="EO26" s="9"/>
      <c r="EP26" s="8"/>
      <c r="EQ26" s="8"/>
      <c r="ER26" s="8"/>
      <c r="ES26" s="8"/>
      <c r="ET26" s="9"/>
      <c r="EU26" s="9"/>
      <c r="EV26" s="8"/>
      <c r="EW26" s="8"/>
      <c r="EX26" s="8"/>
      <c r="EY26" s="8"/>
      <c r="EZ26" s="8"/>
      <c r="FA26" s="8"/>
      <c r="FB26" s="9"/>
      <c r="FC26" s="8"/>
      <c r="FD26" s="77"/>
      <c r="FE26" s="8"/>
      <c r="FF26" s="8"/>
      <c r="FG26" s="77"/>
      <c r="FH26" s="8"/>
    </row>
    <row r="27" spans="1:164" x14ac:dyDescent="0.2">
      <c r="A27" s="17" t="s">
        <v>93</v>
      </c>
      <c r="B27" s="79" t="s">
        <v>92</v>
      </c>
      <c r="C27" s="52">
        <v>24487</v>
      </c>
      <c r="D27" s="52">
        <v>60713</v>
      </c>
      <c r="E27" s="73">
        <f t="shared" si="0"/>
        <v>2.4793972311838934</v>
      </c>
      <c r="F27" s="52">
        <v>17754</v>
      </c>
      <c r="G27" s="52">
        <v>198</v>
      </c>
      <c r="H27" s="52">
        <f t="shared" si="1"/>
        <v>17952</v>
      </c>
      <c r="I27" s="52">
        <f t="shared" si="3"/>
        <v>78665</v>
      </c>
      <c r="J27" s="53">
        <f t="shared" si="2"/>
        <v>0.31305590156040447</v>
      </c>
      <c r="K27" s="82">
        <v>251281</v>
      </c>
      <c r="L27" s="9"/>
      <c r="M27" s="8"/>
      <c r="N27" s="9"/>
      <c r="O27" s="8"/>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8"/>
      <c r="BC27" s="8"/>
      <c r="BD27" s="9"/>
      <c r="BE27" s="9"/>
      <c r="BF27" s="9"/>
      <c r="BG27" s="9"/>
      <c r="BH27" s="9"/>
      <c r="BI27" s="9"/>
      <c r="BJ27" s="9"/>
      <c r="BK27" s="9"/>
      <c r="BL27" s="9"/>
      <c r="BM27" s="9"/>
      <c r="BN27" s="9"/>
      <c r="BO27" s="9"/>
      <c r="BP27" s="9"/>
      <c r="BQ27" s="9"/>
      <c r="BR27" s="9"/>
      <c r="BS27" s="9"/>
      <c r="BT27" s="9"/>
      <c r="BU27" s="9"/>
      <c r="BV27" s="9"/>
      <c r="BW27" s="9"/>
      <c r="BX27" s="9"/>
      <c r="BY27" s="8"/>
      <c r="BZ27" s="8"/>
      <c r="CA27" s="8"/>
      <c r="CB27" s="8"/>
      <c r="CC27" s="8"/>
      <c r="CD27" s="8"/>
      <c r="CE27" s="8"/>
      <c r="CF27" s="8"/>
      <c r="CG27" s="8"/>
      <c r="CH27" s="8"/>
      <c r="CI27" s="9"/>
      <c r="CJ27" s="9"/>
      <c r="CK27" s="9"/>
      <c r="CL27" s="9"/>
      <c r="CM27" s="9"/>
      <c r="CN27" s="9"/>
      <c r="CO27" s="9"/>
      <c r="CP27" s="9"/>
      <c r="CQ27" s="9"/>
      <c r="CR27" s="9"/>
      <c r="CS27" s="9"/>
      <c r="CT27" s="9"/>
      <c r="CU27" s="10"/>
      <c r="CV27" s="10"/>
      <c r="CW27" s="10"/>
      <c r="CX27" s="10"/>
      <c r="CY27" s="10"/>
      <c r="CZ27" s="8"/>
      <c r="DA27" s="10"/>
      <c r="DB27" s="10"/>
      <c r="DC27" s="10"/>
      <c r="DD27" s="10"/>
      <c r="DE27" s="10"/>
      <c r="DF27" s="10"/>
      <c r="DG27" s="8"/>
      <c r="DH27" s="10"/>
      <c r="DI27" s="10"/>
      <c r="DJ27" s="10"/>
      <c r="DK27" s="10"/>
      <c r="DL27" s="10"/>
      <c r="DM27" s="10"/>
      <c r="DN27" s="10"/>
      <c r="DO27" s="10"/>
      <c r="DP27" s="10"/>
      <c r="DQ27" s="10"/>
      <c r="DR27" s="10"/>
      <c r="DS27" s="10"/>
      <c r="DT27" s="8"/>
      <c r="DU27" s="10"/>
      <c r="DV27" s="10"/>
      <c r="DW27" s="10"/>
      <c r="DX27" s="10"/>
      <c r="DY27" s="10"/>
      <c r="DZ27" s="10"/>
      <c r="EA27" s="10"/>
      <c r="EB27" s="10"/>
      <c r="EC27" s="8"/>
      <c r="ED27" s="10"/>
      <c r="EE27" s="10"/>
      <c r="EF27" s="10"/>
      <c r="EG27" s="10"/>
      <c r="EH27" s="8"/>
      <c r="EI27" s="8"/>
      <c r="EJ27" s="8"/>
      <c r="EK27" s="8"/>
      <c r="EL27" s="8"/>
      <c r="EM27" s="8"/>
      <c r="EN27" s="9"/>
      <c r="EO27" s="9"/>
      <c r="EP27" s="8"/>
      <c r="EQ27" s="8"/>
      <c r="ER27" s="8"/>
      <c r="ES27" s="8"/>
      <c r="ET27" s="9"/>
      <c r="EU27" s="9"/>
      <c r="EV27" s="8"/>
      <c r="EW27" s="8"/>
      <c r="EX27" s="8"/>
      <c r="EY27" s="8"/>
      <c r="EZ27" s="10"/>
      <c r="FA27" s="8"/>
      <c r="FB27" s="9"/>
      <c r="FC27" s="8"/>
      <c r="FD27" s="77"/>
      <c r="FE27" s="8"/>
      <c r="FF27" s="8"/>
      <c r="FG27" s="77"/>
      <c r="FH27" s="8"/>
    </row>
    <row r="28" spans="1:164" x14ac:dyDescent="0.2">
      <c r="A28" s="17" t="s">
        <v>94</v>
      </c>
      <c r="B28" s="79" t="s">
        <v>92</v>
      </c>
      <c r="C28" s="52">
        <v>1090</v>
      </c>
      <c r="D28" s="52">
        <v>2615</v>
      </c>
      <c r="E28" s="73">
        <f t="shared" si="0"/>
        <v>2.3990825688073394</v>
      </c>
      <c r="F28" s="52">
        <v>469</v>
      </c>
      <c r="G28" s="52">
        <v>3</v>
      </c>
      <c r="H28" s="52">
        <f t="shared" si="1"/>
        <v>472</v>
      </c>
      <c r="I28" s="52">
        <f t="shared" si="3"/>
        <v>3087</v>
      </c>
      <c r="J28" s="53">
        <f t="shared" si="2"/>
        <v>0.20480329065215949</v>
      </c>
      <c r="K28" s="82">
        <v>15073</v>
      </c>
      <c r="L28" s="9"/>
      <c r="M28" s="8"/>
      <c r="N28" s="9"/>
      <c r="O28" s="8"/>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8"/>
      <c r="BC28" s="8"/>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8"/>
      <c r="CJ28" s="8"/>
      <c r="CK28" s="8"/>
      <c r="CL28" s="8"/>
      <c r="CM28" s="8"/>
      <c r="CN28" s="8"/>
      <c r="CO28" s="8"/>
      <c r="CP28" s="8"/>
      <c r="CQ28" s="9"/>
      <c r="CR28" s="9"/>
      <c r="CS28" s="9"/>
      <c r="CT28" s="9"/>
      <c r="CU28" s="10"/>
      <c r="CV28" s="10"/>
      <c r="CW28" s="10"/>
      <c r="CX28" s="10"/>
      <c r="CY28" s="10"/>
      <c r="CZ28" s="8"/>
      <c r="DA28" s="10"/>
      <c r="DB28" s="10"/>
      <c r="DC28" s="10"/>
      <c r="DD28" s="10"/>
      <c r="DE28" s="10"/>
      <c r="DF28" s="10"/>
      <c r="DG28" s="8"/>
      <c r="DH28" s="10"/>
      <c r="DI28" s="10"/>
      <c r="DJ28" s="10"/>
      <c r="DK28" s="10"/>
      <c r="DL28" s="10"/>
      <c r="DM28" s="10"/>
      <c r="DN28" s="10"/>
      <c r="DO28" s="10"/>
      <c r="DP28" s="10"/>
      <c r="DQ28" s="10"/>
      <c r="DR28" s="10"/>
      <c r="DS28" s="10"/>
      <c r="DT28" s="8"/>
      <c r="DU28" s="10"/>
      <c r="DV28" s="10"/>
      <c r="DW28" s="10"/>
      <c r="DX28" s="10"/>
      <c r="DY28" s="10"/>
      <c r="DZ28" s="10"/>
      <c r="EA28" s="10"/>
      <c r="EB28" s="10"/>
      <c r="EC28" s="8"/>
      <c r="ED28" s="10"/>
      <c r="EE28" s="10"/>
      <c r="EF28" s="10"/>
      <c r="EG28" s="10"/>
      <c r="EH28" s="8"/>
      <c r="EI28" s="8"/>
      <c r="EJ28" s="8"/>
      <c r="EK28" s="8"/>
      <c r="EL28" s="8"/>
      <c r="EM28" s="8"/>
      <c r="EN28" s="9"/>
      <c r="EO28" s="9"/>
      <c r="EP28" s="8"/>
      <c r="EQ28" s="8"/>
      <c r="ER28" s="8"/>
      <c r="ES28" s="8"/>
      <c r="ET28" s="9"/>
      <c r="EU28" s="9"/>
      <c r="EV28" s="8"/>
      <c r="EW28" s="8"/>
      <c r="EX28" s="8"/>
      <c r="EY28" s="8"/>
      <c r="EZ28" s="8"/>
      <c r="FA28" s="8"/>
      <c r="FB28" s="8"/>
      <c r="FC28" s="8"/>
      <c r="FD28" s="77"/>
      <c r="FE28" s="8"/>
      <c r="FF28" s="8"/>
      <c r="FG28" s="77"/>
      <c r="FH28" s="8"/>
    </row>
    <row r="29" spans="1:164" x14ac:dyDescent="0.2">
      <c r="A29" s="17" t="s">
        <v>91</v>
      </c>
      <c r="B29" s="79" t="s">
        <v>92</v>
      </c>
      <c r="C29" s="52">
        <v>908</v>
      </c>
      <c r="D29" s="52">
        <v>1236</v>
      </c>
      <c r="E29" s="73">
        <f t="shared" si="0"/>
        <v>1.3612334801762114</v>
      </c>
      <c r="F29" s="52">
        <v>407</v>
      </c>
      <c r="G29" s="52">
        <v>63</v>
      </c>
      <c r="H29" s="52">
        <f t="shared" si="1"/>
        <v>470</v>
      </c>
      <c r="I29" s="52">
        <f t="shared" si="3"/>
        <v>1706</v>
      </c>
      <c r="J29" s="53">
        <f t="shared" si="2"/>
        <v>0.17288204296716661</v>
      </c>
      <c r="K29" s="82">
        <v>9868</v>
      </c>
      <c r="L29" s="9"/>
      <c r="M29" s="8"/>
      <c r="N29" s="9"/>
      <c r="O29" s="8"/>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8"/>
      <c r="BC29" s="8"/>
      <c r="BD29" s="9"/>
      <c r="BE29" s="9"/>
      <c r="BF29" s="8"/>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8"/>
      <c r="CU29" s="10"/>
      <c r="CV29" s="10"/>
      <c r="CW29" s="10"/>
      <c r="CX29" s="10"/>
      <c r="CY29" s="10"/>
      <c r="CZ29" s="8"/>
      <c r="DA29" s="10"/>
      <c r="DB29" s="10"/>
      <c r="DC29" s="10"/>
      <c r="DD29" s="10"/>
      <c r="DE29" s="10"/>
      <c r="DF29" s="10"/>
      <c r="DG29" s="8"/>
      <c r="DH29" s="10"/>
      <c r="DI29" s="10"/>
      <c r="DJ29" s="10"/>
      <c r="DK29" s="10"/>
      <c r="DL29" s="10"/>
      <c r="DM29" s="10"/>
      <c r="DN29" s="10"/>
      <c r="DO29" s="10"/>
      <c r="DP29" s="10"/>
      <c r="DQ29" s="10"/>
      <c r="DR29" s="10"/>
      <c r="DS29" s="10"/>
      <c r="DT29" s="8"/>
      <c r="DU29" s="10"/>
      <c r="DV29" s="10"/>
      <c r="DW29" s="10"/>
      <c r="DX29" s="10"/>
      <c r="DY29" s="10"/>
      <c r="DZ29" s="10"/>
      <c r="EA29" s="10"/>
      <c r="EB29" s="10"/>
      <c r="EC29" s="8"/>
      <c r="ED29" s="10"/>
      <c r="EE29" s="10"/>
      <c r="EF29" s="10"/>
      <c r="EG29" s="10"/>
      <c r="EH29" s="8"/>
      <c r="EI29" s="8"/>
      <c r="EJ29" s="8"/>
      <c r="EK29" s="8"/>
      <c r="EL29" s="8"/>
      <c r="EM29" s="8"/>
      <c r="EN29" s="9"/>
      <c r="EO29" s="9"/>
      <c r="EP29" s="8"/>
      <c r="EQ29" s="8"/>
      <c r="ER29" s="8"/>
      <c r="ES29" s="8"/>
      <c r="ET29" s="9"/>
      <c r="EU29" s="9"/>
      <c r="EV29" s="8"/>
      <c r="EW29" s="8"/>
      <c r="EX29" s="8"/>
      <c r="EY29" s="8"/>
      <c r="EZ29" s="10"/>
      <c r="FA29" s="8"/>
      <c r="FB29" s="9"/>
      <c r="FC29" s="8"/>
      <c r="FD29" s="77"/>
      <c r="FE29" s="8"/>
      <c r="FF29" s="8"/>
      <c r="FG29" s="77"/>
      <c r="FH29" s="8"/>
    </row>
    <row r="30" spans="1:164" x14ac:dyDescent="0.2">
      <c r="A30" s="17" t="s">
        <v>95</v>
      </c>
      <c r="B30" s="79" t="s">
        <v>96</v>
      </c>
      <c r="C30" s="52">
        <v>32078</v>
      </c>
      <c r="D30" s="52">
        <v>41373</v>
      </c>
      <c r="E30" s="73">
        <f t="shared" si="0"/>
        <v>1.2897624540183303</v>
      </c>
      <c r="F30" s="52">
        <v>7369</v>
      </c>
      <c r="G30" s="52">
        <v>119</v>
      </c>
      <c r="H30" s="52">
        <f t="shared" si="1"/>
        <v>7488</v>
      </c>
      <c r="I30" s="52">
        <f t="shared" si="3"/>
        <v>48861</v>
      </c>
      <c r="J30" s="53">
        <f t="shared" si="2"/>
        <v>0.30452097823648194</v>
      </c>
      <c r="K30" s="82">
        <v>160452</v>
      </c>
      <c r="L30" s="9"/>
      <c r="M30" s="8"/>
      <c r="N30" s="9"/>
      <c r="O30" s="8"/>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8"/>
      <c r="BC30" s="8"/>
      <c r="BD30" s="9"/>
      <c r="BE30" s="9"/>
      <c r="BF30" s="8"/>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8"/>
      <c r="CJ30" s="8"/>
      <c r="CK30" s="8"/>
      <c r="CL30" s="8"/>
      <c r="CM30" s="8"/>
      <c r="CN30" s="8"/>
      <c r="CO30" s="8"/>
      <c r="CP30" s="8"/>
      <c r="CQ30" s="9"/>
      <c r="CR30" s="9"/>
      <c r="CS30" s="9"/>
      <c r="CT30" s="8"/>
      <c r="CU30" s="10"/>
      <c r="CV30" s="10"/>
      <c r="CW30" s="10"/>
      <c r="CX30" s="10"/>
      <c r="CY30" s="10"/>
      <c r="CZ30" s="8"/>
      <c r="DA30" s="10"/>
      <c r="DB30" s="10"/>
      <c r="DC30" s="10"/>
      <c r="DD30" s="10"/>
      <c r="DE30" s="10"/>
      <c r="DF30" s="10"/>
      <c r="DG30" s="8"/>
      <c r="DH30" s="10"/>
      <c r="DI30" s="10"/>
      <c r="DJ30" s="10"/>
      <c r="DK30" s="10"/>
      <c r="DL30" s="10"/>
      <c r="DM30" s="10"/>
      <c r="DN30" s="10"/>
      <c r="DO30" s="10"/>
      <c r="DP30" s="10"/>
      <c r="DQ30" s="10"/>
      <c r="DR30" s="10"/>
      <c r="DS30" s="10"/>
      <c r="DT30" s="8"/>
      <c r="DU30" s="10"/>
      <c r="DV30" s="10"/>
      <c r="DW30" s="10"/>
      <c r="DX30" s="10"/>
      <c r="DY30" s="10"/>
      <c r="DZ30" s="10"/>
      <c r="EA30" s="10"/>
      <c r="EB30" s="10"/>
      <c r="EC30" s="8"/>
      <c r="ED30" s="10"/>
      <c r="EE30" s="10"/>
      <c r="EF30" s="10"/>
      <c r="EG30" s="10"/>
      <c r="EH30" s="8"/>
      <c r="EI30" s="8"/>
      <c r="EJ30" s="8"/>
      <c r="EK30" s="8"/>
      <c r="EL30" s="8"/>
      <c r="EM30" s="8"/>
      <c r="EN30" s="9"/>
      <c r="EO30" s="9"/>
      <c r="EP30" s="8"/>
      <c r="EQ30" s="8"/>
      <c r="ER30" s="8"/>
      <c r="ES30" s="8"/>
      <c r="ET30" s="9"/>
      <c r="EU30" s="9"/>
      <c r="EV30" s="8"/>
      <c r="EW30" s="8"/>
      <c r="EX30" s="8"/>
      <c r="EY30" s="8"/>
      <c r="EZ30" s="10"/>
      <c r="FA30" s="8"/>
      <c r="FB30" s="8"/>
      <c r="FC30" s="8"/>
      <c r="FD30" s="77"/>
      <c r="FE30" s="8"/>
      <c r="FF30" s="8"/>
      <c r="FG30" s="77"/>
      <c r="FH30" s="8"/>
    </row>
    <row r="31" spans="1:164" x14ac:dyDescent="0.2">
      <c r="A31" s="17" t="s">
        <v>97</v>
      </c>
      <c r="B31" s="79" t="s">
        <v>98</v>
      </c>
      <c r="C31" s="52">
        <v>11967</v>
      </c>
      <c r="D31" s="52">
        <v>12583</v>
      </c>
      <c r="E31" s="73">
        <f t="shared" si="0"/>
        <v>1.0514748892788501</v>
      </c>
      <c r="F31" s="52">
        <v>3463</v>
      </c>
      <c r="G31" s="52">
        <v>90</v>
      </c>
      <c r="H31" s="52">
        <f t="shared" si="1"/>
        <v>3553</v>
      </c>
      <c r="I31" s="52">
        <f t="shared" si="3"/>
        <v>16136</v>
      </c>
      <c r="J31" s="53">
        <f t="shared" si="2"/>
        <v>0.31768782485430774</v>
      </c>
      <c r="K31" s="82">
        <v>50792</v>
      </c>
      <c r="L31" s="9"/>
      <c r="M31" s="8"/>
      <c r="N31" s="9"/>
      <c r="O31" s="8"/>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8"/>
      <c r="BC31" s="8"/>
      <c r="BD31" s="9"/>
      <c r="BE31" s="9"/>
      <c r="BF31" s="8"/>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8"/>
      <c r="CJ31" s="8"/>
      <c r="CK31" s="8"/>
      <c r="CL31" s="8"/>
      <c r="CM31" s="8"/>
      <c r="CN31" s="8"/>
      <c r="CO31" s="8"/>
      <c r="CP31" s="8"/>
      <c r="CQ31" s="9"/>
      <c r="CR31" s="9"/>
      <c r="CS31" s="9"/>
      <c r="CT31" s="9"/>
      <c r="CU31" s="10"/>
      <c r="CV31" s="10"/>
      <c r="CW31" s="10"/>
      <c r="CX31" s="10"/>
      <c r="CY31" s="10"/>
      <c r="CZ31" s="8"/>
      <c r="DA31" s="10"/>
      <c r="DB31" s="10"/>
      <c r="DC31" s="10"/>
      <c r="DD31" s="10"/>
      <c r="DE31" s="10"/>
      <c r="DF31" s="10"/>
      <c r="DG31" s="8"/>
      <c r="DH31" s="10"/>
      <c r="DI31" s="10"/>
      <c r="DJ31" s="10"/>
      <c r="DK31" s="10"/>
      <c r="DL31" s="10"/>
      <c r="DM31" s="10"/>
      <c r="DN31" s="10"/>
      <c r="DO31" s="10"/>
      <c r="DP31" s="10"/>
      <c r="DQ31" s="10"/>
      <c r="DR31" s="10"/>
      <c r="DS31" s="10"/>
      <c r="DT31" s="8"/>
      <c r="DU31" s="10"/>
      <c r="DV31" s="10"/>
      <c r="DW31" s="10"/>
      <c r="DX31" s="10"/>
      <c r="DY31" s="10"/>
      <c r="DZ31" s="10"/>
      <c r="EA31" s="10"/>
      <c r="EB31" s="10"/>
      <c r="EC31" s="8"/>
      <c r="ED31" s="10"/>
      <c r="EE31" s="10"/>
      <c r="EF31" s="10"/>
      <c r="EG31" s="10"/>
      <c r="EH31" s="8"/>
      <c r="EI31" s="8"/>
      <c r="EJ31" s="8"/>
      <c r="EK31" s="8"/>
      <c r="EL31" s="8"/>
      <c r="EM31" s="8"/>
      <c r="EN31" s="9"/>
      <c r="EO31" s="9"/>
      <c r="EP31" s="8"/>
      <c r="EQ31" s="8"/>
      <c r="ER31" s="8"/>
      <c r="ES31" s="8"/>
      <c r="ET31" s="9"/>
      <c r="EU31" s="9"/>
      <c r="EV31" s="8"/>
      <c r="EW31" s="8"/>
      <c r="EX31" s="8"/>
      <c r="EY31" s="8"/>
      <c r="EZ31" s="8"/>
      <c r="FA31" s="8"/>
      <c r="FB31" s="8"/>
      <c r="FC31" s="8"/>
      <c r="FD31" s="77"/>
      <c r="FE31" s="8"/>
      <c r="FF31" s="8"/>
      <c r="FG31" s="77"/>
      <c r="FH31" s="8"/>
    </row>
    <row r="32" spans="1:164" x14ac:dyDescent="0.2">
      <c r="A32" s="17" t="s">
        <v>99</v>
      </c>
      <c r="B32" s="79" t="s">
        <v>100</v>
      </c>
      <c r="C32" s="52">
        <v>71148</v>
      </c>
      <c r="D32" s="52">
        <v>28480</v>
      </c>
      <c r="E32" s="73">
        <f t="shared" si="0"/>
        <v>0.40029234834429639</v>
      </c>
      <c r="F32" s="52">
        <v>7994</v>
      </c>
      <c r="G32" s="52">
        <v>205</v>
      </c>
      <c r="H32" s="52">
        <f t="shared" si="1"/>
        <v>8199</v>
      </c>
      <c r="I32" s="52">
        <f t="shared" si="3"/>
        <v>36679</v>
      </c>
      <c r="J32" s="53">
        <f t="shared" si="2"/>
        <v>0.26062457810779122</v>
      </c>
      <c r="K32" s="82">
        <v>140735</v>
      </c>
      <c r="L32" s="9"/>
      <c r="M32" s="8"/>
      <c r="N32" s="9"/>
      <c r="O32" s="8"/>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8"/>
      <c r="BC32" s="8"/>
      <c r="BD32" s="9"/>
      <c r="BE32" s="9"/>
      <c r="BF32" s="8"/>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8"/>
      <c r="CJ32" s="8"/>
      <c r="CK32" s="8"/>
      <c r="CL32" s="8"/>
      <c r="CM32" s="8"/>
      <c r="CN32" s="8"/>
      <c r="CO32" s="8"/>
      <c r="CP32" s="8"/>
      <c r="CQ32" s="9"/>
      <c r="CR32" s="9"/>
      <c r="CS32" s="9"/>
      <c r="CT32" s="9"/>
      <c r="CU32" s="10"/>
      <c r="CV32" s="10"/>
      <c r="CW32" s="10"/>
      <c r="CX32" s="10"/>
      <c r="CY32" s="10"/>
      <c r="CZ32" s="8"/>
      <c r="DA32" s="10"/>
      <c r="DB32" s="10"/>
      <c r="DC32" s="10"/>
      <c r="DD32" s="10"/>
      <c r="DE32" s="10"/>
      <c r="DF32" s="10"/>
      <c r="DG32" s="8"/>
      <c r="DH32" s="10"/>
      <c r="DI32" s="10"/>
      <c r="DJ32" s="10"/>
      <c r="DK32" s="10"/>
      <c r="DL32" s="10"/>
      <c r="DM32" s="10"/>
      <c r="DN32" s="10"/>
      <c r="DO32" s="10"/>
      <c r="DP32" s="10"/>
      <c r="DQ32" s="10"/>
      <c r="DR32" s="10"/>
      <c r="DS32" s="10"/>
      <c r="DT32" s="8"/>
      <c r="DU32" s="10"/>
      <c r="DV32" s="10"/>
      <c r="DW32" s="10"/>
      <c r="DX32" s="10"/>
      <c r="DY32" s="10"/>
      <c r="DZ32" s="10"/>
      <c r="EA32" s="10"/>
      <c r="EB32" s="10"/>
      <c r="EC32" s="8"/>
      <c r="ED32" s="10"/>
      <c r="EE32" s="10"/>
      <c r="EF32" s="10"/>
      <c r="EG32" s="10"/>
      <c r="EH32" s="8"/>
      <c r="EI32" s="8"/>
      <c r="EJ32" s="8"/>
      <c r="EK32" s="8"/>
      <c r="EL32" s="8"/>
      <c r="EM32" s="8"/>
      <c r="EN32" s="9"/>
      <c r="EO32" s="9"/>
      <c r="EP32" s="8"/>
      <c r="EQ32" s="8"/>
      <c r="ER32" s="8"/>
      <c r="ES32" s="8"/>
      <c r="ET32" s="9"/>
      <c r="EU32" s="9"/>
      <c r="EV32" s="8"/>
      <c r="EW32" s="8"/>
      <c r="EX32" s="8"/>
      <c r="EY32" s="8"/>
      <c r="EZ32" s="8"/>
      <c r="FA32" s="8"/>
      <c r="FB32" s="9"/>
      <c r="FC32" s="8"/>
      <c r="FD32" s="77"/>
      <c r="FE32" s="8"/>
      <c r="FF32" s="8"/>
      <c r="FG32" s="77"/>
      <c r="FH32" s="8"/>
    </row>
    <row r="33" spans="1:164" x14ac:dyDescent="0.2">
      <c r="A33" s="17" t="s">
        <v>101</v>
      </c>
      <c r="B33" s="79" t="s">
        <v>102</v>
      </c>
      <c r="C33" s="52">
        <v>17389</v>
      </c>
      <c r="D33" s="52">
        <v>12275</v>
      </c>
      <c r="E33" s="73">
        <f t="shared" si="0"/>
        <v>0.70590603254931283</v>
      </c>
      <c r="F33" s="52">
        <v>7392</v>
      </c>
      <c r="G33" s="52">
        <v>98</v>
      </c>
      <c r="H33" s="52">
        <f t="shared" si="1"/>
        <v>7490</v>
      </c>
      <c r="I33" s="52">
        <f t="shared" si="3"/>
        <v>19765</v>
      </c>
      <c r="J33" s="53">
        <f t="shared" si="2"/>
        <v>0.1838861236451598</v>
      </c>
      <c r="K33" s="82">
        <v>107485</v>
      </c>
      <c r="L33" s="9"/>
      <c r="M33" s="8"/>
      <c r="N33" s="9"/>
      <c r="O33" s="8"/>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8"/>
      <c r="BC33" s="8"/>
      <c r="BD33" s="9"/>
      <c r="BE33" s="9"/>
      <c r="BF33" s="8"/>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8"/>
      <c r="CJ33" s="8"/>
      <c r="CK33" s="8"/>
      <c r="CL33" s="8"/>
      <c r="CM33" s="8"/>
      <c r="CN33" s="8"/>
      <c r="CO33" s="8"/>
      <c r="CP33" s="8"/>
      <c r="CQ33" s="9"/>
      <c r="CR33" s="9"/>
      <c r="CS33" s="9"/>
      <c r="CT33" s="9"/>
      <c r="CU33" s="10"/>
      <c r="CV33" s="10"/>
      <c r="CW33" s="10"/>
      <c r="CX33" s="10"/>
      <c r="CY33" s="10"/>
      <c r="CZ33" s="8"/>
      <c r="DA33" s="10"/>
      <c r="DB33" s="10"/>
      <c r="DC33" s="10"/>
      <c r="DD33" s="10"/>
      <c r="DE33" s="10"/>
      <c r="DF33" s="10"/>
      <c r="DG33" s="8"/>
      <c r="DH33" s="10"/>
      <c r="DI33" s="10"/>
      <c r="DJ33" s="10"/>
      <c r="DK33" s="10"/>
      <c r="DL33" s="10"/>
      <c r="DM33" s="10"/>
      <c r="DN33" s="10"/>
      <c r="DO33" s="10"/>
      <c r="DP33" s="10"/>
      <c r="DQ33" s="10"/>
      <c r="DR33" s="10"/>
      <c r="DS33" s="10"/>
      <c r="DT33" s="8"/>
      <c r="DU33" s="10"/>
      <c r="DV33" s="10"/>
      <c r="DW33" s="10"/>
      <c r="DX33" s="10"/>
      <c r="DY33" s="10"/>
      <c r="DZ33" s="10"/>
      <c r="EA33" s="10"/>
      <c r="EB33" s="10"/>
      <c r="EC33" s="8"/>
      <c r="ED33" s="10"/>
      <c r="EE33" s="10"/>
      <c r="EF33" s="10"/>
      <c r="EG33" s="10"/>
      <c r="EH33" s="8"/>
      <c r="EI33" s="8"/>
      <c r="EJ33" s="8"/>
      <c r="EK33" s="8"/>
      <c r="EL33" s="8"/>
      <c r="EM33" s="8"/>
      <c r="EN33" s="9"/>
      <c r="EO33" s="9"/>
      <c r="EP33" s="8"/>
      <c r="EQ33" s="8"/>
      <c r="ER33" s="8"/>
      <c r="ES33" s="8"/>
      <c r="ET33" s="9"/>
      <c r="EU33" s="9"/>
      <c r="EV33" s="8"/>
      <c r="EW33" s="8"/>
      <c r="EX33" s="8"/>
      <c r="EY33" s="8"/>
      <c r="EZ33" s="10"/>
      <c r="FA33" s="8"/>
      <c r="FB33" s="9"/>
      <c r="FC33" s="8"/>
      <c r="FD33" s="77"/>
      <c r="FE33" s="8"/>
      <c r="FF33" s="8"/>
      <c r="FG33" s="77"/>
      <c r="FH33" s="8"/>
    </row>
    <row r="34" spans="1:164" x14ac:dyDescent="0.2">
      <c r="A34" s="17" t="s">
        <v>105</v>
      </c>
      <c r="B34" s="79" t="s">
        <v>104</v>
      </c>
      <c r="C34" s="52">
        <v>178042</v>
      </c>
      <c r="D34" s="52">
        <v>69772</v>
      </c>
      <c r="E34" s="73">
        <f t="shared" si="0"/>
        <v>0.3918850608283439</v>
      </c>
      <c r="F34" s="52">
        <v>27791</v>
      </c>
      <c r="G34" s="52">
        <v>467</v>
      </c>
      <c r="H34" s="52">
        <f t="shared" si="1"/>
        <v>28258</v>
      </c>
      <c r="I34" s="52">
        <f t="shared" si="3"/>
        <v>98030</v>
      </c>
      <c r="J34" s="53">
        <f t="shared" si="2"/>
        <v>0.25901793546614243</v>
      </c>
      <c r="K34" s="82">
        <v>378468</v>
      </c>
      <c r="L34" s="9"/>
      <c r="M34" s="8"/>
      <c r="N34" s="9"/>
      <c r="O34" s="8"/>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10"/>
      <c r="CV34" s="10"/>
      <c r="CW34" s="10"/>
      <c r="CX34" s="10"/>
      <c r="CY34" s="10"/>
      <c r="CZ34" s="8"/>
      <c r="DA34" s="10"/>
      <c r="DB34" s="10"/>
      <c r="DC34" s="10"/>
      <c r="DD34" s="10"/>
      <c r="DE34" s="10"/>
      <c r="DF34" s="10"/>
      <c r="DG34" s="8"/>
      <c r="DH34" s="10"/>
      <c r="DI34" s="10"/>
      <c r="DJ34" s="10"/>
      <c r="DK34" s="10"/>
      <c r="DL34" s="10"/>
      <c r="DM34" s="10"/>
      <c r="DN34" s="10"/>
      <c r="DO34" s="10"/>
      <c r="DP34" s="10"/>
      <c r="DQ34" s="10"/>
      <c r="DR34" s="10"/>
      <c r="DS34" s="10"/>
      <c r="DT34" s="8"/>
      <c r="DU34" s="10"/>
      <c r="DV34" s="10"/>
      <c r="DW34" s="10"/>
      <c r="DX34" s="10"/>
      <c r="DY34" s="10"/>
      <c r="DZ34" s="10"/>
      <c r="EA34" s="10"/>
      <c r="EB34" s="10"/>
      <c r="EC34" s="8"/>
      <c r="ED34" s="10"/>
      <c r="EE34" s="10"/>
      <c r="EF34" s="10"/>
      <c r="EG34" s="10"/>
      <c r="EH34" s="8"/>
      <c r="EI34" s="8"/>
      <c r="EJ34" s="8"/>
      <c r="EK34" s="8"/>
      <c r="EL34" s="8"/>
      <c r="EM34" s="8"/>
      <c r="EN34" s="9"/>
      <c r="EO34" s="9"/>
      <c r="EP34" s="8"/>
      <c r="EQ34" s="8"/>
      <c r="ER34" s="8"/>
      <c r="ES34" s="8"/>
      <c r="ET34" s="9"/>
      <c r="EU34" s="9"/>
      <c r="EV34" s="8"/>
      <c r="EW34" s="8"/>
      <c r="EX34" s="8"/>
      <c r="EY34" s="8"/>
      <c r="EZ34" s="10"/>
      <c r="FA34" s="8"/>
      <c r="FB34" s="9"/>
      <c r="FC34" s="8"/>
      <c r="FD34" s="77"/>
      <c r="FE34" s="8"/>
      <c r="FF34" s="8"/>
      <c r="FG34" s="77"/>
      <c r="FH34" s="8"/>
    </row>
    <row r="35" spans="1:164" x14ac:dyDescent="0.2">
      <c r="A35" s="17" t="s">
        <v>103</v>
      </c>
      <c r="B35" s="79" t="s">
        <v>104</v>
      </c>
      <c r="C35" s="52">
        <v>178042</v>
      </c>
      <c r="D35" s="52">
        <v>9365</v>
      </c>
      <c r="E35" s="73">
        <f t="shared" si="0"/>
        <v>5.2599948326799296E-2</v>
      </c>
      <c r="F35" s="52">
        <v>11329</v>
      </c>
      <c r="G35" s="52">
        <v>126</v>
      </c>
      <c r="H35" s="52">
        <f t="shared" si="1"/>
        <v>11455</v>
      </c>
      <c r="I35" s="52">
        <f t="shared" si="3"/>
        <v>20820</v>
      </c>
      <c r="J35" s="53">
        <f t="shared" si="2"/>
        <v>0.36981775551529361</v>
      </c>
      <c r="K35" s="82">
        <v>56298</v>
      </c>
      <c r="L35" s="9"/>
      <c r="M35" s="8"/>
      <c r="N35" s="9"/>
      <c r="O35" s="8"/>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8"/>
      <c r="BC35" s="8"/>
      <c r="BD35" s="9"/>
      <c r="BE35" s="9"/>
      <c r="BF35" s="8"/>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10"/>
      <c r="CV35" s="10"/>
      <c r="CW35" s="10"/>
      <c r="CX35" s="10"/>
      <c r="CY35" s="10"/>
      <c r="CZ35" s="8"/>
      <c r="DA35" s="10"/>
      <c r="DB35" s="10"/>
      <c r="DC35" s="10"/>
      <c r="DD35" s="10"/>
      <c r="DE35" s="10"/>
      <c r="DF35" s="10"/>
      <c r="DG35" s="8"/>
      <c r="DH35" s="10"/>
      <c r="DI35" s="10"/>
      <c r="DJ35" s="10"/>
      <c r="DK35" s="10"/>
      <c r="DL35" s="10"/>
      <c r="DM35" s="10"/>
      <c r="DN35" s="10"/>
      <c r="DO35" s="10"/>
      <c r="DP35" s="10"/>
      <c r="DQ35" s="10"/>
      <c r="DR35" s="10"/>
      <c r="DS35" s="10"/>
      <c r="DT35" s="8"/>
      <c r="DU35" s="10"/>
      <c r="DV35" s="10"/>
      <c r="DW35" s="10"/>
      <c r="DX35" s="10"/>
      <c r="DY35" s="10"/>
      <c r="DZ35" s="10"/>
      <c r="EA35" s="10"/>
      <c r="EB35" s="10"/>
      <c r="EC35" s="8"/>
      <c r="ED35" s="10"/>
      <c r="EE35" s="10"/>
      <c r="EF35" s="10"/>
      <c r="EG35" s="10"/>
      <c r="EH35" s="8"/>
      <c r="EI35" s="8"/>
      <c r="EJ35" s="8"/>
      <c r="EK35" s="8"/>
      <c r="EL35" s="8"/>
      <c r="EM35" s="8"/>
      <c r="EN35" s="9"/>
      <c r="EO35" s="9"/>
      <c r="EP35" s="8"/>
      <c r="EQ35" s="8"/>
      <c r="ER35" s="8"/>
      <c r="ES35" s="8"/>
      <c r="ET35" s="9"/>
      <c r="EU35" s="9"/>
      <c r="EV35" s="8"/>
      <c r="EW35" s="8"/>
      <c r="EX35" s="8"/>
      <c r="EY35" s="8"/>
      <c r="EZ35" s="10"/>
      <c r="FA35" s="8"/>
      <c r="FB35" s="9"/>
      <c r="FC35" s="8"/>
      <c r="FD35" s="77"/>
      <c r="FE35" s="8"/>
      <c r="FF35" s="8"/>
      <c r="FG35" s="77"/>
      <c r="FH35" s="8"/>
    </row>
    <row r="36" spans="1:164" x14ac:dyDescent="0.2">
      <c r="A36" s="17" t="s">
        <v>106</v>
      </c>
      <c r="B36" s="79" t="s">
        <v>107</v>
      </c>
      <c r="C36" s="52">
        <v>7708</v>
      </c>
      <c r="D36" s="52">
        <v>6772</v>
      </c>
      <c r="E36" s="73">
        <f t="shared" si="0"/>
        <v>0.87856772184743126</v>
      </c>
      <c r="F36" s="52">
        <v>2899</v>
      </c>
      <c r="G36" s="52">
        <v>29</v>
      </c>
      <c r="H36" s="52">
        <f t="shared" si="1"/>
        <v>2928</v>
      </c>
      <c r="I36" s="52">
        <f t="shared" si="3"/>
        <v>9700</v>
      </c>
      <c r="J36" s="53">
        <f t="shared" si="2"/>
        <v>0.2515951652228044</v>
      </c>
      <c r="K36" s="82">
        <v>38554</v>
      </c>
      <c r="L36" s="9"/>
      <c r="M36" s="8"/>
      <c r="N36" s="9"/>
      <c r="O36" s="8"/>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8"/>
      <c r="BC36" s="8"/>
      <c r="BD36" s="9"/>
      <c r="BE36" s="9"/>
      <c r="BF36" s="8"/>
      <c r="BG36" s="9"/>
      <c r="BH36" s="9"/>
      <c r="BI36" s="9"/>
      <c r="BJ36" s="9"/>
      <c r="BK36" s="9"/>
      <c r="BL36" s="9"/>
      <c r="BM36" s="9"/>
      <c r="BN36" s="9"/>
      <c r="BO36" s="9"/>
      <c r="BP36" s="9"/>
      <c r="BQ36" s="9"/>
      <c r="BR36" s="9"/>
      <c r="BS36" s="9"/>
      <c r="BT36" s="9"/>
      <c r="BU36" s="9"/>
      <c r="BV36" s="9"/>
      <c r="BW36" s="9"/>
      <c r="BX36" s="9"/>
      <c r="BY36" s="8"/>
      <c r="BZ36" s="8"/>
      <c r="CA36" s="8"/>
      <c r="CB36" s="8"/>
      <c r="CC36" s="8"/>
      <c r="CD36" s="8"/>
      <c r="CE36" s="8"/>
      <c r="CF36" s="8"/>
      <c r="CG36" s="8"/>
      <c r="CH36" s="8"/>
      <c r="CI36" s="8"/>
      <c r="CJ36" s="8"/>
      <c r="CK36" s="8"/>
      <c r="CL36" s="8"/>
      <c r="CM36" s="8"/>
      <c r="CN36" s="8"/>
      <c r="CO36" s="8"/>
      <c r="CP36" s="8"/>
      <c r="CQ36" s="9"/>
      <c r="CR36" s="9"/>
      <c r="CS36" s="9"/>
      <c r="CT36" s="9"/>
      <c r="CU36" s="10"/>
      <c r="CV36" s="10"/>
      <c r="CW36" s="10"/>
      <c r="CX36" s="10"/>
      <c r="CY36" s="10"/>
      <c r="CZ36" s="8"/>
      <c r="DA36" s="10"/>
      <c r="DB36" s="10"/>
      <c r="DC36" s="10"/>
      <c r="DD36" s="10"/>
      <c r="DE36" s="10"/>
      <c r="DF36" s="10"/>
      <c r="DG36" s="8"/>
      <c r="DH36" s="10"/>
      <c r="DI36" s="10"/>
      <c r="DJ36" s="10"/>
      <c r="DK36" s="10"/>
      <c r="DL36" s="10"/>
      <c r="DM36" s="10"/>
      <c r="DN36" s="10"/>
      <c r="DO36" s="10"/>
      <c r="DP36" s="10"/>
      <c r="DQ36" s="10"/>
      <c r="DR36" s="10"/>
      <c r="DS36" s="10"/>
      <c r="DT36" s="8"/>
      <c r="DU36" s="10"/>
      <c r="DV36" s="10"/>
      <c r="DW36" s="10"/>
      <c r="DX36" s="10"/>
      <c r="DY36" s="10"/>
      <c r="DZ36" s="10"/>
      <c r="EA36" s="10"/>
      <c r="EB36" s="10"/>
      <c r="EC36" s="8"/>
      <c r="ED36" s="10"/>
      <c r="EE36" s="10"/>
      <c r="EF36" s="10"/>
      <c r="EG36" s="10"/>
      <c r="EH36" s="8"/>
      <c r="EI36" s="8"/>
      <c r="EJ36" s="8"/>
      <c r="EK36" s="8"/>
      <c r="EL36" s="8"/>
      <c r="EM36" s="8"/>
      <c r="EN36" s="9"/>
      <c r="EO36" s="9"/>
      <c r="EP36" s="8"/>
      <c r="EQ36" s="8"/>
      <c r="ER36" s="8"/>
      <c r="ES36" s="8"/>
      <c r="ET36" s="9"/>
      <c r="EU36" s="9"/>
      <c r="EV36" s="8"/>
      <c r="EW36" s="8"/>
      <c r="EX36" s="8"/>
      <c r="EY36" s="8"/>
      <c r="EZ36" s="8"/>
      <c r="FA36" s="8"/>
      <c r="FB36" s="8"/>
      <c r="FC36" s="8"/>
      <c r="FD36" s="77"/>
      <c r="FE36" s="8"/>
      <c r="FF36" s="8"/>
      <c r="FG36" s="77"/>
      <c r="FH36" s="8"/>
    </row>
    <row r="37" spans="1:164" x14ac:dyDescent="0.2">
      <c r="A37" s="17" t="s">
        <v>110</v>
      </c>
      <c r="B37" s="79" t="s">
        <v>109</v>
      </c>
      <c r="C37" s="52">
        <v>5938</v>
      </c>
      <c r="D37" s="52">
        <v>11141</v>
      </c>
      <c r="E37" s="73">
        <f t="shared" si="0"/>
        <v>1.8762209498147524</v>
      </c>
      <c r="F37" s="52">
        <v>2824</v>
      </c>
      <c r="G37" s="52">
        <v>28</v>
      </c>
      <c r="H37" s="52">
        <f t="shared" si="1"/>
        <v>2852</v>
      </c>
      <c r="I37" s="52">
        <f t="shared" si="3"/>
        <v>13993</v>
      </c>
      <c r="J37" s="53">
        <f t="shared" si="2"/>
        <v>0.25775493663424698</v>
      </c>
      <c r="K37" s="82">
        <v>54288</v>
      </c>
      <c r="L37" s="9"/>
      <c r="M37" s="8"/>
      <c r="N37" s="9"/>
      <c r="O37" s="8"/>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8"/>
      <c r="BG37" s="9"/>
      <c r="BH37" s="9"/>
      <c r="BI37" s="9"/>
      <c r="BJ37" s="9"/>
      <c r="BK37" s="9"/>
      <c r="BL37" s="9"/>
      <c r="BM37" s="9"/>
      <c r="BN37" s="9"/>
      <c r="BO37" s="9"/>
      <c r="BP37" s="9"/>
      <c r="BQ37" s="9"/>
      <c r="BR37" s="9"/>
      <c r="BS37" s="9"/>
      <c r="BT37" s="9"/>
      <c r="BU37" s="9"/>
      <c r="BV37" s="9"/>
      <c r="BW37" s="9"/>
      <c r="BX37" s="9"/>
      <c r="BY37" s="8"/>
      <c r="BZ37" s="8"/>
      <c r="CA37" s="8"/>
      <c r="CB37" s="8"/>
      <c r="CC37" s="8"/>
      <c r="CD37" s="8"/>
      <c r="CE37" s="8"/>
      <c r="CF37" s="8"/>
      <c r="CG37" s="8"/>
      <c r="CH37" s="8"/>
      <c r="CI37" s="9"/>
      <c r="CJ37" s="9"/>
      <c r="CK37" s="9"/>
      <c r="CL37" s="9"/>
      <c r="CM37" s="9"/>
      <c r="CN37" s="9"/>
      <c r="CO37" s="9"/>
      <c r="CP37" s="9"/>
      <c r="CQ37" s="9"/>
      <c r="CR37" s="9"/>
      <c r="CS37" s="9"/>
      <c r="CT37" s="9"/>
      <c r="CU37" s="10"/>
      <c r="CV37" s="10"/>
      <c r="CW37" s="10"/>
      <c r="CX37" s="10"/>
      <c r="CY37" s="10"/>
      <c r="CZ37" s="8"/>
      <c r="DA37" s="10"/>
      <c r="DB37" s="10"/>
      <c r="DC37" s="10"/>
      <c r="DD37" s="10"/>
      <c r="DE37" s="10"/>
      <c r="DF37" s="10"/>
      <c r="DG37" s="8"/>
      <c r="DH37" s="10"/>
      <c r="DI37" s="10"/>
      <c r="DJ37" s="10"/>
      <c r="DK37" s="10"/>
      <c r="DL37" s="10"/>
      <c r="DM37" s="10"/>
      <c r="DN37" s="10"/>
      <c r="DO37" s="10"/>
      <c r="DP37" s="10"/>
      <c r="DQ37" s="10"/>
      <c r="DR37" s="10"/>
      <c r="DS37" s="10"/>
      <c r="DT37" s="8"/>
      <c r="DU37" s="10"/>
      <c r="DV37" s="10"/>
      <c r="DW37" s="10"/>
      <c r="DX37" s="10"/>
      <c r="DY37" s="10"/>
      <c r="DZ37" s="10"/>
      <c r="EA37" s="10"/>
      <c r="EB37" s="10"/>
      <c r="EC37" s="8"/>
      <c r="ED37" s="10"/>
      <c r="EE37" s="10"/>
      <c r="EF37" s="10"/>
      <c r="EG37" s="10"/>
      <c r="EH37" s="8"/>
      <c r="EI37" s="8"/>
      <c r="EJ37" s="8"/>
      <c r="EK37" s="8"/>
      <c r="EL37" s="8"/>
      <c r="EM37" s="8"/>
      <c r="EN37" s="9"/>
      <c r="EO37" s="9"/>
      <c r="EP37" s="8"/>
      <c r="EQ37" s="8"/>
      <c r="ER37" s="8"/>
      <c r="ES37" s="8"/>
      <c r="ET37" s="9"/>
      <c r="EU37" s="9"/>
      <c r="EV37" s="8"/>
      <c r="EW37" s="8"/>
      <c r="EX37" s="8"/>
      <c r="EY37" s="8"/>
      <c r="EZ37" s="10"/>
      <c r="FA37" s="8"/>
      <c r="FB37" s="8"/>
      <c r="FC37" s="8"/>
      <c r="FD37" s="77"/>
      <c r="FE37" s="8"/>
      <c r="FF37" s="8"/>
      <c r="FG37" s="77"/>
      <c r="FH37" s="8"/>
    </row>
    <row r="38" spans="1:164" x14ac:dyDescent="0.2">
      <c r="A38" s="17" t="s">
        <v>108</v>
      </c>
      <c r="B38" s="79" t="s">
        <v>109</v>
      </c>
      <c r="C38" s="52">
        <v>4391</v>
      </c>
      <c r="D38" s="52">
        <v>5293</v>
      </c>
      <c r="E38" s="73">
        <f t="shared" si="0"/>
        <v>1.2054201776360738</v>
      </c>
      <c r="F38" s="52">
        <v>1958</v>
      </c>
      <c r="G38" s="52">
        <v>29</v>
      </c>
      <c r="H38" s="52">
        <f t="shared" si="1"/>
        <v>1987</v>
      </c>
      <c r="I38" s="52">
        <f t="shared" si="3"/>
        <v>7280</v>
      </c>
      <c r="J38" s="53">
        <f t="shared" si="2"/>
        <v>0.24962282265807159</v>
      </c>
      <c r="K38" s="82">
        <v>29164</v>
      </c>
      <c r="L38" s="9"/>
      <c r="M38" s="8"/>
      <c r="N38" s="9"/>
      <c r="O38" s="8"/>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8"/>
      <c r="BC38" s="8"/>
      <c r="BD38" s="9"/>
      <c r="BE38" s="9"/>
      <c r="BF38" s="8"/>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10"/>
      <c r="CV38" s="10"/>
      <c r="CW38" s="10"/>
      <c r="CX38" s="10"/>
      <c r="CY38" s="10"/>
      <c r="CZ38" s="8"/>
      <c r="DA38" s="10"/>
      <c r="DB38" s="10"/>
      <c r="DC38" s="10"/>
      <c r="DD38" s="10"/>
      <c r="DE38" s="10"/>
      <c r="DF38" s="10"/>
      <c r="DG38" s="8"/>
      <c r="DH38" s="10"/>
      <c r="DI38" s="10"/>
      <c r="DJ38" s="10"/>
      <c r="DK38" s="10"/>
      <c r="DL38" s="10"/>
      <c r="DM38" s="10"/>
      <c r="DN38" s="10"/>
      <c r="DO38" s="10"/>
      <c r="DP38" s="10"/>
      <c r="DQ38" s="10"/>
      <c r="DR38" s="10"/>
      <c r="DS38" s="10"/>
      <c r="DT38" s="8"/>
      <c r="DU38" s="10"/>
      <c r="DV38" s="10"/>
      <c r="DW38" s="10"/>
      <c r="DX38" s="10"/>
      <c r="DY38" s="10"/>
      <c r="DZ38" s="10"/>
      <c r="EA38" s="10"/>
      <c r="EB38" s="10"/>
      <c r="EC38" s="8"/>
      <c r="ED38" s="10"/>
      <c r="EE38" s="10"/>
      <c r="EF38" s="10"/>
      <c r="EG38" s="10"/>
      <c r="EH38" s="8"/>
      <c r="EI38" s="8"/>
      <c r="EJ38" s="8"/>
      <c r="EK38" s="8"/>
      <c r="EL38" s="8"/>
      <c r="EM38" s="8"/>
      <c r="EN38" s="9"/>
      <c r="EO38" s="9"/>
      <c r="EP38" s="8"/>
      <c r="EQ38" s="8"/>
      <c r="ER38" s="8"/>
      <c r="ES38" s="8"/>
      <c r="ET38" s="9"/>
      <c r="EU38" s="9"/>
      <c r="EV38" s="8"/>
      <c r="EW38" s="8"/>
      <c r="EX38" s="8"/>
      <c r="EY38" s="8"/>
      <c r="EZ38" s="10"/>
      <c r="FA38" s="8"/>
      <c r="FB38" s="9"/>
      <c r="FC38" s="8"/>
      <c r="FD38" s="77"/>
      <c r="FE38" s="8"/>
      <c r="FF38" s="8"/>
      <c r="FG38" s="77"/>
      <c r="FH38" s="8"/>
    </row>
    <row r="39" spans="1:164" x14ac:dyDescent="0.2">
      <c r="A39" s="17" t="s">
        <v>113</v>
      </c>
      <c r="B39" s="79" t="s">
        <v>112</v>
      </c>
      <c r="C39" s="52">
        <v>14167</v>
      </c>
      <c r="D39" s="52">
        <v>28344</v>
      </c>
      <c r="E39" s="73">
        <f t="shared" si="0"/>
        <v>2.0007058657443353</v>
      </c>
      <c r="F39" s="52">
        <v>8295</v>
      </c>
      <c r="G39" s="52">
        <v>81</v>
      </c>
      <c r="H39" s="52">
        <f t="shared" si="1"/>
        <v>8376</v>
      </c>
      <c r="I39" s="52">
        <f t="shared" si="3"/>
        <v>36720</v>
      </c>
      <c r="J39" s="53">
        <f t="shared" si="2"/>
        <v>0.28875415791832787</v>
      </c>
      <c r="K39" s="82">
        <v>127167</v>
      </c>
      <c r="L39" s="9"/>
      <c r="M39" s="8"/>
      <c r="N39" s="9"/>
      <c r="O39" s="8"/>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8"/>
      <c r="BC39" s="8"/>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10"/>
      <c r="CV39" s="10"/>
      <c r="CW39" s="10"/>
      <c r="CX39" s="10"/>
      <c r="CY39" s="10"/>
      <c r="CZ39" s="8"/>
      <c r="DA39" s="10"/>
      <c r="DB39" s="10"/>
      <c r="DC39" s="10"/>
      <c r="DD39" s="10"/>
      <c r="DE39" s="10"/>
      <c r="DF39" s="10"/>
      <c r="DG39" s="8"/>
      <c r="DH39" s="10"/>
      <c r="DI39" s="10"/>
      <c r="DJ39" s="10"/>
      <c r="DK39" s="10"/>
      <c r="DL39" s="10"/>
      <c r="DM39" s="10"/>
      <c r="DN39" s="10"/>
      <c r="DO39" s="10"/>
      <c r="DP39" s="10"/>
      <c r="DQ39" s="10"/>
      <c r="DR39" s="10"/>
      <c r="DS39" s="10"/>
      <c r="DT39" s="8"/>
      <c r="DU39" s="10"/>
      <c r="DV39" s="10"/>
      <c r="DW39" s="10"/>
      <c r="DX39" s="10"/>
      <c r="DY39" s="10"/>
      <c r="DZ39" s="10"/>
      <c r="EA39" s="10"/>
      <c r="EB39" s="10"/>
      <c r="EC39" s="8"/>
      <c r="ED39" s="10"/>
      <c r="EE39" s="10"/>
      <c r="EF39" s="10"/>
      <c r="EG39" s="10"/>
      <c r="EH39" s="8"/>
      <c r="EI39" s="8"/>
      <c r="EJ39" s="8"/>
      <c r="EK39" s="8"/>
      <c r="EL39" s="8"/>
      <c r="EM39" s="8"/>
      <c r="EN39" s="9"/>
      <c r="EO39" s="9"/>
      <c r="EP39" s="8"/>
      <c r="EQ39" s="8"/>
      <c r="ER39" s="8"/>
      <c r="ES39" s="8"/>
      <c r="ET39" s="9"/>
      <c r="EU39" s="9"/>
      <c r="EV39" s="8"/>
      <c r="EW39" s="8"/>
      <c r="EX39" s="8"/>
      <c r="EY39" s="8"/>
      <c r="EZ39" s="10"/>
      <c r="FA39" s="8"/>
      <c r="FB39" s="9"/>
      <c r="FC39" s="8"/>
      <c r="FD39" s="77"/>
      <c r="FE39" s="8"/>
      <c r="FF39" s="8"/>
      <c r="FG39" s="77"/>
      <c r="FH39" s="8"/>
    </row>
    <row r="40" spans="1:164" x14ac:dyDescent="0.2">
      <c r="A40" s="17" t="s">
        <v>111</v>
      </c>
      <c r="B40" s="79" t="s">
        <v>112</v>
      </c>
      <c r="C40" s="52">
        <v>7263</v>
      </c>
      <c r="D40" s="52">
        <v>8968</v>
      </c>
      <c r="E40" s="73">
        <f t="shared" si="0"/>
        <v>1.23475148010464</v>
      </c>
      <c r="F40" s="52">
        <v>1461</v>
      </c>
      <c r="G40" s="52">
        <v>10</v>
      </c>
      <c r="H40" s="52">
        <f t="shared" si="1"/>
        <v>1471</v>
      </c>
      <c r="I40" s="52">
        <f t="shared" si="3"/>
        <v>10439</v>
      </c>
      <c r="J40" s="53">
        <f t="shared" si="2"/>
        <v>0.25058812232944455</v>
      </c>
      <c r="K40" s="82">
        <v>41658</v>
      </c>
      <c r="L40" s="9"/>
      <c r="M40" s="8"/>
      <c r="N40" s="9"/>
      <c r="O40" s="8"/>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8"/>
      <c r="BC40" s="8"/>
      <c r="BD40" s="9"/>
      <c r="BE40" s="9"/>
      <c r="BF40" s="8"/>
      <c r="BG40" s="9"/>
      <c r="BH40" s="9"/>
      <c r="BI40" s="9"/>
      <c r="BJ40" s="9"/>
      <c r="BK40" s="9"/>
      <c r="BL40" s="9"/>
      <c r="BM40" s="9"/>
      <c r="BN40" s="9"/>
      <c r="BO40" s="9"/>
      <c r="BP40" s="9"/>
      <c r="BQ40" s="9"/>
      <c r="BR40" s="9"/>
      <c r="BS40" s="9"/>
      <c r="BT40" s="9"/>
      <c r="BU40" s="9"/>
      <c r="BV40" s="9"/>
      <c r="BW40" s="9"/>
      <c r="BX40" s="9"/>
      <c r="BY40" s="8"/>
      <c r="BZ40" s="8"/>
      <c r="CA40" s="8"/>
      <c r="CB40" s="8"/>
      <c r="CC40" s="8"/>
      <c r="CD40" s="8"/>
      <c r="CE40" s="8"/>
      <c r="CF40" s="8"/>
      <c r="CG40" s="8"/>
      <c r="CH40" s="8"/>
      <c r="CI40" s="8"/>
      <c r="CJ40" s="8"/>
      <c r="CK40" s="8"/>
      <c r="CL40" s="8"/>
      <c r="CM40" s="8"/>
      <c r="CN40" s="8"/>
      <c r="CO40" s="8"/>
      <c r="CP40" s="8"/>
      <c r="CQ40" s="9"/>
      <c r="CR40" s="9"/>
      <c r="CS40" s="9"/>
      <c r="CT40" s="9"/>
      <c r="CU40" s="10"/>
      <c r="CV40" s="10"/>
      <c r="CW40" s="10"/>
      <c r="CX40" s="10"/>
      <c r="CY40" s="10"/>
      <c r="CZ40" s="8"/>
      <c r="DA40" s="10"/>
      <c r="DB40" s="10"/>
      <c r="DC40" s="10"/>
      <c r="DD40" s="10"/>
      <c r="DE40" s="10"/>
      <c r="DF40" s="10"/>
      <c r="DG40" s="8"/>
      <c r="DH40" s="10"/>
      <c r="DI40" s="10"/>
      <c r="DJ40" s="10"/>
      <c r="DK40" s="10"/>
      <c r="DL40" s="10"/>
      <c r="DM40" s="10"/>
      <c r="DN40" s="10"/>
      <c r="DO40" s="10"/>
      <c r="DP40" s="10"/>
      <c r="DQ40" s="10"/>
      <c r="DR40" s="10"/>
      <c r="DS40" s="10"/>
      <c r="DT40" s="8"/>
      <c r="DU40" s="10"/>
      <c r="DV40" s="10"/>
      <c r="DW40" s="10"/>
      <c r="DX40" s="10"/>
      <c r="DY40" s="10"/>
      <c r="DZ40" s="10"/>
      <c r="EA40" s="10"/>
      <c r="EB40" s="10"/>
      <c r="EC40" s="8"/>
      <c r="ED40" s="10"/>
      <c r="EE40" s="10"/>
      <c r="EF40" s="10"/>
      <c r="EG40" s="10"/>
      <c r="EH40" s="8"/>
      <c r="EI40" s="8"/>
      <c r="EJ40" s="8"/>
      <c r="EK40" s="8"/>
      <c r="EL40" s="8"/>
      <c r="EM40" s="8"/>
      <c r="EN40" s="9"/>
      <c r="EO40" s="9"/>
      <c r="EP40" s="8"/>
      <c r="EQ40" s="8"/>
      <c r="ER40" s="8"/>
      <c r="ES40" s="8"/>
      <c r="ET40" s="9"/>
      <c r="EU40" s="9"/>
      <c r="EV40" s="8"/>
      <c r="EW40" s="8"/>
      <c r="EX40" s="8"/>
      <c r="EY40" s="8"/>
      <c r="EZ40" s="10"/>
      <c r="FA40" s="8"/>
      <c r="FB40" s="9"/>
      <c r="FC40" s="8"/>
      <c r="FD40" s="77"/>
      <c r="FE40" s="8"/>
      <c r="FF40" s="8"/>
      <c r="FG40" s="77"/>
      <c r="FH40" s="8"/>
    </row>
    <row r="41" spans="1:164" x14ac:dyDescent="0.2">
      <c r="A41" s="17" t="s">
        <v>114</v>
      </c>
      <c r="B41" s="79" t="s">
        <v>115</v>
      </c>
      <c r="C41" s="52">
        <v>30639</v>
      </c>
      <c r="D41" s="52">
        <v>25534</v>
      </c>
      <c r="E41" s="73">
        <f t="shared" si="0"/>
        <v>0.83338229054473056</v>
      </c>
      <c r="F41" s="52">
        <v>17230</v>
      </c>
      <c r="G41" s="52">
        <v>306</v>
      </c>
      <c r="H41" s="52">
        <f t="shared" si="1"/>
        <v>17536</v>
      </c>
      <c r="I41" s="52">
        <f t="shared" si="3"/>
        <v>43070</v>
      </c>
      <c r="J41" s="53">
        <f t="shared" si="2"/>
        <v>0.19101472414404824</v>
      </c>
      <c r="K41" s="82">
        <v>225480</v>
      </c>
      <c r="L41" s="9"/>
      <c r="M41" s="8"/>
      <c r="N41" s="9"/>
      <c r="O41" s="8"/>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8"/>
      <c r="BC41" s="8"/>
      <c r="BD41" s="9"/>
      <c r="BE41" s="9"/>
      <c r="BF41" s="8"/>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8"/>
      <c r="CI41" s="8"/>
      <c r="CJ41" s="8"/>
      <c r="CK41" s="8"/>
      <c r="CL41" s="8"/>
      <c r="CM41" s="8"/>
      <c r="CN41" s="8"/>
      <c r="CO41" s="8"/>
      <c r="CP41" s="8"/>
      <c r="CQ41" s="9"/>
      <c r="CR41" s="9"/>
      <c r="CS41" s="9"/>
      <c r="CT41" s="9"/>
      <c r="CU41" s="10"/>
      <c r="CV41" s="10"/>
      <c r="CW41" s="10"/>
      <c r="CX41" s="10"/>
      <c r="CY41" s="10"/>
      <c r="CZ41" s="8"/>
      <c r="DA41" s="10"/>
      <c r="DB41" s="10"/>
      <c r="DC41" s="10"/>
      <c r="DD41" s="10"/>
      <c r="DE41" s="10"/>
      <c r="DF41" s="10"/>
      <c r="DG41" s="8"/>
      <c r="DH41" s="10"/>
      <c r="DI41" s="10"/>
      <c r="DJ41" s="10"/>
      <c r="DK41" s="10"/>
      <c r="DL41" s="10"/>
      <c r="DM41" s="10"/>
      <c r="DN41" s="10"/>
      <c r="DO41" s="10"/>
      <c r="DP41" s="10"/>
      <c r="DQ41" s="10"/>
      <c r="DR41" s="10"/>
      <c r="DS41" s="10"/>
      <c r="DT41" s="8"/>
      <c r="DU41" s="10"/>
      <c r="DV41" s="10"/>
      <c r="DW41" s="10"/>
      <c r="DX41" s="10"/>
      <c r="DY41" s="10"/>
      <c r="DZ41" s="10"/>
      <c r="EA41" s="10"/>
      <c r="EB41" s="10"/>
      <c r="EC41" s="8"/>
      <c r="ED41" s="10"/>
      <c r="EE41" s="10"/>
      <c r="EF41" s="10"/>
      <c r="EG41" s="10"/>
      <c r="EH41" s="8"/>
      <c r="EI41" s="8"/>
      <c r="EJ41" s="8"/>
      <c r="EK41" s="8"/>
      <c r="EL41" s="8"/>
      <c r="EM41" s="8"/>
      <c r="EN41" s="9"/>
      <c r="EO41" s="9"/>
      <c r="EP41" s="8"/>
      <c r="EQ41" s="8"/>
      <c r="ER41" s="8"/>
      <c r="ES41" s="8"/>
      <c r="ET41" s="9"/>
      <c r="EU41" s="9"/>
      <c r="EV41" s="8"/>
      <c r="EW41" s="8"/>
      <c r="EX41" s="8"/>
      <c r="EY41" s="8"/>
      <c r="EZ41" s="10"/>
      <c r="FA41" s="8"/>
      <c r="FB41" s="9"/>
      <c r="FC41" s="8"/>
      <c r="FD41" s="77"/>
      <c r="FE41" s="8"/>
      <c r="FF41" s="8"/>
      <c r="FG41" s="77"/>
      <c r="FH41" s="8"/>
    </row>
    <row r="42" spans="1:164" x14ac:dyDescent="0.2">
      <c r="A42" s="17" t="s">
        <v>116</v>
      </c>
      <c r="B42" s="79" t="s">
        <v>117</v>
      </c>
      <c r="C42" s="52">
        <v>15780</v>
      </c>
      <c r="D42" s="52">
        <v>17702</v>
      </c>
      <c r="E42" s="73">
        <f t="shared" si="0"/>
        <v>1.1217997465145755</v>
      </c>
      <c r="F42" s="52">
        <v>5951</v>
      </c>
      <c r="G42" s="52">
        <v>58</v>
      </c>
      <c r="H42" s="52">
        <f t="shared" si="1"/>
        <v>6009</v>
      </c>
      <c r="I42" s="52">
        <f t="shared" si="3"/>
        <v>23711</v>
      </c>
      <c r="J42" s="53">
        <f t="shared" si="2"/>
        <v>0.24697414744911778</v>
      </c>
      <c r="K42" s="82">
        <v>96006</v>
      </c>
      <c r="L42" s="9"/>
      <c r="M42" s="8"/>
      <c r="N42" s="9"/>
      <c r="O42" s="8"/>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8"/>
      <c r="BC42" s="8"/>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10"/>
      <c r="CV42" s="10"/>
      <c r="CW42" s="10"/>
      <c r="CX42" s="10"/>
      <c r="CY42" s="10"/>
      <c r="CZ42" s="8"/>
      <c r="DA42" s="10"/>
      <c r="DB42" s="10"/>
      <c r="DC42" s="10"/>
      <c r="DD42" s="10"/>
      <c r="DE42" s="10"/>
      <c r="DF42" s="10"/>
      <c r="DG42" s="8"/>
      <c r="DH42" s="10"/>
      <c r="DI42" s="10"/>
      <c r="DJ42" s="10"/>
      <c r="DK42" s="10"/>
      <c r="DL42" s="10"/>
      <c r="DM42" s="10"/>
      <c r="DN42" s="10"/>
      <c r="DO42" s="10"/>
      <c r="DP42" s="10"/>
      <c r="DQ42" s="10"/>
      <c r="DR42" s="10"/>
      <c r="DS42" s="10"/>
      <c r="DT42" s="8"/>
      <c r="DU42" s="10"/>
      <c r="DV42" s="10"/>
      <c r="DW42" s="10"/>
      <c r="DX42" s="10"/>
      <c r="DY42" s="10"/>
      <c r="DZ42" s="10"/>
      <c r="EA42" s="10"/>
      <c r="EB42" s="10"/>
      <c r="EC42" s="8"/>
      <c r="ED42" s="10"/>
      <c r="EE42" s="10"/>
      <c r="EF42" s="10"/>
      <c r="EG42" s="10"/>
      <c r="EH42" s="8"/>
      <c r="EI42" s="8"/>
      <c r="EJ42" s="8"/>
      <c r="EK42" s="8"/>
      <c r="EL42" s="8"/>
      <c r="EM42" s="8"/>
      <c r="EN42" s="9"/>
      <c r="EO42" s="9"/>
      <c r="EP42" s="8"/>
      <c r="EQ42" s="8"/>
      <c r="ER42" s="8"/>
      <c r="ES42" s="8"/>
      <c r="ET42" s="9"/>
      <c r="EU42" s="9"/>
      <c r="EV42" s="8"/>
      <c r="EW42" s="8"/>
      <c r="EX42" s="8"/>
      <c r="EY42" s="8"/>
      <c r="EZ42" s="8"/>
      <c r="FA42" s="8"/>
      <c r="FB42" s="8"/>
      <c r="FC42" s="8"/>
      <c r="FD42" s="77"/>
      <c r="FE42" s="8"/>
      <c r="FF42" s="8"/>
      <c r="FG42" s="77"/>
      <c r="FH42" s="8"/>
    </row>
    <row r="43" spans="1:164" x14ac:dyDescent="0.2">
      <c r="A43" s="17" t="s">
        <v>118</v>
      </c>
      <c r="B43" s="79" t="s">
        <v>119</v>
      </c>
      <c r="C43" s="52">
        <v>10611</v>
      </c>
      <c r="D43" s="52">
        <v>11897</v>
      </c>
      <c r="E43" s="73">
        <f t="shared" si="0"/>
        <v>1.1211949863349355</v>
      </c>
      <c r="F43" s="52">
        <v>2921</v>
      </c>
      <c r="G43" s="52">
        <v>41</v>
      </c>
      <c r="H43" s="52">
        <f t="shared" si="1"/>
        <v>2962</v>
      </c>
      <c r="I43" s="52">
        <f t="shared" si="3"/>
        <v>14859</v>
      </c>
      <c r="J43" s="53">
        <f t="shared" si="2"/>
        <v>0.39397072860324528</v>
      </c>
      <c r="K43" s="82">
        <v>37716</v>
      </c>
      <c r="L43" s="9"/>
      <c r="M43" s="8"/>
      <c r="N43" s="9"/>
      <c r="O43" s="8"/>
      <c r="P43" s="9"/>
      <c r="Q43" s="9"/>
      <c r="R43" s="9"/>
      <c r="S43" s="9"/>
      <c r="T43" s="9"/>
      <c r="U43" s="9"/>
      <c r="V43" s="9"/>
      <c r="W43" s="9"/>
      <c r="X43" s="9"/>
      <c r="Y43" s="9"/>
      <c r="Z43" s="9"/>
      <c r="AA43" s="9"/>
      <c r="AB43" s="9"/>
      <c r="AC43" s="9"/>
      <c r="AD43" s="9"/>
      <c r="AE43" s="9"/>
      <c r="AF43" s="9"/>
      <c r="AG43" s="9"/>
      <c r="AH43" s="9"/>
      <c r="AI43" s="9"/>
      <c r="AJ43" s="9"/>
      <c r="AK43" s="9"/>
      <c r="AL43" s="9"/>
      <c r="AM43" s="8"/>
      <c r="AN43" s="8"/>
      <c r="AO43" s="8"/>
      <c r="AP43" s="9"/>
      <c r="AQ43" s="9"/>
      <c r="AR43" s="9"/>
      <c r="AS43" s="9"/>
      <c r="AT43" s="9"/>
      <c r="AU43" s="9"/>
      <c r="AV43" s="8"/>
      <c r="AW43" s="8"/>
      <c r="AX43" s="8"/>
      <c r="AY43" s="9"/>
      <c r="AZ43" s="9"/>
      <c r="BA43" s="9"/>
      <c r="BB43" s="8"/>
      <c r="BC43" s="8"/>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8"/>
      <c r="CJ43" s="8"/>
      <c r="CK43" s="8"/>
      <c r="CL43" s="8"/>
      <c r="CM43" s="8"/>
      <c r="CN43" s="8"/>
      <c r="CO43" s="8"/>
      <c r="CP43" s="8"/>
      <c r="CQ43" s="9"/>
      <c r="CR43" s="9"/>
      <c r="CS43" s="9"/>
      <c r="CT43" s="9"/>
      <c r="CU43" s="10"/>
      <c r="CV43" s="10"/>
      <c r="CW43" s="10"/>
      <c r="CX43" s="10"/>
      <c r="CY43" s="10"/>
      <c r="CZ43" s="8"/>
      <c r="DA43" s="10"/>
      <c r="DB43" s="10"/>
      <c r="DC43" s="10"/>
      <c r="DD43" s="10"/>
      <c r="DE43" s="10"/>
      <c r="DF43" s="10"/>
      <c r="DG43" s="8"/>
      <c r="DH43" s="10"/>
      <c r="DI43" s="10"/>
      <c r="DJ43" s="10"/>
      <c r="DK43" s="10"/>
      <c r="DL43" s="10"/>
      <c r="DM43" s="10"/>
      <c r="DN43" s="10"/>
      <c r="DO43" s="10"/>
      <c r="DP43" s="10"/>
      <c r="DQ43" s="10"/>
      <c r="DR43" s="10"/>
      <c r="DS43" s="10"/>
      <c r="DT43" s="8"/>
      <c r="DU43" s="10"/>
      <c r="DV43" s="10"/>
      <c r="DW43" s="10"/>
      <c r="DX43" s="10"/>
      <c r="DY43" s="10"/>
      <c r="DZ43" s="10"/>
      <c r="EA43" s="10"/>
      <c r="EB43" s="10"/>
      <c r="EC43" s="8"/>
      <c r="ED43" s="10"/>
      <c r="EE43" s="10"/>
      <c r="EF43" s="10"/>
      <c r="EG43" s="10"/>
      <c r="EH43" s="8"/>
      <c r="EI43" s="8"/>
      <c r="EJ43" s="8"/>
      <c r="EK43" s="8"/>
      <c r="EL43" s="8"/>
      <c r="EM43" s="8"/>
      <c r="EN43" s="9"/>
      <c r="EO43" s="9"/>
      <c r="EP43" s="8"/>
      <c r="EQ43" s="8"/>
      <c r="ER43" s="8"/>
      <c r="ES43" s="8"/>
      <c r="ET43" s="9"/>
      <c r="EU43" s="9"/>
      <c r="EV43" s="8"/>
      <c r="EW43" s="8"/>
      <c r="EX43" s="8"/>
      <c r="EY43" s="8"/>
      <c r="EZ43" s="8"/>
      <c r="FA43" s="8"/>
      <c r="FB43" s="8"/>
      <c r="FC43" s="8"/>
      <c r="FD43" s="77"/>
      <c r="FE43" s="8"/>
      <c r="FF43" s="8"/>
      <c r="FG43" s="77"/>
      <c r="FH43" s="8"/>
    </row>
    <row r="44" spans="1:164" x14ac:dyDescent="0.2">
      <c r="A44" s="17" t="s">
        <v>122</v>
      </c>
      <c r="B44" s="79" t="s">
        <v>121</v>
      </c>
      <c r="C44" s="52">
        <v>80128</v>
      </c>
      <c r="D44" s="52">
        <v>111589</v>
      </c>
      <c r="E44" s="73">
        <f t="shared" si="0"/>
        <v>1.3926342851437701</v>
      </c>
      <c r="F44" s="52">
        <v>25533</v>
      </c>
      <c r="G44" s="52">
        <v>626</v>
      </c>
      <c r="H44" s="52">
        <f t="shared" si="1"/>
        <v>26159</v>
      </c>
      <c r="I44" s="52">
        <f t="shared" si="3"/>
        <v>137748</v>
      </c>
      <c r="J44" s="53">
        <f t="shared" si="2"/>
        <v>0.27764049518480743</v>
      </c>
      <c r="K44" s="82">
        <v>496138</v>
      </c>
      <c r="L44" s="9"/>
      <c r="M44" s="8"/>
      <c r="N44" s="9"/>
      <c r="O44" s="8"/>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8"/>
      <c r="BC44" s="8"/>
      <c r="BD44" s="9"/>
      <c r="BE44" s="9"/>
      <c r="BF44" s="8"/>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10"/>
      <c r="CV44" s="10"/>
      <c r="CW44" s="10"/>
      <c r="CX44" s="10"/>
      <c r="CY44" s="10"/>
      <c r="CZ44" s="8"/>
      <c r="DA44" s="10"/>
      <c r="DB44" s="10"/>
      <c r="DC44" s="10"/>
      <c r="DD44" s="10"/>
      <c r="DE44" s="10"/>
      <c r="DF44" s="10"/>
      <c r="DG44" s="8"/>
      <c r="DH44" s="10"/>
      <c r="DI44" s="10"/>
      <c r="DJ44" s="10"/>
      <c r="DK44" s="10"/>
      <c r="DL44" s="10"/>
      <c r="DM44" s="10"/>
      <c r="DN44" s="10"/>
      <c r="DO44" s="10"/>
      <c r="DP44" s="10"/>
      <c r="DQ44" s="10"/>
      <c r="DR44" s="10"/>
      <c r="DS44" s="10"/>
      <c r="DT44" s="8"/>
      <c r="DU44" s="10"/>
      <c r="DV44" s="10"/>
      <c r="DW44" s="10"/>
      <c r="DX44" s="10"/>
      <c r="DY44" s="10"/>
      <c r="DZ44" s="10"/>
      <c r="EA44" s="10"/>
      <c r="EB44" s="10"/>
      <c r="EC44" s="8"/>
      <c r="ED44" s="10"/>
      <c r="EE44" s="10"/>
      <c r="EF44" s="10"/>
      <c r="EG44" s="10"/>
      <c r="EH44" s="8"/>
      <c r="EI44" s="8"/>
      <c r="EJ44" s="8"/>
      <c r="EK44" s="8"/>
      <c r="EL44" s="8"/>
      <c r="EM44" s="8"/>
      <c r="EN44" s="9"/>
      <c r="EO44" s="9"/>
      <c r="EP44" s="8"/>
      <c r="EQ44" s="8"/>
      <c r="ER44" s="8"/>
      <c r="ES44" s="8"/>
      <c r="ET44" s="9"/>
      <c r="EU44" s="9"/>
      <c r="EV44" s="8"/>
      <c r="EW44" s="8"/>
      <c r="EX44" s="8"/>
      <c r="EY44" s="8"/>
      <c r="EZ44" s="8"/>
      <c r="FA44" s="8"/>
      <c r="FB44" s="9"/>
      <c r="FC44" s="8"/>
      <c r="FD44" s="77"/>
      <c r="FE44" s="8"/>
      <c r="FF44" s="8"/>
      <c r="FG44" s="77"/>
      <c r="FH44" s="8"/>
    </row>
    <row r="45" spans="1:164" x14ac:dyDescent="0.2">
      <c r="A45" s="17" t="s">
        <v>120</v>
      </c>
      <c r="B45" s="79" t="s">
        <v>121</v>
      </c>
      <c r="C45" s="52">
        <v>2544</v>
      </c>
      <c r="D45" s="52">
        <v>3930</v>
      </c>
      <c r="E45" s="73">
        <f t="shared" si="0"/>
        <v>1.5448113207547169</v>
      </c>
      <c r="F45" s="52">
        <v>139</v>
      </c>
      <c r="G45" s="52">
        <v>3</v>
      </c>
      <c r="H45" s="52">
        <f t="shared" si="1"/>
        <v>142</v>
      </c>
      <c r="I45" s="52">
        <f t="shared" si="3"/>
        <v>4072</v>
      </c>
      <c r="J45" s="53">
        <f t="shared" si="2"/>
        <v>0.38670465337132004</v>
      </c>
      <c r="K45" s="82">
        <v>10530</v>
      </c>
      <c r="L45" s="9"/>
      <c r="M45" s="8"/>
      <c r="N45" s="9"/>
      <c r="O45" s="8"/>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8"/>
      <c r="BC45" s="8"/>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8"/>
      <c r="CJ45" s="8"/>
      <c r="CK45" s="8"/>
      <c r="CL45" s="8"/>
      <c r="CM45" s="8"/>
      <c r="CN45" s="8"/>
      <c r="CO45" s="8"/>
      <c r="CP45" s="8"/>
      <c r="CQ45" s="9"/>
      <c r="CR45" s="9"/>
      <c r="CS45" s="9"/>
      <c r="CT45" s="9"/>
      <c r="CU45" s="10"/>
      <c r="CV45" s="10"/>
      <c r="CW45" s="10"/>
      <c r="CX45" s="10"/>
      <c r="CY45" s="10"/>
      <c r="CZ45" s="8"/>
      <c r="DA45" s="10"/>
      <c r="DB45" s="10"/>
      <c r="DC45" s="10"/>
      <c r="DD45" s="10"/>
      <c r="DE45" s="10"/>
      <c r="DF45" s="10"/>
      <c r="DG45" s="8"/>
      <c r="DH45" s="10"/>
      <c r="DI45" s="10"/>
      <c r="DJ45" s="10"/>
      <c r="DK45" s="10"/>
      <c r="DL45" s="10"/>
      <c r="DM45" s="10"/>
      <c r="DN45" s="10"/>
      <c r="DO45" s="10"/>
      <c r="DP45" s="10"/>
      <c r="DQ45" s="10"/>
      <c r="DR45" s="10"/>
      <c r="DS45" s="10"/>
      <c r="DT45" s="8"/>
      <c r="DU45" s="10"/>
      <c r="DV45" s="10"/>
      <c r="DW45" s="10"/>
      <c r="DX45" s="10"/>
      <c r="DY45" s="10"/>
      <c r="DZ45" s="10"/>
      <c r="EA45" s="10"/>
      <c r="EB45" s="10"/>
      <c r="EC45" s="8"/>
      <c r="ED45" s="10"/>
      <c r="EE45" s="10"/>
      <c r="EF45" s="10"/>
      <c r="EG45" s="10"/>
      <c r="EH45" s="8"/>
      <c r="EI45" s="8"/>
      <c r="EJ45" s="8"/>
      <c r="EK45" s="8"/>
      <c r="EL45" s="8"/>
      <c r="EM45" s="8"/>
      <c r="EN45" s="9"/>
      <c r="EO45" s="9"/>
      <c r="EP45" s="8"/>
      <c r="EQ45" s="8"/>
      <c r="ER45" s="8"/>
      <c r="ES45" s="8"/>
      <c r="ET45" s="9"/>
      <c r="EU45" s="9"/>
      <c r="EV45" s="8"/>
      <c r="EW45" s="8"/>
      <c r="EX45" s="8"/>
      <c r="EY45" s="8"/>
      <c r="EZ45" s="10"/>
      <c r="FA45" s="8"/>
      <c r="FB45" s="9"/>
      <c r="FC45" s="8"/>
      <c r="FD45" s="77"/>
      <c r="FE45" s="8"/>
      <c r="FF45" s="8"/>
      <c r="FG45" s="77"/>
      <c r="FH45" s="8"/>
    </row>
    <row r="46" spans="1:164" x14ac:dyDescent="0.2">
      <c r="A46" s="17" t="s">
        <v>123</v>
      </c>
      <c r="B46" s="79" t="s">
        <v>124</v>
      </c>
      <c r="C46" s="52">
        <v>6135</v>
      </c>
      <c r="D46" s="52">
        <v>7516</v>
      </c>
      <c r="E46" s="73">
        <f t="shared" si="0"/>
        <v>1.2251018744906275</v>
      </c>
      <c r="F46" s="52">
        <v>1992</v>
      </c>
      <c r="G46" s="52">
        <v>53</v>
      </c>
      <c r="H46" s="52">
        <f t="shared" si="1"/>
        <v>2045</v>
      </c>
      <c r="I46" s="52">
        <f t="shared" si="3"/>
        <v>9561</v>
      </c>
      <c r="J46" s="53">
        <f t="shared" si="2"/>
        <v>0.25321786111552519</v>
      </c>
      <c r="K46" s="82">
        <v>37758</v>
      </c>
      <c r="L46" s="9"/>
      <c r="M46" s="8"/>
      <c r="N46" s="9"/>
      <c r="O46" s="8"/>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8"/>
      <c r="CJ46" s="8"/>
      <c r="CK46" s="8"/>
      <c r="CL46" s="8"/>
      <c r="CM46" s="8"/>
      <c r="CN46" s="8"/>
      <c r="CO46" s="8"/>
      <c r="CP46" s="8"/>
      <c r="CQ46" s="9"/>
      <c r="CR46" s="9"/>
      <c r="CS46" s="9"/>
      <c r="CT46" s="9"/>
      <c r="CU46" s="10"/>
      <c r="CV46" s="10"/>
      <c r="CW46" s="10"/>
      <c r="CX46" s="10"/>
      <c r="CY46" s="10"/>
      <c r="CZ46" s="8"/>
      <c r="DA46" s="10"/>
      <c r="DB46" s="10"/>
      <c r="DC46" s="10"/>
      <c r="DD46" s="10"/>
      <c r="DE46" s="10"/>
      <c r="DF46" s="10"/>
      <c r="DG46" s="8"/>
      <c r="DH46" s="10"/>
      <c r="DI46" s="10"/>
      <c r="DJ46" s="10"/>
      <c r="DK46" s="10"/>
      <c r="DL46" s="10"/>
      <c r="DM46" s="10"/>
      <c r="DN46" s="10"/>
      <c r="DO46" s="10"/>
      <c r="DP46" s="10"/>
      <c r="DQ46" s="10"/>
      <c r="DR46" s="10"/>
      <c r="DS46" s="10"/>
      <c r="DT46" s="8"/>
      <c r="DU46" s="10"/>
      <c r="DV46" s="10"/>
      <c r="DW46" s="10"/>
      <c r="DX46" s="10"/>
      <c r="DY46" s="10"/>
      <c r="DZ46" s="10"/>
      <c r="EA46" s="10"/>
      <c r="EB46" s="10"/>
      <c r="EC46" s="8"/>
      <c r="ED46" s="10"/>
      <c r="EE46" s="10"/>
      <c r="EF46" s="10"/>
      <c r="EG46" s="10"/>
      <c r="EH46" s="8"/>
      <c r="EI46" s="8"/>
      <c r="EJ46" s="8"/>
      <c r="EK46" s="8"/>
      <c r="EL46" s="8"/>
      <c r="EM46" s="8"/>
      <c r="EN46" s="9"/>
      <c r="EO46" s="9"/>
      <c r="EP46" s="8"/>
      <c r="EQ46" s="8"/>
      <c r="ER46" s="8"/>
      <c r="ES46" s="8"/>
      <c r="ET46" s="9"/>
      <c r="EU46" s="9"/>
      <c r="EV46" s="8"/>
      <c r="EW46" s="8"/>
      <c r="EX46" s="8"/>
      <c r="EY46" s="8"/>
      <c r="EZ46" s="10"/>
      <c r="FA46" s="8"/>
      <c r="FB46" s="9"/>
      <c r="FC46" s="8"/>
      <c r="FD46" s="77"/>
      <c r="FE46" s="8"/>
      <c r="FF46" s="8"/>
      <c r="FG46" s="77"/>
      <c r="FH46" s="8"/>
    </row>
    <row r="47" spans="1:164" x14ac:dyDescent="0.2">
      <c r="A47" s="17" t="s">
        <v>125</v>
      </c>
      <c r="B47" s="79" t="s">
        <v>126</v>
      </c>
      <c r="C47" s="52">
        <v>29191</v>
      </c>
      <c r="D47" s="52">
        <v>31384</v>
      </c>
      <c r="E47" s="73">
        <f t="shared" si="0"/>
        <v>1.075125894967627</v>
      </c>
      <c r="F47" s="52">
        <v>5647</v>
      </c>
      <c r="G47" s="52">
        <v>67</v>
      </c>
      <c r="H47" s="52">
        <f t="shared" si="1"/>
        <v>5714</v>
      </c>
      <c r="I47" s="52">
        <f t="shared" si="3"/>
        <v>37098</v>
      </c>
      <c r="J47" s="53">
        <f t="shared" si="2"/>
        <v>0.3681745102320319</v>
      </c>
      <c r="K47" s="82">
        <v>100762</v>
      </c>
      <c r="L47" s="9"/>
      <c r="M47" s="8"/>
      <c r="N47" s="9"/>
      <c r="O47" s="8"/>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8"/>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10"/>
      <c r="CV47" s="10"/>
      <c r="CW47" s="10"/>
      <c r="CX47" s="10"/>
      <c r="CY47" s="10"/>
      <c r="CZ47" s="8"/>
      <c r="DA47" s="10"/>
      <c r="DB47" s="10"/>
      <c r="DC47" s="10"/>
      <c r="DD47" s="10"/>
      <c r="DE47" s="10"/>
      <c r="DF47" s="10"/>
      <c r="DG47" s="8"/>
      <c r="DH47" s="10"/>
      <c r="DI47" s="10"/>
      <c r="DJ47" s="10"/>
      <c r="DK47" s="10"/>
      <c r="DL47" s="10"/>
      <c r="DM47" s="10"/>
      <c r="DN47" s="10"/>
      <c r="DO47" s="10"/>
      <c r="DP47" s="10"/>
      <c r="DQ47" s="10"/>
      <c r="DR47" s="10"/>
      <c r="DS47" s="10"/>
      <c r="DT47" s="8"/>
      <c r="DU47" s="10"/>
      <c r="DV47" s="10"/>
      <c r="DW47" s="10"/>
      <c r="DX47" s="10"/>
      <c r="DY47" s="10"/>
      <c r="DZ47" s="10"/>
      <c r="EA47" s="10"/>
      <c r="EB47" s="10"/>
      <c r="EC47" s="8"/>
      <c r="ED47" s="10"/>
      <c r="EE47" s="10"/>
      <c r="EF47" s="10"/>
      <c r="EG47" s="10"/>
      <c r="EH47" s="8"/>
      <c r="EI47" s="8"/>
      <c r="EJ47" s="8"/>
      <c r="EK47" s="8"/>
      <c r="EL47" s="8"/>
      <c r="EM47" s="8"/>
      <c r="EN47" s="9"/>
      <c r="EO47" s="9"/>
      <c r="EP47" s="8"/>
      <c r="EQ47" s="8"/>
      <c r="ER47" s="8"/>
      <c r="ES47" s="8"/>
      <c r="ET47" s="9"/>
      <c r="EU47" s="9"/>
      <c r="EV47" s="8"/>
      <c r="EW47" s="8"/>
      <c r="EX47" s="8"/>
      <c r="EY47" s="8"/>
      <c r="EZ47" s="10"/>
      <c r="FA47" s="8"/>
      <c r="FB47" s="8"/>
      <c r="FC47" s="8"/>
      <c r="FD47" s="77"/>
      <c r="FE47" s="8"/>
      <c r="FF47" s="8"/>
      <c r="FG47" s="77"/>
      <c r="FH47" s="8"/>
    </row>
    <row r="48" spans="1:164" x14ac:dyDescent="0.2">
      <c r="A48" s="17" t="s">
        <v>127</v>
      </c>
      <c r="B48" s="79" t="s">
        <v>128</v>
      </c>
      <c r="C48" s="52">
        <v>22787</v>
      </c>
      <c r="D48" s="52">
        <v>46112</v>
      </c>
      <c r="E48" s="73">
        <f t="shared" si="0"/>
        <v>2.023609953043402</v>
      </c>
      <c r="F48" s="52">
        <v>16321</v>
      </c>
      <c r="G48" s="52">
        <v>380</v>
      </c>
      <c r="H48" s="52">
        <f t="shared" si="1"/>
        <v>16701</v>
      </c>
      <c r="I48" s="52">
        <f t="shared" si="3"/>
        <v>62813</v>
      </c>
      <c r="J48" s="53">
        <f t="shared" si="2"/>
        <v>0.32251489012117479</v>
      </c>
      <c r="K48" s="82">
        <v>194760</v>
      </c>
      <c r="L48" s="9"/>
      <c r="M48" s="8"/>
      <c r="N48" s="9"/>
      <c r="O48" s="8"/>
      <c r="P48" s="9"/>
      <c r="Q48" s="9"/>
      <c r="R48" s="9"/>
      <c r="S48" s="9"/>
      <c r="T48" s="9"/>
      <c r="U48" s="9"/>
      <c r="V48" s="8"/>
      <c r="W48" s="8"/>
      <c r="X48" s="9"/>
      <c r="Y48" s="9"/>
      <c r="Z48" s="9"/>
      <c r="AA48" s="9"/>
      <c r="AB48" s="9"/>
      <c r="AC48" s="9"/>
      <c r="AD48" s="9"/>
      <c r="AE48" s="8"/>
      <c r="AF48" s="8"/>
      <c r="AG48" s="9"/>
      <c r="AH48" s="9"/>
      <c r="AI48" s="9"/>
      <c r="AJ48" s="9"/>
      <c r="AK48" s="9"/>
      <c r="AL48" s="9"/>
      <c r="AM48" s="9"/>
      <c r="AN48" s="9"/>
      <c r="AO48" s="9"/>
      <c r="AP48" s="9"/>
      <c r="AQ48" s="9"/>
      <c r="AR48" s="9"/>
      <c r="AS48" s="9"/>
      <c r="AT48" s="9"/>
      <c r="AU48" s="9"/>
      <c r="AV48" s="9"/>
      <c r="AW48" s="9"/>
      <c r="AX48" s="9"/>
      <c r="AY48" s="9"/>
      <c r="AZ48" s="9"/>
      <c r="BA48" s="9"/>
      <c r="BB48" s="8"/>
      <c r="BC48" s="8"/>
      <c r="BD48" s="9"/>
      <c r="BE48" s="9"/>
      <c r="BF48" s="8"/>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8"/>
      <c r="CJ48" s="8"/>
      <c r="CK48" s="8"/>
      <c r="CL48" s="8"/>
      <c r="CM48" s="8"/>
      <c r="CN48" s="8"/>
      <c r="CO48" s="8"/>
      <c r="CP48" s="8"/>
      <c r="CQ48" s="9"/>
      <c r="CR48" s="9"/>
      <c r="CS48" s="9"/>
      <c r="CT48" s="9"/>
      <c r="CU48" s="10"/>
      <c r="CV48" s="10"/>
      <c r="CW48" s="10"/>
      <c r="CX48" s="10"/>
      <c r="CY48" s="10"/>
      <c r="CZ48" s="8"/>
      <c r="DA48" s="10"/>
      <c r="DB48" s="10"/>
      <c r="DC48" s="10"/>
      <c r="DD48" s="10"/>
      <c r="DE48" s="10"/>
      <c r="DF48" s="10"/>
      <c r="DG48" s="8"/>
      <c r="DH48" s="10"/>
      <c r="DI48" s="10"/>
      <c r="DJ48" s="10"/>
      <c r="DK48" s="10"/>
      <c r="DL48" s="10"/>
      <c r="DM48" s="10"/>
      <c r="DN48" s="10"/>
      <c r="DO48" s="10"/>
      <c r="DP48" s="10"/>
      <c r="DQ48" s="10"/>
      <c r="DR48" s="10"/>
      <c r="DS48" s="10"/>
      <c r="DT48" s="8"/>
      <c r="DU48" s="10"/>
      <c r="DV48" s="10"/>
      <c r="DW48" s="10"/>
      <c r="DX48" s="10"/>
      <c r="DY48" s="10"/>
      <c r="DZ48" s="10"/>
      <c r="EA48" s="10"/>
      <c r="EB48" s="10"/>
      <c r="EC48" s="8"/>
      <c r="ED48" s="10"/>
      <c r="EE48" s="10"/>
      <c r="EF48" s="10"/>
      <c r="EG48" s="10"/>
      <c r="EH48" s="8"/>
      <c r="EI48" s="8"/>
      <c r="EJ48" s="8"/>
      <c r="EK48" s="8"/>
      <c r="EL48" s="8"/>
      <c r="EM48" s="8"/>
      <c r="EN48" s="9"/>
      <c r="EO48" s="9"/>
      <c r="EP48" s="8"/>
      <c r="EQ48" s="8"/>
      <c r="ER48" s="8"/>
      <c r="ES48" s="8"/>
      <c r="ET48" s="9"/>
      <c r="EU48" s="9"/>
      <c r="EV48" s="8"/>
      <c r="EW48" s="8"/>
      <c r="EX48" s="8"/>
      <c r="EY48" s="8"/>
      <c r="EZ48" s="8"/>
      <c r="FA48" s="8"/>
      <c r="FB48" s="8"/>
      <c r="FC48" s="8"/>
      <c r="FD48" s="77"/>
      <c r="FE48" s="8"/>
      <c r="FF48" s="8"/>
      <c r="FG48" s="77"/>
      <c r="FH48" s="8"/>
    </row>
    <row r="49" spans="1:164" x14ac:dyDescent="0.2">
      <c r="A49" s="17" t="s">
        <v>129</v>
      </c>
      <c r="B49" s="79" t="s">
        <v>130</v>
      </c>
      <c r="C49" s="52">
        <v>41186</v>
      </c>
      <c r="D49" s="52">
        <v>16495</v>
      </c>
      <c r="E49" s="73">
        <f t="shared" si="0"/>
        <v>0.40050016996066623</v>
      </c>
      <c r="F49" s="52">
        <v>6959</v>
      </c>
      <c r="G49" s="52">
        <v>99</v>
      </c>
      <c r="H49" s="52">
        <f t="shared" si="1"/>
        <v>7058</v>
      </c>
      <c r="I49" s="52">
        <f t="shared" si="3"/>
        <v>23553</v>
      </c>
      <c r="J49" s="53">
        <f t="shared" si="2"/>
        <v>0.26339450464655956</v>
      </c>
      <c r="K49" s="82">
        <v>89421</v>
      </c>
      <c r="L49" s="9"/>
      <c r="M49" s="8"/>
      <c r="N49" s="9"/>
      <c r="O49" s="8"/>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8"/>
      <c r="BC49" s="8"/>
      <c r="BD49" s="9"/>
      <c r="BE49" s="9"/>
      <c r="BF49" s="8"/>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8"/>
      <c r="CJ49" s="8"/>
      <c r="CK49" s="8"/>
      <c r="CL49" s="8"/>
      <c r="CM49" s="8"/>
      <c r="CN49" s="8"/>
      <c r="CO49" s="8"/>
      <c r="CP49" s="8"/>
      <c r="CQ49" s="9"/>
      <c r="CR49" s="9"/>
      <c r="CS49" s="9"/>
      <c r="CT49" s="9"/>
      <c r="CU49" s="10"/>
      <c r="CV49" s="10"/>
      <c r="CW49" s="10"/>
      <c r="CX49" s="10"/>
      <c r="CY49" s="10"/>
      <c r="CZ49" s="8"/>
      <c r="DA49" s="10"/>
      <c r="DB49" s="10"/>
      <c r="DC49" s="10"/>
      <c r="DD49" s="10"/>
      <c r="DE49" s="10"/>
      <c r="DF49" s="10"/>
      <c r="DG49" s="8"/>
      <c r="DH49" s="10"/>
      <c r="DI49" s="10"/>
      <c r="DJ49" s="10"/>
      <c r="DK49" s="10"/>
      <c r="DL49" s="10"/>
      <c r="DM49" s="10"/>
      <c r="DN49" s="10"/>
      <c r="DO49" s="10"/>
      <c r="DP49" s="10"/>
      <c r="DQ49" s="10"/>
      <c r="DR49" s="10"/>
      <c r="DS49" s="10"/>
      <c r="DT49" s="8"/>
      <c r="DU49" s="10"/>
      <c r="DV49" s="10"/>
      <c r="DW49" s="10"/>
      <c r="DX49" s="10"/>
      <c r="DY49" s="10"/>
      <c r="DZ49" s="10"/>
      <c r="EA49" s="10"/>
      <c r="EB49" s="10"/>
      <c r="EC49" s="8"/>
      <c r="ED49" s="10"/>
      <c r="EE49" s="10"/>
      <c r="EF49" s="10"/>
      <c r="EG49" s="10"/>
      <c r="EH49" s="8"/>
      <c r="EI49" s="8"/>
      <c r="EJ49" s="8"/>
      <c r="EK49" s="8"/>
      <c r="EL49" s="8"/>
      <c r="EM49" s="8"/>
      <c r="EN49" s="9"/>
      <c r="EO49" s="9"/>
      <c r="EP49" s="8"/>
      <c r="EQ49" s="8"/>
      <c r="ER49" s="8"/>
      <c r="ES49" s="8"/>
      <c r="ET49" s="9"/>
      <c r="EU49" s="9"/>
      <c r="EV49" s="8"/>
      <c r="EW49" s="8"/>
      <c r="EX49" s="8"/>
      <c r="EY49" s="8"/>
      <c r="EZ49" s="8"/>
      <c r="FA49" s="8"/>
      <c r="FB49" s="8"/>
      <c r="FC49" s="8"/>
      <c r="FD49" s="77"/>
      <c r="FE49" s="8"/>
      <c r="FF49" s="8"/>
      <c r="FG49" s="77"/>
      <c r="FH49" s="8"/>
    </row>
    <row r="50" spans="1:164" x14ac:dyDescent="0.2">
      <c r="A50" s="20"/>
      <c r="B50" s="91"/>
      <c r="C50" s="97"/>
      <c r="D50" s="55"/>
      <c r="E50" s="55"/>
      <c r="F50" s="55"/>
      <c r="G50" s="55"/>
      <c r="H50" s="55"/>
      <c r="I50" s="55"/>
      <c r="J50" s="55"/>
      <c r="K50" s="56"/>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row>
    <row r="51" spans="1:164" x14ac:dyDescent="0.2">
      <c r="A51" s="13" t="s">
        <v>147</v>
      </c>
      <c r="B51" s="13"/>
      <c r="C51" s="60"/>
      <c r="D51" s="48">
        <f>SUM(D2:D49)</f>
        <v>1210205</v>
      </c>
      <c r="E51" s="61">
        <f>D51/1052566</f>
        <v>1.1497663804455018</v>
      </c>
      <c r="F51" s="48">
        <f t="shared" ref="F51:K51" si="4">SUM(F2:F49)</f>
        <v>368322</v>
      </c>
      <c r="G51" s="48">
        <f t="shared" si="4"/>
        <v>5738</v>
      </c>
      <c r="H51" s="48">
        <f t="shared" si="4"/>
        <v>374060</v>
      </c>
      <c r="I51" s="48">
        <f t="shared" si="4"/>
        <v>1584265</v>
      </c>
      <c r="J51" s="49">
        <f>I51/K51</f>
        <v>0.27935811281429146</v>
      </c>
      <c r="K51" s="48">
        <f t="shared" si="4"/>
        <v>5671090</v>
      </c>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row>
    <row r="52" spans="1:164" x14ac:dyDescent="0.2">
      <c r="A52" s="13" t="s">
        <v>131</v>
      </c>
      <c r="B52" s="13"/>
      <c r="C52" s="60"/>
      <c r="D52" s="48">
        <f>AVERAGE(D2:D49)</f>
        <v>25212.604166666668</v>
      </c>
      <c r="E52" s="94">
        <f t="shared" ref="E52:K52" si="5">AVERAGE(E2:E49)</f>
        <v>1.4402790845711417</v>
      </c>
      <c r="F52" s="48">
        <f t="shared" si="5"/>
        <v>7673.375</v>
      </c>
      <c r="G52" s="48">
        <f t="shared" si="5"/>
        <v>119.54166666666667</v>
      </c>
      <c r="H52" s="48">
        <f t="shared" si="5"/>
        <v>7792.916666666667</v>
      </c>
      <c r="I52" s="48">
        <f t="shared" si="5"/>
        <v>33005.520833333336</v>
      </c>
      <c r="J52" s="49">
        <f t="shared" si="5"/>
        <v>0.28411181785378464</v>
      </c>
      <c r="K52" s="48">
        <f t="shared" si="5"/>
        <v>118147.70833333333</v>
      </c>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row>
    <row r="53" spans="1:164" x14ac:dyDescent="0.2">
      <c r="A53" s="13" t="s">
        <v>132</v>
      </c>
      <c r="B53" s="13"/>
      <c r="C53" s="60"/>
      <c r="D53" s="48">
        <f>MEDIAN(D2:D49)</f>
        <v>16072.5</v>
      </c>
      <c r="E53" s="94">
        <f t="shared" ref="E53:K53" si="6">MEDIAN(E2:E49)</f>
        <v>1.2493101405028675</v>
      </c>
      <c r="F53" s="48">
        <f t="shared" si="6"/>
        <v>5610</v>
      </c>
      <c r="G53" s="48">
        <f t="shared" si="6"/>
        <v>79.5</v>
      </c>
      <c r="H53" s="48">
        <f t="shared" si="6"/>
        <v>5682.5</v>
      </c>
      <c r="I53" s="48">
        <f t="shared" si="6"/>
        <v>22184</v>
      </c>
      <c r="J53" s="49">
        <f t="shared" si="6"/>
        <v>0.26675548419199335</v>
      </c>
      <c r="K53" s="48">
        <f t="shared" si="6"/>
        <v>77906</v>
      </c>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row>
    <row r="54" spans="1:164" x14ac:dyDescent="0.2">
      <c r="A54" s="98"/>
      <c r="B54" s="98"/>
      <c r="C54" s="99"/>
      <c r="D54" s="100"/>
      <c r="E54" s="101"/>
      <c r="F54" s="100"/>
      <c r="G54" s="100"/>
      <c r="H54" s="100"/>
      <c r="I54" s="100"/>
      <c r="J54" s="102"/>
      <c r="K54" s="100"/>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row>
    <row r="55" spans="1:164" ht="30.75" customHeight="1" x14ac:dyDescent="0.2">
      <c r="A55" s="150" t="s">
        <v>187</v>
      </c>
      <c r="B55" s="150"/>
      <c r="C55" s="150"/>
      <c r="D55" s="150"/>
      <c r="E55" s="150"/>
      <c r="F55" s="150"/>
      <c r="G55" s="150"/>
      <c r="H55" s="150"/>
      <c r="I55" s="150"/>
      <c r="J55" s="150"/>
      <c r="K55" s="150"/>
      <c r="L55" s="78"/>
      <c r="M55" s="7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row>
    <row r="56" spans="1:164" x14ac:dyDescent="0.2">
      <c r="D56" s="43"/>
      <c r="E56" s="43"/>
      <c r="F56" s="43"/>
      <c r="G56" s="43"/>
      <c r="H56" s="43"/>
      <c r="I56" s="43"/>
      <c r="J56" s="43"/>
      <c r="K56" s="43"/>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row>
    <row r="57" spans="1:164" x14ac:dyDescent="0.2">
      <c r="D57" s="43"/>
      <c r="E57" s="43"/>
      <c r="F57" s="43"/>
      <c r="G57" s="43"/>
      <c r="H57" s="43"/>
      <c r="I57" s="43"/>
      <c r="J57" s="43"/>
      <c r="K57" s="43"/>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row>
    <row r="58" spans="1:164" x14ac:dyDescent="0.2">
      <c r="D58" s="43"/>
      <c r="E58" s="43"/>
      <c r="F58" s="43"/>
      <c r="G58" s="43"/>
      <c r="H58" s="43"/>
      <c r="I58" s="43"/>
      <c r="J58" s="43"/>
      <c r="K58" s="43"/>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row>
    <row r="59" spans="1:164" x14ac:dyDescent="0.2">
      <c r="D59" s="43"/>
      <c r="E59" s="43"/>
      <c r="F59" s="43"/>
      <c r="G59" s="43"/>
      <c r="H59" s="43"/>
      <c r="I59" s="43"/>
      <c r="J59" s="43"/>
      <c r="K59" s="43"/>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row>
    <row r="60" spans="1:164" x14ac:dyDescent="0.2">
      <c r="D60" s="43"/>
      <c r="E60" s="43"/>
      <c r="F60" s="43"/>
      <c r="G60" s="43"/>
      <c r="H60" s="43"/>
      <c r="I60" s="43"/>
      <c r="J60" s="43"/>
      <c r="K60" s="43"/>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row>
    <row r="61" spans="1:164" x14ac:dyDescent="0.2">
      <c r="D61" s="43"/>
      <c r="E61" s="43"/>
      <c r="F61" s="43"/>
      <c r="G61" s="43"/>
      <c r="H61" s="43"/>
      <c r="I61" s="43"/>
      <c r="J61" s="43"/>
      <c r="K61" s="43"/>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row>
    <row r="62" spans="1:164" x14ac:dyDescent="0.2">
      <c r="D62" s="43"/>
      <c r="E62" s="43"/>
      <c r="F62" s="43"/>
      <c r="G62" s="43"/>
      <c r="H62" s="43"/>
      <c r="I62" s="43"/>
      <c r="J62" s="43"/>
      <c r="K62" s="43"/>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row>
    <row r="63" spans="1:164" x14ac:dyDescent="0.2">
      <c r="D63" s="43"/>
      <c r="E63" s="43"/>
      <c r="F63" s="43"/>
      <c r="G63" s="43"/>
      <c r="H63" s="43"/>
      <c r="I63" s="43"/>
      <c r="J63" s="43"/>
      <c r="K63" s="43"/>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row>
    <row r="64" spans="1:164" x14ac:dyDescent="0.2">
      <c r="D64" s="43"/>
      <c r="E64" s="43"/>
      <c r="F64" s="43"/>
      <c r="G64" s="43"/>
      <c r="H64" s="43"/>
      <c r="I64" s="43"/>
      <c r="J64" s="43"/>
      <c r="K64" s="43"/>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row>
    <row r="65" spans="4:164" x14ac:dyDescent="0.2">
      <c r="D65" s="43"/>
      <c r="E65" s="43"/>
      <c r="F65" s="43"/>
      <c r="G65" s="43"/>
      <c r="H65" s="43"/>
      <c r="I65" s="43"/>
      <c r="J65" s="43"/>
      <c r="K65" s="43"/>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row>
    <row r="66" spans="4:164" x14ac:dyDescent="0.2">
      <c r="D66" s="43"/>
      <c r="E66" s="43"/>
      <c r="F66" s="43"/>
      <c r="G66" s="43"/>
      <c r="H66" s="43"/>
      <c r="I66" s="43"/>
      <c r="J66" s="43"/>
      <c r="K66" s="43"/>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row>
    <row r="67" spans="4:164" x14ac:dyDescent="0.2">
      <c r="D67" s="43"/>
      <c r="E67" s="43"/>
      <c r="F67" s="43"/>
      <c r="G67" s="43"/>
      <c r="H67" s="43"/>
      <c r="I67" s="43"/>
      <c r="J67" s="43"/>
      <c r="K67" s="43"/>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row>
    <row r="68" spans="4:164" x14ac:dyDescent="0.2">
      <c r="D68" s="43"/>
      <c r="E68" s="43"/>
      <c r="F68" s="43"/>
      <c r="G68" s="43"/>
      <c r="H68" s="43"/>
      <c r="I68" s="43"/>
      <c r="J68" s="43"/>
      <c r="K68" s="43"/>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row>
    <row r="69" spans="4:164" x14ac:dyDescent="0.2">
      <c r="D69" s="43"/>
      <c r="E69" s="43"/>
      <c r="F69" s="43"/>
      <c r="G69" s="43"/>
      <c r="H69" s="43"/>
      <c r="I69" s="43"/>
      <c r="J69" s="43"/>
      <c r="K69" s="43"/>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row>
    <row r="70" spans="4:164" x14ac:dyDescent="0.2">
      <c r="D70" s="43"/>
      <c r="E70" s="43"/>
      <c r="F70" s="43"/>
      <c r="G70" s="43"/>
      <c r="H70" s="43"/>
      <c r="I70" s="43"/>
      <c r="J70" s="43"/>
      <c r="K70" s="43"/>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row>
    <row r="71" spans="4:164" x14ac:dyDescent="0.2">
      <c r="D71" s="43"/>
      <c r="E71" s="43"/>
      <c r="F71" s="43"/>
      <c r="G71" s="43"/>
      <c r="H71" s="43"/>
      <c r="I71" s="43"/>
      <c r="J71" s="43"/>
      <c r="K71" s="43"/>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row>
  </sheetData>
  <autoFilter ref="A1:K49" xr:uid="{B35C3C6F-4716-4067-95BD-F65481E4DEE7}">
    <sortState xmlns:xlrd2="http://schemas.microsoft.com/office/spreadsheetml/2017/richdata2" ref="A2:K49">
      <sortCondition ref="B1:B49"/>
    </sortState>
  </autoFilter>
  <sortState xmlns:xlrd2="http://schemas.microsoft.com/office/spreadsheetml/2017/richdata2" ref="A2:K49">
    <sortCondition ref="B2:B49"/>
  </sortState>
  <mergeCells count="1">
    <mergeCell ref="A55:K55"/>
  </mergeCells>
  <conditionalFormatting sqref="A2:K49">
    <cfRule type="expression" dxfId="2" priority="1">
      <formula>MOD(ROW(),2)=0</formula>
    </cfRule>
  </conditionalFormatting>
  <printOptions horizontalCentered="1" verticalCentered="1"/>
  <pageMargins left="0.75" right="0.75" top="1" bottom="1" header="0.5" footer="0.5"/>
  <pageSetup orientation="landscape" horizontalDpi="0" verticalDpi="0"/>
  <headerFooter>
    <oddHeader>Data Dump - Sections 1-11</oddHeader>
    <oddFooter>Counting Opinions (SQUIRE) Ltd.</oddFooter>
  </headerFooter>
  <ignoredErrors>
    <ignoredError sqref="J51 E5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9" ma:contentTypeDescription="Create a new document." ma:contentTypeScope="" ma:versionID="daad8e98d8c3ed23f5528d813191ed97">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69aa5c4b0390466a82c7d0af209c2b17"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B7FD0F-2460-4FA1-9153-B89516005A5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F124795-3270-4BCB-B3D2-5495A6DDBB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9D5480-34B1-40D6-AA75-B05713D121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vt:lpstr>
      <vt:lpstr>Circ Measures</vt:lpstr>
      <vt:lpstr>Circ Measures - muni</vt:lpstr>
      <vt:lpstr>Circ Measures by pop</vt:lpstr>
      <vt:lpstr>Physical Circ</vt:lpstr>
      <vt:lpstr>Audience</vt:lpstr>
      <vt:lpstr>Elec Materials</vt:lpstr>
      <vt:lpstr>Elec Materials - muni</vt:lpstr>
      <vt:lpstr>AV Circ</vt:lpstr>
      <vt:lpstr>E-Collections</vt:lpstr>
      <vt:lpstr>ILL</vt:lpstr>
      <vt:lpstr>All Data</vt:lpstr>
    </vt:vector>
  </TitlesOfParts>
  <Manager/>
  <Company>State of Rhode Island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Metzger, Kelly (OLIS)</dc:creator>
  <cp:keywords/>
  <dc:description/>
  <cp:lastModifiedBy>Metzger, Kelly (OLIS)</cp:lastModifiedBy>
  <cp:revision/>
  <dcterms:created xsi:type="dcterms:W3CDTF">2021-03-18T14:27:08Z</dcterms:created>
  <dcterms:modified xsi:type="dcterms:W3CDTF">2021-06-08T16:13:56Z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ies>
</file>