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AnnRpt_CompStats\CompStats\2019\Published\"/>
    </mc:Choice>
  </mc:AlternateContent>
  <xr:revisionPtr revIDLastSave="0" documentId="13_ncr:1_{AEF48D2B-C523-4A6D-B293-956BB57454A4}" xr6:coauthVersionLast="41" xr6:coauthVersionMax="41" xr10:uidLastSave="{00000000-0000-0000-0000-000000000000}"/>
  <bookViews>
    <workbookView xWindow="28680" yWindow="-120" windowWidth="29040" windowHeight="15840" xr2:uid="{2DC817BE-C204-49A2-AAAD-FB3E82222C3A}"/>
  </bookViews>
  <sheets>
    <sheet name="Intro" sheetId="11" r:id="rId1"/>
    <sheet name="Users" sheetId="1" r:id="rId2"/>
    <sheet name="Technology" sheetId="9" r:id="rId3"/>
    <sheet name="Programs" sheetId="2" r:id="rId4"/>
    <sheet name="Prog Chart" sheetId="8" r:id="rId5"/>
    <sheet name="Prog Attend" sheetId="4" r:id="rId6"/>
    <sheet name="Youth Programs" sheetId="7" r:id="rId7"/>
    <sheet name="Youth Prog Attend" sheetId="10" r:id="rId8"/>
    <sheet name="All Data" sheetId="6" r:id="rId9"/>
  </sheets>
  <definedNames>
    <definedName name="_xlnm._FilterDatabase" localSheetId="8" hidden="1">'All Data'!$A$1:$Z$49</definedName>
    <definedName name="_xlnm._FilterDatabase" localSheetId="5" hidden="1">'Prog Attend'!$A$1:$O$49</definedName>
    <definedName name="_xlnm._FilterDatabase" localSheetId="3" hidden="1">Programs!$A$1:$L$49</definedName>
    <definedName name="_xlnm._FilterDatabase" localSheetId="2" hidden="1">Technology!$A$1:$J$49</definedName>
    <definedName name="_xlnm._FilterDatabase" localSheetId="1" hidden="1">Users!$A$1:$O$49</definedName>
    <definedName name="_xlnm._FilterDatabase" localSheetId="7" hidden="1">'Youth Prog Attend'!$A$1:$L$49</definedName>
    <definedName name="_xlnm._FilterDatabase" localSheetId="6" hidden="1">'Youth Programs'!$A$1:$L$49</definedName>
    <definedName name="_xlnm.Print_Titles" localSheetId="8">'All Data'!$A:$A,'All Data'!$1:$1</definedName>
    <definedName name="_xlnm.Print_Titles" localSheetId="5">'Prog Attend'!$A:$A</definedName>
    <definedName name="_xlnm.Print_Titles" localSheetId="3">Programs!$A:$A</definedName>
    <definedName name="_xlnm.Print_Titles" localSheetId="2">Technology!$1:$1</definedName>
    <definedName name="_xlnm.Print_Titles" localSheetId="1">Users!$A:$A,Users!$1:$1</definedName>
    <definedName name="_xlnm.Print_Titles" localSheetId="7">'Youth Prog Attend'!$1:$1</definedName>
    <definedName name="_xlnm.Print_Titles" localSheetId="6">'Youth Programs'!$A:$A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9" l="1"/>
  <c r="F52" i="9"/>
  <c r="O51" i="1"/>
  <c r="F53" i="10" l="1"/>
  <c r="H53" i="10"/>
  <c r="J53" i="10"/>
  <c r="L53" i="10"/>
  <c r="F52" i="10"/>
  <c r="H52" i="10"/>
  <c r="J52" i="10"/>
  <c r="L52" i="10"/>
  <c r="F51" i="10"/>
  <c r="H51" i="10"/>
  <c r="J51" i="10"/>
  <c r="L51" i="10"/>
  <c r="D53" i="10"/>
  <c r="D52" i="10"/>
  <c r="D51" i="10"/>
  <c r="K3" i="10"/>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2" i="10"/>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2" i="10"/>
  <c r="E53" i="10" l="1"/>
  <c r="G53" i="10"/>
  <c r="K53" i="10"/>
  <c r="I52" i="10"/>
  <c r="I53" i="10"/>
  <c r="E52" i="10"/>
  <c r="K52" i="10"/>
  <c r="G52" i="10"/>
  <c r="O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2" i="4"/>
  <c r="O52" i="4" l="1"/>
  <c r="O53" i="4"/>
  <c r="G53" i="4"/>
  <c r="I53" i="4"/>
  <c r="K53" i="4"/>
  <c r="M53" i="4"/>
  <c r="G52" i="4"/>
  <c r="I52" i="4"/>
  <c r="K52" i="4"/>
  <c r="M52" i="4"/>
  <c r="G51" i="4"/>
  <c r="I51" i="4"/>
  <c r="K51" i="4"/>
  <c r="M51" i="4"/>
  <c r="E53" i="4"/>
  <c r="E52" i="4"/>
  <c r="E51"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2" i="4"/>
  <c r="N3" i="4"/>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2" i="4"/>
  <c r="D53" i="4"/>
  <c r="D52" i="4"/>
  <c r="D51" i="4"/>
  <c r="F53" i="4" l="1"/>
  <c r="H52" i="4"/>
  <c r="N53" i="4"/>
  <c r="J53" i="4"/>
  <c r="L52" i="4"/>
  <c r="L53" i="4"/>
  <c r="H53" i="4"/>
  <c r="N52" i="4"/>
  <c r="J52" i="4"/>
  <c r="F52" i="4"/>
  <c r="F9" i="9"/>
  <c r="F44" i="9"/>
  <c r="F32" i="9"/>
  <c r="F12" i="9"/>
  <c r="F11" i="9"/>
  <c r="F26" i="9"/>
  <c r="F49" i="9"/>
  <c r="F27" i="9"/>
  <c r="F48" i="9"/>
  <c r="F39" i="9"/>
  <c r="F30" i="9"/>
  <c r="F10" i="9"/>
  <c r="F47" i="9"/>
  <c r="F35" i="9"/>
  <c r="F41" i="9"/>
  <c r="F2" i="9"/>
  <c r="F33" i="9"/>
  <c r="F21" i="9"/>
  <c r="F40" i="9"/>
  <c r="F6" i="9"/>
  <c r="F3" i="9"/>
  <c r="F42" i="9"/>
  <c r="F8" i="9"/>
  <c r="F23" i="9"/>
  <c r="F24" i="9"/>
  <c r="F4" i="9"/>
  <c r="F20" i="9"/>
  <c r="F19" i="9"/>
  <c r="F7" i="9"/>
  <c r="F25" i="9"/>
  <c r="F22" i="9"/>
  <c r="F43" i="9"/>
  <c r="F31" i="9"/>
  <c r="F37" i="9"/>
  <c r="F46" i="9"/>
  <c r="F15" i="9"/>
  <c r="F14" i="9"/>
  <c r="F38" i="9"/>
  <c r="F17" i="9"/>
  <c r="F13" i="9"/>
  <c r="F36" i="9"/>
  <c r="F45" i="9"/>
  <c r="F16" i="9"/>
  <c r="F18" i="9"/>
  <c r="F28" i="9"/>
  <c r="F29" i="9"/>
  <c r="F5" i="9"/>
  <c r="F34" i="9"/>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2" i="1"/>
  <c r="I53" i="9"/>
  <c r="G53" i="9"/>
  <c r="E53" i="9"/>
  <c r="D53" i="9"/>
  <c r="I52" i="9"/>
  <c r="G52" i="9"/>
  <c r="E52" i="9"/>
  <c r="D52" i="9"/>
  <c r="I51" i="9"/>
  <c r="G51" i="9"/>
  <c r="E51" i="9"/>
  <c r="D51" i="9"/>
  <c r="J49" i="9"/>
  <c r="H49" i="9"/>
  <c r="J48" i="9"/>
  <c r="H48" i="9"/>
  <c r="J47" i="9"/>
  <c r="H47" i="9"/>
  <c r="J46" i="9"/>
  <c r="H46" i="9"/>
  <c r="H45" i="9"/>
  <c r="J44" i="9"/>
  <c r="H44" i="9"/>
  <c r="J43" i="9"/>
  <c r="H43" i="9"/>
  <c r="J42" i="9"/>
  <c r="H42" i="9"/>
  <c r="J41" i="9"/>
  <c r="H41" i="9"/>
  <c r="J39" i="9"/>
  <c r="H39" i="9"/>
  <c r="J40" i="9"/>
  <c r="H40" i="9"/>
  <c r="J37" i="9"/>
  <c r="H37" i="9"/>
  <c r="J38" i="9"/>
  <c r="H38" i="9"/>
  <c r="H36" i="9"/>
  <c r="J34" i="9"/>
  <c r="H34" i="9"/>
  <c r="J35" i="9"/>
  <c r="H35" i="9"/>
  <c r="J33" i="9"/>
  <c r="H33" i="9"/>
  <c r="J32" i="9"/>
  <c r="H32" i="9"/>
  <c r="J31" i="9"/>
  <c r="H31" i="9"/>
  <c r="J30" i="9"/>
  <c r="H30" i="9"/>
  <c r="H28" i="9"/>
  <c r="J27" i="9"/>
  <c r="H27" i="9"/>
  <c r="J29" i="9"/>
  <c r="H29" i="9"/>
  <c r="J26" i="9"/>
  <c r="H26" i="9"/>
  <c r="H25" i="9"/>
  <c r="H24" i="9"/>
  <c r="J23" i="9"/>
  <c r="H23" i="9"/>
  <c r="H22" i="9"/>
  <c r="J21" i="9"/>
  <c r="H21" i="9"/>
  <c r="J20" i="9"/>
  <c r="H20" i="9"/>
  <c r="J19" i="9"/>
  <c r="H19" i="9"/>
  <c r="J17" i="9"/>
  <c r="H17" i="9"/>
  <c r="J18" i="9"/>
  <c r="H18" i="9"/>
  <c r="H16" i="9"/>
  <c r="H15" i="9"/>
  <c r="H14" i="9"/>
  <c r="J13" i="9"/>
  <c r="H13" i="9"/>
  <c r="H12" i="9"/>
  <c r="J11" i="9"/>
  <c r="H11" i="9"/>
  <c r="J10" i="9"/>
  <c r="H10" i="9"/>
  <c r="J9" i="9"/>
  <c r="H9" i="9"/>
  <c r="J8" i="9"/>
  <c r="H8" i="9"/>
  <c r="J7" i="9"/>
  <c r="H7" i="9"/>
  <c r="H6" i="9"/>
  <c r="H4" i="9"/>
  <c r="J5" i="9"/>
  <c r="H5" i="9"/>
  <c r="H3" i="9"/>
  <c r="J2" i="9"/>
  <c r="H2" i="9"/>
  <c r="K3" i="7"/>
  <c r="K4" i="7"/>
  <c r="K5" i="7"/>
  <c r="K6" i="7"/>
  <c r="K7" i="7"/>
  <c r="K8" i="7"/>
  <c r="K9" i="7"/>
  <c r="K10" i="7"/>
  <c r="K11" i="7"/>
  <c r="K12" i="7"/>
  <c r="K13" i="7"/>
  <c r="K14" i="7"/>
  <c r="K15" i="7"/>
  <c r="K16" i="7"/>
  <c r="K17" i="7"/>
  <c r="K54" i="7" s="1"/>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2" i="7"/>
  <c r="E3" i="7"/>
  <c r="E4" i="7"/>
  <c r="E5" i="7"/>
  <c r="E6" i="7"/>
  <c r="E7" i="7"/>
  <c r="E8" i="7"/>
  <c r="E9" i="7"/>
  <c r="E10" i="7"/>
  <c r="E11" i="7"/>
  <c r="E12" i="7"/>
  <c r="E13" i="7"/>
  <c r="E14" i="7"/>
  <c r="E15" i="7"/>
  <c r="E16" i="7"/>
  <c r="E17" i="7"/>
  <c r="E54" i="7" s="1"/>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2" i="7"/>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2" i="2"/>
  <c r="M52" i="1" l="1"/>
  <c r="M53" i="1"/>
  <c r="J53" i="9"/>
  <c r="H52" i="9"/>
  <c r="J52" i="9"/>
  <c r="H53" i="9"/>
  <c r="E53" i="7"/>
  <c r="I53" i="7"/>
  <c r="G53" i="7"/>
  <c r="I54" i="7"/>
  <c r="K53" i="7"/>
  <c r="G54" i="7"/>
  <c r="G54" i="2"/>
  <c r="E54" i="2"/>
  <c r="G53" i="2"/>
  <c r="I54" i="2"/>
  <c r="K53" i="2"/>
  <c r="K54" i="2"/>
  <c r="E53" i="2"/>
  <c r="I53" i="2"/>
  <c r="L54" i="7"/>
  <c r="J54" i="7"/>
  <c r="H54" i="7"/>
  <c r="F54" i="7"/>
  <c r="D54" i="7"/>
  <c r="C54" i="7"/>
  <c r="L53" i="7"/>
  <c r="J53" i="7"/>
  <c r="H53" i="7"/>
  <c r="F53" i="7"/>
  <c r="D53" i="7"/>
  <c r="C53" i="7"/>
  <c r="L51" i="7"/>
  <c r="J51" i="7"/>
  <c r="H51" i="7"/>
  <c r="F51" i="7"/>
  <c r="D51" i="7"/>
  <c r="C51" i="7"/>
  <c r="N51" i="1"/>
  <c r="J52" i="7" l="1"/>
  <c r="D52" i="7"/>
  <c r="F52" i="7"/>
  <c r="H52" i="7"/>
  <c r="C54" i="2"/>
  <c r="C53" i="2"/>
  <c r="C51" i="2"/>
  <c r="O53" i="1"/>
  <c r="O52" i="1"/>
  <c r="C53" i="1"/>
  <c r="C52" i="1"/>
  <c r="C51" i="1"/>
  <c r="D54" i="2" l="1"/>
  <c r="F54" i="2"/>
  <c r="H54" i="2"/>
  <c r="J54" i="2"/>
  <c r="L54" i="2"/>
  <c r="D53" i="2"/>
  <c r="F53" i="2"/>
  <c r="H53" i="2"/>
  <c r="J53" i="2"/>
  <c r="L53" i="2"/>
  <c r="D51" i="2"/>
  <c r="F51" i="2"/>
  <c r="H51" i="2"/>
  <c r="J51" i="2"/>
  <c r="L51" i="2"/>
  <c r="F52" i="2" l="1"/>
  <c r="D52" i="2"/>
  <c r="J52" i="2"/>
  <c r="H52" i="2"/>
  <c r="J51" i="1" l="1"/>
  <c r="M51" i="1" s="1"/>
  <c r="D51" i="1"/>
  <c r="L3" i="1"/>
  <c r="L4" i="1"/>
  <c r="L5" i="1"/>
  <c r="L6" i="1"/>
  <c r="L7" i="1"/>
  <c r="L8" i="1"/>
  <c r="L9" i="1"/>
  <c r="L10" i="1"/>
  <c r="L11" i="1"/>
  <c r="L12" i="1"/>
  <c r="L13" i="1"/>
  <c r="L14" i="1"/>
  <c r="L15" i="1"/>
  <c r="L16" i="1"/>
  <c r="L18" i="1"/>
  <c r="L17" i="1"/>
  <c r="L19" i="1"/>
  <c r="L20" i="1"/>
  <c r="L21" i="1"/>
  <c r="L22" i="1"/>
  <c r="L23" i="1"/>
  <c r="L24" i="1"/>
  <c r="L25" i="1"/>
  <c r="L26" i="1"/>
  <c r="L27" i="1"/>
  <c r="L29" i="1"/>
  <c r="L28" i="1"/>
  <c r="L30" i="1"/>
  <c r="L31" i="1"/>
  <c r="L32" i="1"/>
  <c r="L33" i="1"/>
  <c r="L34" i="1"/>
  <c r="L35" i="1"/>
  <c r="L36" i="1"/>
  <c r="L38" i="1"/>
  <c r="L37" i="1"/>
  <c r="L39" i="1"/>
  <c r="L40" i="1"/>
  <c r="L41" i="1"/>
  <c r="L42" i="1"/>
  <c r="L43" i="1"/>
  <c r="L45" i="1"/>
  <c r="L44" i="1"/>
  <c r="L46" i="1"/>
  <c r="L47" i="1"/>
  <c r="L48" i="1"/>
  <c r="L49" i="1"/>
  <c r="L2" i="1"/>
  <c r="J53" i="1"/>
  <c r="D53" i="1"/>
  <c r="N53" i="1"/>
  <c r="J52" i="1"/>
  <c r="D52" i="1"/>
  <c r="N52" i="1"/>
  <c r="H53" i="1"/>
  <c r="H52" i="1"/>
  <c r="H51" i="1"/>
  <c r="I51" i="1" s="1"/>
  <c r="G53" i="1"/>
  <c r="G52" i="1"/>
  <c r="F51" i="1" l="1"/>
  <c r="E51" i="1"/>
  <c r="L51" i="1"/>
  <c r="K51" i="1"/>
  <c r="L52" i="1"/>
  <c r="L53" i="1"/>
  <c r="F3" i="1"/>
  <c r="F4" i="1"/>
  <c r="F5" i="1"/>
  <c r="F6" i="1"/>
  <c r="F7" i="1"/>
  <c r="F8" i="1"/>
  <c r="F9" i="1"/>
  <c r="F10" i="1"/>
  <c r="F11" i="1"/>
  <c r="F12" i="1"/>
  <c r="F13" i="1"/>
  <c r="F14" i="1"/>
  <c r="F15" i="1"/>
  <c r="F16" i="1"/>
  <c r="F18" i="1"/>
  <c r="F17" i="1"/>
  <c r="F19" i="1"/>
  <c r="F20" i="1"/>
  <c r="F21" i="1"/>
  <c r="F22" i="1"/>
  <c r="F23" i="1"/>
  <c r="F24" i="1"/>
  <c r="F25" i="1"/>
  <c r="F26" i="1"/>
  <c r="F27" i="1"/>
  <c r="F29" i="1"/>
  <c r="F28" i="1"/>
  <c r="F30" i="1"/>
  <c r="F31" i="1"/>
  <c r="F32" i="1"/>
  <c r="F33" i="1"/>
  <c r="F34" i="1"/>
  <c r="F35" i="1"/>
  <c r="F36" i="1"/>
  <c r="F38" i="1"/>
  <c r="F37" i="1"/>
  <c r="F39" i="1"/>
  <c r="F40" i="1"/>
  <c r="F41" i="1"/>
  <c r="F42" i="1"/>
  <c r="F43" i="1"/>
  <c r="F45" i="1"/>
  <c r="F44" i="1"/>
  <c r="F46" i="1"/>
  <c r="F47" i="1"/>
  <c r="F48" i="1"/>
  <c r="F49" i="1"/>
  <c r="F2" i="1"/>
  <c r="F52" i="1" l="1"/>
  <c r="F53" i="1"/>
  <c r="E3" i="1"/>
  <c r="E4" i="1"/>
  <c r="E5" i="1"/>
  <c r="E6" i="1"/>
  <c r="E7" i="1"/>
  <c r="E8" i="1"/>
  <c r="E9" i="1"/>
  <c r="E10" i="1"/>
  <c r="E11" i="1"/>
  <c r="E12" i="1"/>
  <c r="E13" i="1"/>
  <c r="E14" i="1"/>
  <c r="E15" i="1"/>
  <c r="E16" i="1"/>
  <c r="E18" i="1"/>
  <c r="E17" i="1"/>
  <c r="E19" i="1"/>
  <c r="E20" i="1"/>
  <c r="E21" i="1"/>
  <c r="E22" i="1"/>
  <c r="E23" i="1"/>
  <c r="E24" i="1"/>
  <c r="E25" i="1"/>
  <c r="E26" i="1"/>
  <c r="E27" i="1"/>
  <c r="E29" i="1"/>
  <c r="E28" i="1"/>
  <c r="E30" i="1"/>
  <c r="E31" i="1"/>
  <c r="E32" i="1"/>
  <c r="E33" i="1"/>
  <c r="E34" i="1"/>
  <c r="E35" i="1"/>
  <c r="E36" i="1"/>
  <c r="E38" i="1"/>
  <c r="E37" i="1"/>
  <c r="E39" i="1"/>
  <c r="E40" i="1"/>
  <c r="E41" i="1"/>
  <c r="E42" i="1"/>
  <c r="E43" i="1"/>
  <c r="E45" i="1"/>
  <c r="E44" i="1"/>
  <c r="E46" i="1"/>
  <c r="E47" i="1"/>
  <c r="E48" i="1"/>
  <c r="E49" i="1"/>
  <c r="E2" i="1"/>
  <c r="K3" i="1"/>
  <c r="K4" i="1"/>
  <c r="K5" i="1"/>
  <c r="K6" i="1"/>
  <c r="K7" i="1"/>
  <c r="K8" i="1"/>
  <c r="K9" i="1"/>
  <c r="K10" i="1"/>
  <c r="K11" i="1"/>
  <c r="K12" i="1"/>
  <c r="K13" i="1"/>
  <c r="K14" i="1"/>
  <c r="K15" i="1"/>
  <c r="K16" i="1"/>
  <c r="K18" i="1"/>
  <c r="K17" i="1"/>
  <c r="K19" i="1"/>
  <c r="K20" i="1"/>
  <c r="K21" i="1"/>
  <c r="K22" i="1"/>
  <c r="K23" i="1"/>
  <c r="K24" i="1"/>
  <c r="K25" i="1"/>
  <c r="K26" i="1"/>
  <c r="K27" i="1"/>
  <c r="K29" i="1"/>
  <c r="K28" i="1"/>
  <c r="K30" i="1"/>
  <c r="K31" i="1"/>
  <c r="K32" i="1"/>
  <c r="K33" i="1"/>
  <c r="K34" i="1"/>
  <c r="K35" i="1"/>
  <c r="K36" i="1"/>
  <c r="K38" i="1"/>
  <c r="K37" i="1"/>
  <c r="K39" i="1"/>
  <c r="K40" i="1"/>
  <c r="K41" i="1"/>
  <c r="K42" i="1"/>
  <c r="K43" i="1"/>
  <c r="K45" i="1"/>
  <c r="K44" i="1"/>
  <c r="K46" i="1"/>
  <c r="K47" i="1"/>
  <c r="K48" i="1"/>
  <c r="K49" i="1"/>
  <c r="K2" i="1"/>
  <c r="I6" i="1"/>
  <c r="I7" i="1"/>
  <c r="I8" i="1"/>
  <c r="I9" i="1"/>
  <c r="I10" i="1"/>
  <c r="I11" i="1"/>
  <c r="I12" i="1"/>
  <c r="I13" i="1"/>
  <c r="I14" i="1"/>
  <c r="I15" i="1"/>
  <c r="I16" i="1"/>
  <c r="I18" i="1"/>
  <c r="I17" i="1"/>
  <c r="I19" i="1"/>
  <c r="I20" i="1"/>
  <c r="I21" i="1"/>
  <c r="I22" i="1"/>
  <c r="I23" i="1"/>
  <c r="I24" i="1"/>
  <c r="I25" i="1"/>
  <c r="I26" i="1"/>
  <c r="I27" i="1"/>
  <c r="I29" i="1"/>
  <c r="I28" i="1"/>
  <c r="I30" i="1"/>
  <c r="I31" i="1"/>
  <c r="I32" i="1"/>
  <c r="I33" i="1"/>
  <c r="I34" i="1"/>
  <c r="I35" i="1"/>
  <c r="I36" i="1"/>
  <c r="I38" i="1"/>
  <c r="I37" i="1"/>
  <c r="I39" i="1"/>
  <c r="I40" i="1"/>
  <c r="I41" i="1"/>
  <c r="I42" i="1"/>
  <c r="I43" i="1"/>
  <c r="I45" i="1"/>
  <c r="I44" i="1"/>
  <c r="I46" i="1"/>
  <c r="I47" i="1"/>
  <c r="I48" i="1"/>
  <c r="I49" i="1"/>
  <c r="I3" i="1"/>
  <c r="I4" i="1"/>
  <c r="I5" i="1"/>
  <c r="I2" i="1"/>
  <c r="K53" i="1" l="1"/>
  <c r="K52" i="1"/>
  <c r="E52" i="1"/>
  <c r="E53" i="1"/>
  <c r="I52" i="1"/>
  <c r="I53" i="1"/>
</calcChain>
</file>

<file path=xl/sharedStrings.xml><?xml version="1.0" encoding="utf-8"?>
<sst xmlns="http://schemas.openxmlformats.org/spreadsheetml/2006/main" count="816" uniqueCount="192">
  <si>
    <t>Location</t>
  </si>
  <si>
    <t>Public Service Hours per Year for All outlets</t>
  </si>
  <si>
    <t>Library Visits per Year</t>
  </si>
  <si>
    <t>Reference Transactions per Year</t>
  </si>
  <si>
    <t>Pre-school Programs</t>
  </si>
  <si>
    <t>School Age Programs</t>
  </si>
  <si>
    <t>Total Children's Programs (Pre-school + School Age)</t>
  </si>
  <si>
    <t>YA Programs</t>
  </si>
  <si>
    <t>Adult Programs</t>
  </si>
  <si>
    <t>Family Programs</t>
  </si>
  <si>
    <t>Elderly Programs</t>
  </si>
  <si>
    <t>General Programs</t>
  </si>
  <si>
    <t>Total Library Programs</t>
  </si>
  <si>
    <t>Pre-School Program Attendance</t>
  </si>
  <si>
    <t>School Age Program Attendance</t>
  </si>
  <si>
    <t>Total Children's Program Attendance (Pre-School + School Age)</t>
  </si>
  <si>
    <t>YA Program Attendance</t>
  </si>
  <si>
    <t>Adult Program Attendance</t>
  </si>
  <si>
    <t>Family Program Attendance</t>
  </si>
  <si>
    <t>Elderly Program Attendance</t>
  </si>
  <si>
    <t>General Program Attendance</t>
  </si>
  <si>
    <t>Total Attendance at Library Programs</t>
  </si>
  <si>
    <t>Number of Registered Borrowers</t>
  </si>
  <si>
    <t>-1</t>
  </si>
  <si>
    <t>Visits per Capita</t>
  </si>
  <si>
    <t>Population</t>
  </si>
  <si>
    <t>City</t>
  </si>
  <si>
    <t>Adams Public Library</t>
  </si>
  <si>
    <t>Ashaway Free Library</t>
  </si>
  <si>
    <t>Barrington Public Library</t>
  </si>
  <si>
    <t>Brownell Library, Home Of Little Compton</t>
  </si>
  <si>
    <t>Clark Memorial Library</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</si>
  <si>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</si>
  <si>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</si>
  <si>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</si>
  <si>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</si>
  <si>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</si>
  <si>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</si>
  <si>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</si>
  <si>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</si>
  <si>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</si>
  <si>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</si>
  <si>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</si>
  <si>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</si>
  <si>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</si>
  <si>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</si>
  <si>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</si>
  <si>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</si>
  <si>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</si>
  <si>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</si>
  <si>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</si>
  <si>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</si>
  <si>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Marian J. Mohr Memorial Library</t>
  </si>
  <si>
    <t>Maury Loontjens Memorial Library (Narragansett)</t>
  </si>
  <si>
    <t>Mayor Salvatore Mancini Union Free Library</t>
  </si>
  <si>
    <t>Middletown Public Library</t>
  </si>
  <si>
    <t>Newport Public Library</t>
  </si>
  <si>
    <t>North Kingstown Free Library</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</si>
  <si>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</si>
  <si>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</si>
  <si>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</si>
  <si>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</si>
  <si>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</si>
  <si>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</si>
  <si>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</si>
  <si>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</si>
  <si>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</si>
  <si>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</si>
  <si>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Tiverton Public Library</t>
  </si>
  <si>
    <t>Warwick Public Library</t>
  </si>
  <si>
    <t>West Warwick Public Library</t>
  </si>
  <si>
    <t>Westerly Public Library</t>
  </si>
  <si>
    <t>Willett Free Library</t>
  </si>
  <si>
    <t>Woonsocket Harris Public Library</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</si>
  <si>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</si>
  <si>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</si>
  <si>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</si>
  <si>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</si>
  <si>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</si>
  <si>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</si>
  <si>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</si>
  <si>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</si>
  <si>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</si>
  <si>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</si>
  <si>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</si>
  <si>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</si>
  <si>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</si>
  <si>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</si>
  <si>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</si>
  <si>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</si>
  <si>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</si>
  <si>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</si>
  <si>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</si>
  <si>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</si>
  <si>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</si>
  <si>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</si>
  <si>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</si>
  <si>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</si>
  <si>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</si>
  <si>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</si>
  <si>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</si>
  <si>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</si>
  <si>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</si>
  <si>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</si>
  <si>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</si>
  <si>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</si>
  <si>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</si>
  <si>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</si>
  <si>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</si>
  <si>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</si>
  <si>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</si>
  <si>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</si>
  <si>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</si>
  <si>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Registered Borrowers % of Population</t>
  </si>
  <si>
    <t>Maury Loontjens Memorial Library</t>
  </si>
  <si>
    <t>Library Visits</t>
  </si>
  <si>
    <t>Total Librarians</t>
  </si>
  <si>
    <t>Total</t>
  </si>
  <si>
    <t>Average</t>
  </si>
  <si>
    <t>Median</t>
  </si>
  <si>
    <t>Total Hours Open</t>
  </si>
  <si>
    <t>Visits per Hour</t>
  </si>
  <si>
    <t>Wireless Sessions</t>
  </si>
  <si>
    <t>Uses of Public Computers</t>
  </si>
  <si>
    <t>Website Visits *</t>
  </si>
  <si>
    <t>* -1 indicates that the library did not have this data to report for FY2019</t>
  </si>
  <si>
    <t>Number of Uses of Public Computers</t>
  </si>
  <si>
    <t>Number of Public Internet Computers</t>
  </si>
  <si>
    <t>Wireless Sessions per Capita</t>
  </si>
  <si>
    <t>Website Visits per Capita</t>
  </si>
  <si>
    <t>Unavailable</t>
  </si>
  <si>
    <t>-</t>
  </si>
  <si>
    <t>OSL Population</t>
  </si>
  <si>
    <t>Statewide</t>
  </si>
  <si>
    <t>Adult % of Programs</t>
  </si>
  <si>
    <t>Family % of Programs</t>
  </si>
  <si>
    <t>Elderly % of Programs</t>
  </si>
  <si>
    <t>General % of Programs</t>
  </si>
  <si>
    <t>Percent of Total Programs - Statewide</t>
  </si>
  <si>
    <t>Pre-school % of Programs</t>
  </si>
  <si>
    <t>School Age % of Programs</t>
  </si>
  <si>
    <t>Total Children's % of Programs</t>
  </si>
  <si>
    <t>YA % of Programs</t>
  </si>
  <si>
    <t>Visits per Week</t>
  </si>
  <si>
    <t>Uses per Hour*</t>
  </si>
  <si>
    <t>Website Visits†</t>
  </si>
  <si>
    <t>Actual Hours Open per Year</t>
  </si>
  <si>
    <t>Adult % of Total Attendance</t>
  </si>
  <si>
    <t>Family % of Total Attendance</t>
  </si>
  <si>
    <t>Elderly % of Total Attendance</t>
  </si>
  <si>
    <t>General % of Total Attendance</t>
  </si>
  <si>
    <t>Average Attendance per Program</t>
  </si>
  <si>
    <t>Attendance per Capita*</t>
  </si>
  <si>
    <r>
      <rPr>
        <b/>
        <sz val="9"/>
        <rFont val="Calibri"/>
        <family val="2"/>
        <scheme val="minor"/>
      </rPr>
      <t>* Attendance per Capita</t>
    </r>
    <r>
      <rPr>
        <sz val="9"/>
        <rFont val="Calibri"/>
        <family val="2"/>
        <scheme val="minor"/>
      </rPr>
      <t xml:space="preserve"> </t>
    </r>
    <r>
      <rPr>
        <i/>
        <sz val="9"/>
        <rFont val="Calibri"/>
        <family val="2"/>
        <scheme val="minor"/>
      </rPr>
      <t>(Total Attendance ÷ Population)</t>
    </r>
  </si>
  <si>
    <t>Pre-School % of Total Attendance</t>
  </si>
  <si>
    <t>School Age % of Total Attendance</t>
  </si>
  <si>
    <t>Children's % of Total Attendance</t>
  </si>
  <si>
    <t>YA % of Total Attendance</t>
  </si>
  <si>
    <t>Release date: February 2020</t>
  </si>
  <si>
    <t xml:space="preserve">These data tables are part of a statistical report based on data collected in the 2019 Rhode Island Public Library Annual Survey. The full report is located on the Office of Library and Information Services website at http://www.olis.ri.gov/stats/pls/index.php. </t>
  </si>
  <si>
    <t>Data collected through the Annual Survey covers FY2019 (July 1, 2018 - June 30, 2019). The deadline for the report submission was September 15, 2019.</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</si>
  <si>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</si>
  <si>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Several Rhode Island municipalities have multiple library systems. To better reflect service population of each library system, these data tables include rankings based on populations used by Ocean State Libraries (www.oslri.org). If you have questions about using the data, suggestions for improvements, or have developed analyses that would be helpful to the community, please contact Kelly Metzger (401-574-9305; email: kelly.metzger@olis.ri.gov).</t>
  </si>
  <si>
    <t>Click on one of the links below or one of the tabs to view individual sheets.</t>
  </si>
  <si>
    <t>Tab Title</t>
  </si>
  <si>
    <t>Worksheet description</t>
  </si>
  <si>
    <t>All Data</t>
  </si>
  <si>
    <t>2019 Rhode Island Public Library Statistical Report:
Service</t>
  </si>
  <si>
    <t>Throughout this spreadsheet, calculated measures are indicated by a gold column heading. Newly introduced output measures are defined in footnotes below the applicable tables.</t>
  </si>
  <si>
    <t>Users</t>
  </si>
  <si>
    <t>Technology</t>
  </si>
  <si>
    <t>Programs</t>
  </si>
  <si>
    <t>Prog Attend</t>
  </si>
  <si>
    <t>Youth Programs</t>
  </si>
  <si>
    <t>Prog Chart</t>
  </si>
  <si>
    <t>Youth Prog Attend</t>
  </si>
  <si>
    <t>Computers, wireless sessions, and website visits</t>
  </si>
  <si>
    <t>Borrowers, visits, and reference transactions</t>
  </si>
  <si>
    <t>Adult, family, elderly, and general programs</t>
  </si>
  <si>
    <t>Chart about FY2019 programs and attendance</t>
  </si>
  <si>
    <t>Attendance for adult, family, elderly, and general programs</t>
  </si>
  <si>
    <t>Pre-school, school age, and young adult programs</t>
  </si>
  <si>
    <t>Attendance for pre-school, school age, and YA programs</t>
  </si>
  <si>
    <t>Raw user, technology, and programming data, as reported</t>
  </si>
  <si>
    <t>Louttit Library</t>
  </si>
  <si>
    <t>Reference
Transactions</t>
  </si>
  <si>
    <t>Reference Trans. per Capita</t>
  </si>
  <si>
    <t>Reference Trans. per FTE Librarian*</t>
  </si>
  <si>
    <t>Non-Resident
Borrower's Fee</t>
  </si>
  <si>
    <r>
      <rPr>
        <b/>
        <sz val="9"/>
        <rFont val="Calibri"/>
        <family val="2"/>
        <scheme val="minor"/>
      </rPr>
      <t>* Reference Transactions per FTE Librarian</t>
    </r>
    <r>
      <rPr>
        <sz val="9"/>
        <rFont val="Calibri"/>
        <family val="2"/>
        <scheme val="minor"/>
      </rPr>
      <t xml:space="preserve"> (</t>
    </r>
    <r>
      <rPr>
        <i/>
        <sz val="9"/>
        <rFont val="Calibri"/>
        <family val="2"/>
        <scheme val="minor"/>
      </rPr>
      <t>Reference Transactions ÷ Total FTE Librarians</t>
    </r>
    <r>
      <rPr>
        <sz val="9"/>
        <rFont val="Calibri"/>
        <family val="2"/>
        <scheme val="minor"/>
      </rPr>
      <t>) - This output measure relates the average number of times per full-time equivalent librarian that a resident of the library service area initiated an information contact. An information contact involves the knowledge, use, recommendation, interpretation, or instruction in the use of one or more information sources.</t>
    </r>
  </si>
  <si>
    <r>
      <rPr>
        <b/>
        <sz val="9"/>
        <rFont val="Calibri"/>
        <family val="2"/>
        <scheme val="minor"/>
      </rPr>
      <t>*</t>
    </r>
    <r>
      <rPr>
        <sz val="9"/>
        <rFont val="Calibri"/>
        <family val="2"/>
        <scheme val="minor"/>
      </rPr>
      <t xml:space="preserve"> </t>
    </r>
    <r>
      <rPr>
        <b/>
        <sz val="9"/>
        <rFont val="Calibri"/>
        <family val="2"/>
        <scheme val="minor"/>
      </rPr>
      <t>Uses per Hour</t>
    </r>
    <r>
      <rPr>
        <sz val="9"/>
        <rFont val="Calibri"/>
        <family val="2"/>
        <scheme val="minor"/>
      </rPr>
      <t xml:space="preserve"> </t>
    </r>
    <r>
      <rPr>
        <i/>
        <sz val="9"/>
        <rFont val="Calibri"/>
        <family val="2"/>
        <scheme val="minor"/>
      </rPr>
      <t>(Uses of Public Computers ÷ Actual Hours Open per Year)</t>
    </r>
    <r>
      <rPr>
        <sz val="9"/>
        <rFont val="Calibri"/>
        <family val="2"/>
        <scheme val="minor"/>
      </rPr>
      <t xml:space="preserve"> - Number of uses of Public Internet Computers per hour that library is open.
</t>
    </r>
    <r>
      <rPr>
        <b/>
        <sz val="9"/>
        <rFont val="Calibri"/>
        <family val="2"/>
        <scheme val="minor"/>
      </rPr>
      <t>†</t>
    </r>
    <r>
      <rPr>
        <sz val="9"/>
        <rFont val="Calibri"/>
        <family val="2"/>
        <scheme val="minor"/>
      </rPr>
      <t xml:space="preserve"> FY2019 was the first year data for Website Visits was collected. Responses were not required. </t>
    </r>
  </si>
  <si>
    <t>Total Children's Programs
(Pre-school + School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</si>
</sst>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0"/>
      <name val="Arial"/>
    </font>
    <font>
      <sz val="11"/>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0"/>
      <name val="Arial"/>
      <family val="2"/>
    </font>
    <font>
      <sz val="9"/>
      <name val="Calibri"/>
      <family val="2"/>
      <scheme val="minor"/>
    </font>
    <font>
      <b/>
      <sz val="9"/>
      <name val="Calibri"/>
      <family val="2"/>
      <scheme val="minor"/>
    </font>
    <font>
      <i/>
      <sz val="9"/>
      <name val="Calibri"/>
      <family val="2"/>
      <scheme val="minor"/>
    </font>
    <font>
      <u/>
      <sz val="10"/>
      <color theme="10"/>
      <name val="Arial"/>
    </font>
    <font>
      <b/>
      <sz val="11"/>
      <name val="Calibri"/>
      <family val="2"/>
      <scheme val="minor"/>
    </font>
    <font>
      <u/>
      <sz val="11"/>
      <color theme="10"/>
      <name val="Calibri"/>
      <family val="2"/>
      <scheme val="minor"/>
    </font>
    <font>
      <u/>
      <sz val="10"/>
      <color theme="10"/>
      <name val="Arial"/>
      <family val="2"/>
    </font>
  </fonts>
  <fills count="8">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11">
    <xf numFmtId="0" fontId="0" fillId="0" borderId="0" xfId="0"/>
    <xf numFmtId="0" fontId="2" fillId="0" borderId="0" xfId="0" applyFont="1" applyAlignment="1">
      <alignment horizontal="center" vertical="center" wrapText="1"/>
    </xf>
    <xf numFmtId="0" fontId="2" fillId="0" borderId="0" xfId="0" applyFont="1"/>
    <xf numFmtId="3" fontId="3" fillId="2" borderId="0" xfId="0" applyNumberFormat="1" applyFont="1" applyFill="1" applyAlignment="1">
      <alignment horizontal="center" vertical="center" wrapText="1"/>
    </xf>
    <xf numFmtId="3" fontId="2" fillId="0" borderId="0" xfId="0" applyNumberFormat="1" applyFont="1"/>
    <xf numFmtId="0" fontId="3" fillId="3" borderId="0" xfId="0" applyFont="1" applyFill="1" applyBorder="1" applyAlignment="1">
      <alignment horizontal="center" vertical="center" wrapText="1"/>
    </xf>
    <xf numFmtId="0" fontId="2" fillId="0" borderId="0" xfId="0" applyFont="1" applyBorder="1" applyAlignment="1">
      <alignment horizontal="center"/>
    </xf>
    <xf numFmtId="3" fontId="2" fillId="0" borderId="0" xfId="0" applyNumberFormat="1" applyFont="1" applyAlignment="1">
      <alignment horizontal="center"/>
    </xf>
    <xf numFmtId="44" fontId="2" fillId="0" borderId="0" xfId="1" applyFont="1" applyAlignment="1">
      <alignment horizontal="center"/>
    </xf>
    <xf numFmtId="0" fontId="2" fillId="0" borderId="0" xfId="0" applyFont="1" applyAlignment="1">
      <alignment horizontal="center"/>
    </xf>
    <xf numFmtId="0" fontId="0" fillId="0" borderId="0" xfId="0" applyBorder="1" applyAlignment="1">
      <alignment horizontal="center"/>
    </xf>
    <xf numFmtId="3" fontId="2" fillId="5" borderId="0" xfId="0" applyNumberFormat="1" applyFont="1" applyFill="1" applyAlignment="1">
      <alignment horizontal="center"/>
    </xf>
    <xf numFmtId="0" fontId="4" fillId="0" borderId="1" xfId="0" applyFont="1" applyBorder="1"/>
    <xf numFmtId="3" fontId="4" fillId="0" borderId="1" xfId="0" applyNumberFormat="1" applyFont="1" applyBorder="1" applyAlignment="1">
      <alignment horizontal="center"/>
    </xf>
    <xf numFmtId="44" fontId="4" fillId="0" borderId="1" xfId="1" applyFont="1" applyBorder="1" applyAlignment="1">
      <alignment horizontal="center"/>
    </xf>
    <xf numFmtId="9" fontId="4" fillId="0" borderId="1" xfId="2" applyFont="1" applyBorder="1" applyAlignment="1">
      <alignment horizontal="center"/>
    </xf>
    <xf numFmtId="2" fontId="4" fillId="0" borderId="1" xfId="2" applyNumberFormat="1" applyFont="1" applyBorder="1" applyAlignment="1">
      <alignment horizontal="center"/>
    </xf>
    <xf numFmtId="0" fontId="2" fillId="0" borderId="0" xfId="3" applyFont="1" applyAlignment="1">
      <alignment horizontal="center" vertical="center" wrapText="1"/>
    </xf>
    <xf numFmtId="0" fontId="2" fillId="0" borderId="0" xfId="3" applyFont="1"/>
    <xf numFmtId="0" fontId="3" fillId="2" borderId="0" xfId="3" applyFont="1" applyFill="1" applyAlignment="1">
      <alignment horizontal="center" vertical="center" wrapText="1"/>
    </xf>
    <xf numFmtId="3" fontId="3" fillId="2" borderId="0" xfId="3" applyNumberFormat="1" applyFont="1" applyFill="1" applyAlignment="1">
      <alignment horizontal="center" vertical="center" wrapText="1"/>
    </xf>
    <xf numFmtId="3" fontId="2" fillId="0" borderId="0" xfId="3" applyNumberFormat="1" applyFont="1"/>
    <xf numFmtId="3" fontId="2" fillId="0" borderId="0" xfId="0" applyNumberFormat="1" applyFont="1" applyAlignment="1">
      <alignment horizontal="right"/>
    </xf>
    <xf numFmtId="3" fontId="2" fillId="0" borderId="2" xfId="3" applyNumberFormat="1" applyFont="1" applyBorder="1"/>
    <xf numFmtId="3" fontId="2" fillId="0" borderId="3" xfId="3" applyNumberFormat="1" applyFont="1" applyBorder="1"/>
    <xf numFmtId="3" fontId="2" fillId="0" borderId="4" xfId="3" applyNumberFormat="1" applyFont="1" applyBorder="1"/>
    <xf numFmtId="3" fontId="4" fillId="0" borderId="4" xfId="0" applyNumberFormat="1" applyFont="1" applyBorder="1" applyAlignment="1">
      <alignment horizont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44" fontId="3" fillId="2" borderId="6" xfId="1" applyFont="1" applyFill="1" applyBorder="1" applyAlignment="1">
      <alignment horizontal="center" vertical="center" wrapText="1"/>
    </xf>
    <xf numFmtId="0" fontId="4" fillId="4" borderId="6" xfId="0"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0" fontId="2" fillId="0" borderId="8" xfId="0" applyFont="1" applyBorder="1"/>
    <xf numFmtId="0" fontId="2" fillId="0" borderId="0" xfId="0" applyFont="1" applyBorder="1"/>
    <xf numFmtId="3" fontId="2" fillId="0" borderId="0" xfId="0" applyNumberFormat="1" applyFont="1" applyBorder="1" applyAlignment="1">
      <alignment horizontal="center"/>
    </xf>
    <xf numFmtId="44" fontId="2" fillId="0" borderId="0" xfId="1" applyFont="1" applyBorder="1" applyAlignment="1">
      <alignment horizontal="center"/>
    </xf>
    <xf numFmtId="9" fontId="2" fillId="0" borderId="0" xfId="2" applyFont="1" applyBorder="1" applyAlignment="1">
      <alignment horizontal="center"/>
    </xf>
    <xf numFmtId="2" fontId="2" fillId="0" borderId="0" xfId="0" applyNumberFormat="1" applyFont="1" applyBorder="1" applyAlignment="1">
      <alignment horizontal="center"/>
    </xf>
    <xf numFmtId="3" fontId="2" fillId="0" borderId="9" xfId="0" applyNumberFormat="1" applyFont="1" applyBorder="1" applyAlignment="1">
      <alignment horizontal="center"/>
    </xf>
    <xf numFmtId="4" fontId="4" fillId="0" borderId="1" xfId="0" applyNumberFormat="1" applyFont="1" applyBorder="1" applyAlignment="1">
      <alignment horizontal="center"/>
    </xf>
    <xf numFmtId="3" fontId="4" fillId="4" borderId="6"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4"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2" fontId="2" fillId="0" borderId="9" xfId="0" applyNumberFormat="1" applyFont="1" applyFill="1" applyBorder="1" applyAlignment="1">
      <alignment horizontal="center"/>
    </xf>
    <xf numFmtId="3" fontId="2" fillId="0" borderId="9" xfId="0" applyNumberFormat="1" applyFont="1" applyFill="1" applyBorder="1" applyAlignment="1">
      <alignment horizontal="right"/>
    </xf>
    <xf numFmtId="0" fontId="2" fillId="6" borderId="8" xfId="0" applyFont="1" applyFill="1" applyBorder="1"/>
    <xf numFmtId="0" fontId="2" fillId="6" borderId="0" xfId="0" applyFont="1" applyFill="1" applyBorder="1"/>
    <xf numFmtId="3" fontId="2" fillId="6" borderId="0" xfId="0" applyNumberFormat="1" applyFont="1" applyFill="1" applyBorder="1" applyAlignment="1">
      <alignment horizontal="center"/>
    </xf>
    <xf numFmtId="0" fontId="2" fillId="6" borderId="9" xfId="0" applyFont="1" applyFill="1" applyBorder="1"/>
    <xf numFmtId="44" fontId="2" fillId="6" borderId="0" xfId="1" applyFont="1" applyFill="1" applyBorder="1" applyAlignment="1">
      <alignment horizontal="center"/>
    </xf>
    <xf numFmtId="0" fontId="2" fillId="6" borderId="0" xfId="0" applyFont="1" applyFill="1" applyBorder="1" applyAlignment="1">
      <alignment horizontal="center"/>
    </xf>
    <xf numFmtId="3" fontId="2" fillId="6" borderId="9" xfId="0" applyNumberFormat="1" applyFont="1" applyFill="1" applyBorder="1" applyAlignment="1">
      <alignment horizontal="center"/>
    </xf>
    <xf numFmtId="1" fontId="4" fillId="0" borderId="1" xfId="2" applyNumberFormat="1" applyFont="1" applyBorder="1" applyAlignment="1">
      <alignment horizontal="center"/>
    </xf>
    <xf numFmtId="1" fontId="2" fillId="0" borderId="0" xfId="0" applyNumberFormat="1" applyFont="1" applyBorder="1" applyAlignment="1">
      <alignment horizontal="center"/>
    </xf>
    <xf numFmtId="0" fontId="4" fillId="0" borderId="1" xfId="0" applyFont="1" applyBorder="1" applyAlignment="1">
      <alignment horizontal="center"/>
    </xf>
    <xf numFmtId="2" fontId="4" fillId="0" borderId="1" xfId="0" applyNumberFormat="1" applyFont="1" applyBorder="1" applyAlignment="1">
      <alignment horizontal="center"/>
    </xf>
    <xf numFmtId="3" fontId="4" fillId="6" borderId="1" xfId="0" applyNumberFormat="1" applyFont="1" applyFill="1" applyBorder="1" applyAlignment="1">
      <alignment horizontal="center"/>
    </xf>
    <xf numFmtId="3" fontId="3" fillId="2" borderId="7" xfId="0" applyNumberFormat="1" applyFont="1" applyFill="1" applyBorder="1" applyAlignment="1">
      <alignment horizontal="center" vertical="center" wrapText="1"/>
    </xf>
    <xf numFmtId="9" fontId="2" fillId="6" borderId="0" xfId="2" applyFont="1" applyFill="1" applyBorder="1" applyAlignment="1">
      <alignment horizontal="center"/>
    </xf>
    <xf numFmtId="9" fontId="4" fillId="6" borderId="1" xfId="2" applyFont="1" applyFill="1" applyBorder="1" applyAlignment="1">
      <alignment horizontal="center"/>
    </xf>
    <xf numFmtId="1" fontId="2" fillId="0" borderId="0" xfId="0" applyNumberFormat="1" applyFont="1"/>
    <xf numFmtId="164" fontId="2" fillId="0" borderId="0" xfId="0" applyNumberFormat="1" applyFont="1" applyBorder="1" applyAlignment="1">
      <alignment horizontal="center"/>
    </xf>
    <xf numFmtId="3" fontId="4" fillId="0" borderId="10" xfId="0" applyNumberFormat="1" applyFont="1" applyBorder="1" applyAlignment="1">
      <alignment horizontal="center"/>
    </xf>
    <xf numFmtId="3" fontId="2" fillId="0" borderId="0" xfId="0" applyNumberFormat="1" applyFont="1" applyBorder="1"/>
    <xf numFmtId="3" fontId="2" fillId="6" borderId="0" xfId="0" applyNumberFormat="1" applyFont="1" applyFill="1" applyBorder="1"/>
    <xf numFmtId="3" fontId="4" fillId="0" borderId="1" xfId="0" applyNumberFormat="1" applyFont="1" applyBorder="1"/>
    <xf numFmtId="3" fontId="4" fillId="0" borderId="2" xfId="0" applyNumberFormat="1" applyFont="1" applyBorder="1" applyAlignment="1">
      <alignment horizontal="center"/>
    </xf>
    <xf numFmtId="2" fontId="2" fillId="0" borderId="9" xfId="0" applyNumberFormat="1" applyFont="1" applyBorder="1" applyAlignment="1">
      <alignment horizontal="center"/>
    </xf>
    <xf numFmtId="0" fontId="0" fillId="6" borderId="9" xfId="0" applyFill="1" applyBorder="1" applyAlignment="1">
      <alignment horizontal="center"/>
    </xf>
    <xf numFmtId="0" fontId="6" fillId="6" borderId="1" xfId="0" applyFont="1" applyFill="1" applyBorder="1" applyAlignment="1">
      <alignment horizontal="center"/>
    </xf>
    <xf numFmtId="0" fontId="0" fillId="0" borderId="0" xfId="0" applyAlignment="1">
      <alignment horizontal="center"/>
    </xf>
    <xf numFmtId="0" fontId="5" fillId="7" borderId="11" xfId="3" applyFill="1" applyBorder="1"/>
    <xf numFmtId="0" fontId="11" fillId="0" borderId="0" xfId="3" applyFont="1" applyAlignment="1">
      <alignment vertical="center"/>
    </xf>
    <xf numFmtId="0" fontId="5" fillId="0" borderId="0" xfId="3"/>
    <xf numFmtId="0" fontId="5" fillId="7" borderId="14" xfId="3" applyFill="1" applyBorder="1"/>
    <xf numFmtId="0" fontId="5" fillId="7" borderId="0" xfId="3" applyFill="1" applyBorder="1"/>
    <xf numFmtId="0" fontId="5" fillId="7" borderId="15" xfId="3" applyFill="1" applyBorder="1"/>
    <xf numFmtId="0" fontId="5" fillId="7" borderId="0" xfId="3" applyFont="1" applyFill="1" applyBorder="1"/>
    <xf numFmtId="0" fontId="5" fillId="7" borderId="14" xfId="3" applyFill="1" applyBorder="1" applyAlignment="1">
      <alignment vertical="center"/>
    </xf>
    <xf numFmtId="0" fontId="5" fillId="0" borderId="0" xfId="3" applyAlignment="1">
      <alignment vertical="center"/>
    </xf>
    <xf numFmtId="0" fontId="5" fillId="7" borderId="0" xfId="3" applyFill="1" applyBorder="1" applyAlignment="1">
      <alignment horizontal="left" vertical="center" wrapText="1"/>
    </xf>
    <xf numFmtId="0" fontId="5" fillId="7" borderId="15" xfId="3" applyFill="1" applyBorder="1" applyAlignment="1">
      <alignment horizontal="left" vertical="center" wrapText="1"/>
    </xf>
    <xf numFmtId="0" fontId="5" fillId="7" borderId="0" xfId="3" applyFill="1" applyBorder="1" applyAlignment="1">
      <alignment wrapText="1"/>
    </xf>
    <xf numFmtId="0" fontId="5" fillId="7" borderId="15" xfId="3" applyFill="1" applyBorder="1" applyAlignment="1">
      <alignment wrapText="1"/>
    </xf>
    <xf numFmtId="0" fontId="6" fillId="7" borderId="0" xfId="3" applyFont="1" applyFill="1" applyBorder="1"/>
    <xf numFmtId="0" fontId="5" fillId="0" borderId="0" xfId="3" applyBorder="1"/>
    <xf numFmtId="0" fontId="13" fillId="0" borderId="0" xfId="6"/>
    <xf numFmtId="0" fontId="0" fillId="0" borderId="0" xfId="0" applyFill="1"/>
    <xf numFmtId="0" fontId="5" fillId="7" borderId="16" xfId="3" applyFill="1" applyBorder="1"/>
    <xf numFmtId="0" fontId="0" fillId="0" borderId="17" xfId="0" applyFill="1" applyBorder="1"/>
    <xf numFmtId="0" fontId="5" fillId="7" borderId="17" xfId="3" applyFill="1" applyBorder="1"/>
    <xf numFmtId="0" fontId="5" fillId="7" borderId="17" xfId="3" applyFont="1" applyFill="1" applyBorder="1"/>
    <xf numFmtId="0" fontId="5" fillId="7" borderId="18" xfId="3" applyFill="1" applyBorder="1"/>
    <xf numFmtId="0" fontId="10" fillId="0" borderId="0" xfId="4" applyFill="1"/>
    <xf numFmtId="0" fontId="5" fillId="7" borderId="0" xfId="3" applyFont="1" applyFill="1" applyBorder="1" applyAlignment="1">
      <alignment horizontal="left" vertical="center" wrapText="1"/>
    </xf>
    <xf numFmtId="0" fontId="5" fillId="7" borderId="0" xfId="3" applyFill="1" applyBorder="1" applyAlignment="1">
      <alignment horizontal="left" vertical="center" wrapText="1"/>
    </xf>
    <xf numFmtId="0" fontId="5" fillId="7" borderId="15" xfId="3" applyFill="1" applyBorder="1" applyAlignment="1">
      <alignment horizontal="left" vertical="center" wrapText="1"/>
    </xf>
    <xf numFmtId="0" fontId="11" fillId="7" borderId="12" xfId="3" applyFont="1" applyFill="1" applyBorder="1" applyAlignment="1">
      <alignment horizontal="center" vertical="center" wrapText="1"/>
    </xf>
    <xf numFmtId="0" fontId="11" fillId="7" borderId="13" xfId="3" applyFont="1" applyFill="1" applyBorder="1" applyAlignment="1">
      <alignment horizontal="center" vertical="center" wrapText="1"/>
    </xf>
    <xf numFmtId="0" fontId="5" fillId="7" borderId="0" xfId="3" applyFill="1" applyBorder="1" applyAlignment="1">
      <alignment vertical="center" wrapText="1"/>
    </xf>
    <xf numFmtId="0" fontId="5" fillId="7" borderId="15" xfId="3" applyFill="1" applyBorder="1" applyAlignment="1">
      <alignment vertical="center" wrapText="1"/>
    </xf>
    <xf numFmtId="0" fontId="7" fillId="0" borderId="6" xfId="0" applyFont="1" applyBorder="1" applyAlignment="1">
      <alignment vertical="center"/>
    </xf>
    <xf numFmtId="0" fontId="3" fillId="2" borderId="19" xfId="0" applyFont="1" applyFill="1" applyBorder="1" applyAlignment="1">
      <alignment horizontal="center" vertical="center" wrapText="1"/>
    </xf>
    <xf numFmtId="0" fontId="2" fillId="0" borderId="20" xfId="0" applyFont="1" applyBorder="1"/>
    <xf numFmtId="0" fontId="7" fillId="0" borderId="6"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vertical="center" wrapText="1"/>
    </xf>
    <xf numFmtId="1" fontId="4" fillId="0" borderId="1" xfId="0" applyNumberFormat="1" applyFont="1" applyBorder="1" applyAlignment="1">
      <alignment horizontal="center"/>
    </xf>
    <xf numFmtId="0" fontId="7" fillId="0" borderId="0" xfId="0" applyFont="1" applyBorder="1" applyAlignment="1">
      <alignment horizontal="left" vertical="center" wrapText="1"/>
    </xf>
  </cellXfs>
  <cellStyles count="7">
    <cellStyle name="Currency" xfId="1" builtinId="4"/>
    <cellStyle name="Hyperlink" xfId="4" builtinId="8"/>
    <cellStyle name="Hyperlink 2" xfId="5" xr:uid="{41AD866E-002D-4CD3-B009-290190422EF6}"/>
    <cellStyle name="Hyperlink 2 2" xfId="6" xr:uid="{782ECD1B-4B6F-4A09-8F9C-CED2D86B5651}"/>
    <cellStyle name="Normal" xfId="0" builtinId="0"/>
    <cellStyle name="Normal 2" xfId="3" xr:uid="{1237DF53-67FB-405D-AF28-5060316E28AB}"/>
    <cellStyle name="Percent" xfId="2" builtinId="5"/>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141144</xdr:colOff>
      <xdr:row>12</xdr:row>
      <xdr:rowOff>773257</xdr:rowOff>
    </xdr:from>
    <xdr:to>
      <xdr:col>10</xdr:col>
      <xdr:colOff>279447</xdr:colOff>
      <xdr:row>17</xdr:row>
      <xdr:rowOff>52786</xdr:rowOff>
    </xdr:to>
    <xdr:pic>
      <xdr:nvPicPr>
        <xdr:cNvPr id="2" name="Picture 1">
          <a:extLst>
            <a:ext uri="{FF2B5EF4-FFF2-40B4-BE49-F238E27FC236}">
              <a16:creationId xmlns:a16="http://schemas.microsoft.com/office/drawing/2014/main" id="{1EB43C99-66D0-4781-9F94-45754A29F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1269" y="4678507"/>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19049</xdr:rowOff>
    </xdr:from>
    <xdr:to>
      <xdr:col>13</xdr:col>
      <xdr:colOff>600075</xdr:colOff>
      <xdr:row>36</xdr:row>
      <xdr:rowOff>82477</xdr:rowOff>
    </xdr:to>
    <xdr:pic>
      <xdr:nvPicPr>
        <xdr:cNvPr id="2" name="Picture 1">
          <a:extLst>
            <a:ext uri="{FF2B5EF4-FFF2-40B4-BE49-F238E27FC236}">
              <a16:creationId xmlns:a16="http://schemas.microsoft.com/office/drawing/2014/main" id="{2D83CD59-90C0-4369-BA5A-F5F328D08338}"/>
            </a:ext>
          </a:extLst>
        </xdr:cNvPr>
        <xdr:cNvPicPr>
          <a:picLocks noChangeAspect="1"/>
        </xdr:cNvPicPr>
      </xdr:nvPicPr>
      <xdr:blipFill>
        <a:blip xmlns:r="http://schemas.openxmlformats.org/officeDocument/2006/relationships" r:embed="rId1"/>
        <a:stretch>
          <a:fillRect/>
        </a:stretch>
      </xdr:blipFill>
      <xdr:spPr>
        <a:xfrm>
          <a:off x="38100" y="180974"/>
          <a:ext cx="8486775" cy="57308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8CA95-3F52-42D9-A30C-55AE84149E64}">
  <sheetPr>
    <tabColor theme="7" tint="0.39997558519241921"/>
    <pageSetUpPr fitToPage="1"/>
  </sheetPr>
  <dimension ref="A1:EL38"/>
  <sheetViews>
    <sheetView showGridLines="0" tabSelected="1" showRuler="0" zoomScaleNormal="100" zoomScaleSheetLayoutView="110" workbookViewId="0"/>
  </sheetViews>
  <sheetFormatPr defaultRowHeight="12.75" x14ac:dyDescent="0.2"/>
  <cols>
    <col min="1" max="1" width="3.28515625" style="75" customWidth="1"/>
    <col min="2" max="3" width="9.140625" style="75"/>
    <col min="4" max="4" width="7.140625" style="75" customWidth="1"/>
    <col min="5" max="5" width="6.85546875" style="75" customWidth="1"/>
    <col min="6" max="10" width="9.140625" style="75"/>
    <col min="11" max="11" width="5.5703125" style="75" customWidth="1"/>
    <col min="12" max="12" width="0.7109375" style="75" customWidth="1"/>
    <col min="13" max="16384" width="9.140625" style="75"/>
  </cols>
  <sheetData>
    <row r="1" spans="1:142" ht="30" customHeight="1" x14ac:dyDescent="0.2">
      <c r="A1" s="73"/>
      <c r="B1" s="99" t="s">
        <v>167</v>
      </c>
      <c r="C1" s="99"/>
      <c r="D1" s="99"/>
      <c r="E1" s="99"/>
      <c r="F1" s="99"/>
      <c r="G1" s="99"/>
      <c r="H1" s="99"/>
      <c r="I1" s="99"/>
      <c r="J1" s="99"/>
      <c r="K1" s="100"/>
      <c r="L1" s="74"/>
    </row>
    <row r="2" spans="1:142" x14ac:dyDescent="0.2">
      <c r="A2" s="76"/>
      <c r="B2" s="77"/>
      <c r="C2" s="77"/>
      <c r="D2" s="77"/>
      <c r="E2" s="77"/>
      <c r="F2" s="77"/>
      <c r="G2" s="77"/>
      <c r="H2" s="77"/>
      <c r="I2" s="77"/>
      <c r="J2" s="77"/>
      <c r="K2" s="78"/>
    </row>
    <row r="3" spans="1:142" x14ac:dyDescent="0.2">
      <c r="A3" s="76"/>
      <c r="B3" s="79" t="s">
        <v>158</v>
      </c>
      <c r="C3" s="77"/>
      <c r="D3" s="77"/>
      <c r="E3" s="77"/>
      <c r="F3" s="77"/>
      <c r="G3" s="77"/>
      <c r="H3" s="77"/>
      <c r="I3" s="77"/>
      <c r="J3" s="77"/>
      <c r="K3" s="78"/>
    </row>
    <row r="4" spans="1:142" x14ac:dyDescent="0.2">
      <c r="A4" s="76"/>
      <c r="B4" s="77"/>
      <c r="C4" s="77"/>
      <c r="D4" s="77"/>
      <c r="E4" s="77"/>
      <c r="F4" s="77"/>
      <c r="G4" s="77"/>
      <c r="H4" s="77"/>
      <c r="I4" s="77"/>
      <c r="J4" s="77"/>
      <c r="K4" s="78"/>
    </row>
    <row r="5" spans="1:142" ht="39.75" customHeight="1" x14ac:dyDescent="0.2">
      <c r="A5" s="76"/>
      <c r="B5" s="97" t="s">
        <v>159</v>
      </c>
      <c r="C5" s="97"/>
      <c r="D5" s="97"/>
      <c r="E5" s="97"/>
      <c r="F5" s="97"/>
      <c r="G5" s="97"/>
      <c r="H5" s="97"/>
      <c r="I5" s="97"/>
      <c r="J5" s="97"/>
      <c r="K5" s="98"/>
    </row>
    <row r="6" spans="1:142" x14ac:dyDescent="0.2">
      <c r="A6" s="76"/>
      <c r="B6" s="77"/>
      <c r="C6" s="77"/>
      <c r="D6" s="77"/>
      <c r="E6" s="77"/>
      <c r="F6" s="77"/>
      <c r="G6" s="77"/>
      <c r="H6" s="77"/>
      <c r="I6" s="77"/>
      <c r="J6" s="77"/>
      <c r="K6" s="78"/>
    </row>
    <row r="7" spans="1:142" ht="27" customHeight="1" x14ac:dyDescent="0.2">
      <c r="A7" s="76"/>
      <c r="B7" s="97" t="s">
        <v>160</v>
      </c>
      <c r="C7" s="97"/>
      <c r="D7" s="97"/>
      <c r="E7" s="97"/>
      <c r="F7" s="97"/>
      <c r="G7" s="97"/>
      <c r="H7" s="97"/>
      <c r="I7" s="97"/>
      <c r="J7" s="97"/>
      <c r="K7" s="98"/>
    </row>
    <row r="8" spans="1:142" ht="12" customHeight="1" x14ac:dyDescent="0.2">
      <c r="A8" s="76"/>
      <c r="B8" s="77"/>
      <c r="C8" s="77"/>
      <c r="D8" s="77"/>
      <c r="E8" s="77"/>
      <c r="F8" s="77"/>
      <c r="G8" s="77"/>
      <c r="H8" s="77"/>
      <c r="I8" s="77"/>
      <c r="J8" s="77"/>
      <c r="K8" s="78"/>
    </row>
    <row r="9" spans="1:142" s="81" customFormat="1" ht="80.25" customHeight="1" x14ac:dyDescent="0.2">
      <c r="A9" s="80"/>
      <c r="B9" s="97" t="s">
        <v>161</v>
      </c>
      <c r="C9" s="97"/>
      <c r="D9" s="97"/>
      <c r="E9" s="97"/>
      <c r="F9" s="97"/>
      <c r="G9" s="97"/>
      <c r="H9" s="97"/>
      <c r="I9" s="97"/>
      <c r="J9" s="97"/>
      <c r="K9" s="98"/>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row>
    <row r="10" spans="1:142" s="81" customFormat="1" ht="11.25" customHeight="1" x14ac:dyDescent="0.2">
      <c r="A10" s="80"/>
      <c r="B10" s="82"/>
      <c r="C10" s="82"/>
      <c r="D10" s="82"/>
      <c r="E10" s="82"/>
      <c r="F10" s="82"/>
      <c r="G10" s="82"/>
      <c r="H10" s="82"/>
      <c r="I10" s="82"/>
      <c r="J10" s="82"/>
      <c r="K10" s="83"/>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row>
    <row r="11" spans="1:142" ht="44.25" customHeight="1" x14ac:dyDescent="0.2">
      <c r="A11" s="76"/>
      <c r="B11" s="101" t="s">
        <v>168</v>
      </c>
      <c r="C11" s="101"/>
      <c r="D11" s="101"/>
      <c r="E11" s="101"/>
      <c r="F11" s="101"/>
      <c r="G11" s="101"/>
      <c r="H11" s="101"/>
      <c r="I11" s="101"/>
      <c r="J11" s="101"/>
      <c r="K11" s="102"/>
    </row>
    <row r="12" spans="1:142" ht="12" customHeight="1" x14ac:dyDescent="0.2">
      <c r="A12" s="76"/>
      <c r="B12" s="84"/>
      <c r="C12" s="84"/>
      <c r="D12" s="84"/>
      <c r="E12" s="84"/>
      <c r="F12" s="84"/>
      <c r="G12" s="84"/>
      <c r="H12" s="84"/>
      <c r="I12" s="84"/>
      <c r="J12" s="84"/>
      <c r="K12" s="85"/>
    </row>
    <row r="13" spans="1:142" ht="71.25" customHeight="1" x14ac:dyDescent="0.2">
      <c r="A13" s="76"/>
      <c r="B13" s="96" t="s">
        <v>162</v>
      </c>
      <c r="C13" s="97"/>
      <c r="D13" s="97"/>
      <c r="E13" s="97"/>
      <c r="F13" s="97"/>
      <c r="G13" s="97"/>
      <c r="H13" s="97"/>
      <c r="I13" s="97"/>
      <c r="J13" s="97"/>
      <c r="K13" s="98"/>
    </row>
    <row r="14" spans="1:142" x14ac:dyDescent="0.2">
      <c r="A14" s="76"/>
      <c r="B14" s="77"/>
      <c r="C14" s="77"/>
      <c r="D14" s="77"/>
      <c r="E14" s="77"/>
      <c r="F14" s="77"/>
      <c r="G14" s="77"/>
      <c r="H14" s="77"/>
      <c r="I14" s="77"/>
      <c r="J14" s="77"/>
      <c r="K14" s="78"/>
    </row>
    <row r="15" spans="1:142" x14ac:dyDescent="0.2">
      <c r="A15" s="76"/>
      <c r="B15" s="79" t="s">
        <v>163</v>
      </c>
      <c r="C15" s="77"/>
      <c r="D15" s="77"/>
      <c r="E15" s="77"/>
      <c r="F15" s="77"/>
      <c r="G15" s="77"/>
      <c r="H15" s="77"/>
      <c r="I15" s="77"/>
      <c r="J15" s="77"/>
      <c r="K15" s="78"/>
    </row>
    <row r="16" spans="1:142" x14ac:dyDescent="0.2">
      <c r="A16" s="76"/>
      <c r="B16" s="79"/>
      <c r="C16" s="77"/>
      <c r="D16" s="77"/>
      <c r="E16" s="77"/>
      <c r="F16" s="77"/>
      <c r="G16" s="77"/>
      <c r="H16" s="77"/>
      <c r="I16" s="77"/>
      <c r="J16" s="77"/>
      <c r="K16" s="78"/>
    </row>
    <row r="17" spans="1:11" x14ac:dyDescent="0.2">
      <c r="A17" s="76"/>
      <c r="B17" s="86" t="s">
        <v>164</v>
      </c>
      <c r="C17" s="77"/>
      <c r="D17" s="77"/>
      <c r="E17" s="77"/>
      <c r="F17" s="86" t="s">
        <v>165</v>
      </c>
      <c r="G17" s="77"/>
      <c r="H17" s="77"/>
      <c r="I17" s="77"/>
      <c r="J17" s="77"/>
      <c r="K17" s="78"/>
    </row>
    <row r="18" spans="1:11" x14ac:dyDescent="0.2">
      <c r="A18" s="76"/>
      <c r="B18" s="95" t="s">
        <v>169</v>
      </c>
      <c r="C18" s="77"/>
      <c r="D18" s="77"/>
      <c r="E18" s="77"/>
      <c r="F18" s="79" t="s">
        <v>177</v>
      </c>
      <c r="G18" s="77"/>
      <c r="H18" s="77"/>
      <c r="I18" s="77"/>
      <c r="J18" s="77"/>
      <c r="K18" s="78"/>
    </row>
    <row r="19" spans="1:11" x14ac:dyDescent="0.2">
      <c r="A19" s="76"/>
      <c r="B19" s="95" t="s">
        <v>170</v>
      </c>
      <c r="C19" s="77"/>
      <c r="D19" s="77"/>
      <c r="E19" s="77"/>
      <c r="F19" s="79" t="s">
        <v>176</v>
      </c>
      <c r="G19" s="77"/>
      <c r="H19" s="77"/>
      <c r="I19" s="77"/>
      <c r="J19" s="77"/>
      <c r="K19" s="78"/>
    </row>
    <row r="20" spans="1:11" x14ac:dyDescent="0.2">
      <c r="A20" s="76"/>
      <c r="B20" s="95" t="s">
        <v>171</v>
      </c>
      <c r="C20" s="77"/>
      <c r="D20" s="77"/>
      <c r="E20" s="77"/>
      <c r="F20" s="79" t="s">
        <v>178</v>
      </c>
      <c r="G20" s="77"/>
      <c r="H20" s="77"/>
      <c r="I20" s="77"/>
      <c r="J20" s="77"/>
      <c r="K20" s="78"/>
    </row>
    <row r="21" spans="1:11" x14ac:dyDescent="0.2">
      <c r="A21" s="76"/>
      <c r="B21" s="95" t="s">
        <v>174</v>
      </c>
      <c r="C21" s="77"/>
      <c r="D21" s="77"/>
      <c r="E21" s="77"/>
      <c r="F21" s="79" t="s">
        <v>179</v>
      </c>
      <c r="G21" s="77"/>
      <c r="H21" s="77"/>
      <c r="I21" s="77"/>
      <c r="J21" s="77"/>
      <c r="K21" s="78"/>
    </row>
    <row r="22" spans="1:11" x14ac:dyDescent="0.2">
      <c r="A22" s="76"/>
      <c r="B22" s="95" t="s">
        <v>172</v>
      </c>
      <c r="C22" s="77"/>
      <c r="D22" s="77"/>
      <c r="E22" s="77"/>
      <c r="F22" s="79" t="s">
        <v>180</v>
      </c>
      <c r="G22" s="77"/>
      <c r="H22" s="77"/>
      <c r="I22" s="77"/>
      <c r="J22" s="77"/>
      <c r="K22" s="78"/>
    </row>
    <row r="23" spans="1:11" x14ac:dyDescent="0.2">
      <c r="A23" s="76"/>
      <c r="B23" s="95" t="s">
        <v>173</v>
      </c>
      <c r="C23" s="77"/>
      <c r="D23" s="77"/>
      <c r="E23" s="77"/>
      <c r="F23" s="79" t="s">
        <v>181</v>
      </c>
      <c r="G23" s="77"/>
      <c r="H23" s="77"/>
      <c r="I23" s="77"/>
      <c r="J23" s="77"/>
      <c r="K23" s="78"/>
    </row>
    <row r="24" spans="1:11" x14ac:dyDescent="0.2">
      <c r="A24" s="76"/>
      <c r="B24" s="95" t="s">
        <v>175</v>
      </c>
      <c r="C24" s="77"/>
      <c r="D24" s="77"/>
      <c r="E24" s="77"/>
      <c r="F24" s="79" t="s">
        <v>182</v>
      </c>
      <c r="G24" s="77"/>
      <c r="H24" s="77"/>
      <c r="I24" s="77"/>
      <c r="J24" s="77"/>
      <c r="K24" s="78"/>
    </row>
    <row r="25" spans="1:11" x14ac:dyDescent="0.2">
      <c r="A25" s="76"/>
      <c r="B25" s="95" t="s">
        <v>166</v>
      </c>
      <c r="C25" s="77"/>
      <c r="D25" s="77"/>
      <c r="E25" s="77"/>
      <c r="F25" s="79" t="s">
        <v>183</v>
      </c>
      <c r="G25" s="77"/>
      <c r="H25" s="77"/>
      <c r="I25" s="77"/>
      <c r="J25" s="77"/>
      <c r="K25" s="78"/>
    </row>
    <row r="26" spans="1:11" x14ac:dyDescent="0.2">
      <c r="A26" s="76"/>
      <c r="B26" s="89"/>
      <c r="C26" s="77"/>
      <c r="D26" s="77"/>
      <c r="E26" s="77"/>
      <c r="F26" s="79"/>
      <c r="G26" s="77"/>
      <c r="H26" s="77"/>
      <c r="I26" s="77"/>
      <c r="J26" s="77"/>
      <c r="K26" s="78"/>
    </row>
    <row r="27" spans="1:11" x14ac:dyDescent="0.2">
      <c r="A27" s="90"/>
      <c r="B27" s="91"/>
      <c r="C27" s="92"/>
      <c r="D27" s="92"/>
      <c r="E27" s="92"/>
      <c r="F27" s="93"/>
      <c r="G27" s="92"/>
      <c r="H27" s="92"/>
      <c r="I27" s="92"/>
      <c r="J27" s="92"/>
      <c r="K27" s="94"/>
    </row>
    <row r="30" spans="1:11" x14ac:dyDescent="0.2">
      <c r="D30" s="87"/>
    </row>
    <row r="38" spans="3:3" x14ac:dyDescent="0.2">
      <c r="C38" s="88"/>
    </row>
  </sheetData>
  <mergeCells count="6">
    <mergeCell ref="B13:K13"/>
    <mergeCell ref="B1:K1"/>
    <mergeCell ref="B5:K5"/>
    <mergeCell ref="B7:K7"/>
    <mergeCell ref="B9:K9"/>
    <mergeCell ref="B11:K11"/>
  </mergeCells>
  <hyperlinks>
    <hyperlink ref="B18" location="Users!A1" display="Users" xr:uid="{746C5D9A-DDF4-4649-9038-D2ECDEBCB697}"/>
    <hyperlink ref="B19" location="Technology!A1" display="Technology" xr:uid="{055F765B-F268-4B8B-885E-E29D5D8C1489}"/>
    <hyperlink ref="B20" location="Programs!A1" display="Programs" xr:uid="{1D9102B8-5804-47EC-BA42-70D41FF64BCF}"/>
    <hyperlink ref="B21" location="'Prog Chart'!A1" display="Prog Chart" xr:uid="{D01FC6D4-BA97-49AB-AD30-4F3BFFC5A942}"/>
    <hyperlink ref="B22" location="'Prog Attend'!A1" display="Prog Attend" xr:uid="{686DA28E-AD2E-44B4-B1D8-830EC76C3F13}"/>
    <hyperlink ref="B23" location="'Youth Programs'!A1" display="Youth Programs" xr:uid="{4D9EB280-7714-4BD8-A956-244808F438DA}"/>
    <hyperlink ref="B24" location="'Youth Prog Attend'!A1" display="Youth Prog Attend" xr:uid="{E00F2906-C9E0-4423-BDA9-295225B3D1BC}"/>
    <hyperlink ref="B25" location="'All Data'!A1" display="All Data" xr:uid="{C05ED56A-96A1-42B1-871E-A2CF9928BF7F}"/>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647D-5224-47E5-89EA-6236911ED3D1}">
  <sheetPr>
    <tabColor theme="7" tint="0.39997558519241921"/>
    <pageSetUpPr fitToPage="1"/>
  </sheetPr>
  <dimension ref="A1:AF55"/>
  <sheetViews>
    <sheetView zoomScale="110" zoomScaleNormal="11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36.140625" style="2" customWidth="1"/>
    <col min="2" max="2" width="15.28515625" style="2" customWidth="1"/>
    <col min="3" max="3" width="13.140625" style="7" customWidth="1"/>
    <col min="4" max="4" width="14.140625" style="7" customWidth="1"/>
    <col min="5" max="5" width="15.42578125" style="9" customWidth="1"/>
    <col min="6" max="6" width="15.28515625" style="7" customWidth="1"/>
    <col min="7" max="7" width="15.42578125" style="8" customWidth="1"/>
    <col min="8" max="8" width="16.140625" style="7" customWidth="1"/>
    <col min="9" max="9" width="14.5703125" style="9" customWidth="1"/>
    <col min="10" max="10" width="12" style="7" customWidth="1"/>
    <col min="11" max="11" width="9.85546875" style="9" customWidth="1"/>
    <col min="12" max="12" width="8.7109375" style="9" customWidth="1"/>
    <col min="13" max="13" width="9.7109375" style="9" customWidth="1"/>
    <col min="14" max="14" width="11.42578125" style="7" hidden="1" customWidth="1"/>
    <col min="15" max="15" width="10.5703125" style="10" hidden="1" customWidth="1"/>
    <col min="33" max="16384" width="9.140625" style="2"/>
  </cols>
  <sheetData>
    <row r="1" spans="1:15" s="1" customFormat="1" ht="56.25" customHeight="1" x14ac:dyDescent="0.2">
      <c r="A1" s="104" t="s">
        <v>0</v>
      </c>
      <c r="B1" s="28" t="s">
        <v>26</v>
      </c>
      <c r="C1" s="29" t="s">
        <v>25</v>
      </c>
      <c r="D1" s="29" t="s">
        <v>185</v>
      </c>
      <c r="E1" s="31" t="s">
        <v>186</v>
      </c>
      <c r="F1" s="32" t="s">
        <v>187</v>
      </c>
      <c r="G1" s="30" t="s">
        <v>188</v>
      </c>
      <c r="H1" s="29" t="s">
        <v>22</v>
      </c>
      <c r="I1" s="31" t="s">
        <v>113</v>
      </c>
      <c r="J1" s="29" t="s">
        <v>115</v>
      </c>
      <c r="K1" s="31" t="s">
        <v>24</v>
      </c>
      <c r="L1" s="31" t="s">
        <v>121</v>
      </c>
      <c r="M1" s="42" t="s">
        <v>143</v>
      </c>
      <c r="N1" s="3" t="s">
        <v>120</v>
      </c>
      <c r="O1" s="5" t="s">
        <v>116</v>
      </c>
    </row>
    <row r="2" spans="1:15" x14ac:dyDescent="0.2">
      <c r="A2" s="105" t="s">
        <v>29</v>
      </c>
      <c r="B2" s="34" t="s">
        <v>76</v>
      </c>
      <c r="C2" s="35">
        <v>16310</v>
      </c>
      <c r="D2" s="35">
        <v>29739</v>
      </c>
      <c r="E2" s="38">
        <f>D2/C2</f>
        <v>1.8233599019006745</v>
      </c>
      <c r="F2" s="39">
        <f>D2/O2</f>
        <v>4248.4285714285716</v>
      </c>
      <c r="G2" s="36">
        <v>25</v>
      </c>
      <c r="H2" s="35">
        <v>11468</v>
      </c>
      <c r="I2" s="37">
        <f t="shared" ref="I2:I49" si="0">H2/C2</f>
        <v>0.70312691600245247</v>
      </c>
      <c r="J2" s="35">
        <v>176000</v>
      </c>
      <c r="K2" s="55">
        <f t="shared" ref="K2:K49" si="1">J2/C2</f>
        <v>10.790925812385041</v>
      </c>
      <c r="L2" s="35">
        <f>J2/N2</f>
        <v>53.593179049939096</v>
      </c>
      <c r="M2" s="39">
        <f>J2/52</f>
        <v>3384.6153846153848</v>
      </c>
      <c r="N2" s="7">
        <v>3284</v>
      </c>
      <c r="O2" s="6">
        <v>7</v>
      </c>
    </row>
    <row r="3" spans="1:15" x14ac:dyDescent="0.2">
      <c r="A3" s="105" t="s">
        <v>66</v>
      </c>
      <c r="B3" s="34" t="s">
        <v>107</v>
      </c>
      <c r="C3" s="35">
        <v>22954</v>
      </c>
      <c r="D3" s="35">
        <v>1218</v>
      </c>
      <c r="E3" s="38">
        <f>D3/C3</f>
        <v>5.3062647033196832E-2</v>
      </c>
      <c r="F3" s="39">
        <f>D3/O3</f>
        <v>294.91525423728814</v>
      </c>
      <c r="G3" s="36">
        <v>0</v>
      </c>
      <c r="H3" s="35">
        <v>8045</v>
      </c>
      <c r="I3" s="37">
        <f t="shared" si="0"/>
        <v>0.35048357584734685</v>
      </c>
      <c r="J3" s="35">
        <v>57207</v>
      </c>
      <c r="K3" s="55">
        <f t="shared" si="1"/>
        <v>2.4922453602857888</v>
      </c>
      <c r="L3" s="35">
        <f>J3/N3</f>
        <v>13.270006958942242</v>
      </c>
      <c r="M3" s="39">
        <f t="shared" ref="M3:M49" si="2">J3/52</f>
        <v>1100.1346153846155</v>
      </c>
      <c r="N3" s="7">
        <v>4311</v>
      </c>
      <c r="O3" s="6">
        <v>4.13</v>
      </c>
    </row>
    <row r="4" spans="1:15" x14ac:dyDescent="0.2">
      <c r="A4" s="105" t="s">
        <v>48</v>
      </c>
      <c r="B4" s="34" t="s">
        <v>93</v>
      </c>
      <c r="C4" s="35">
        <v>14055</v>
      </c>
      <c r="D4" s="35">
        <v>10282</v>
      </c>
      <c r="E4" s="38">
        <f>D4/C4</f>
        <v>0.73155460690145857</v>
      </c>
      <c r="F4" s="39">
        <f>D4/O4</f>
        <v>2120</v>
      </c>
      <c r="G4" s="36">
        <v>115</v>
      </c>
      <c r="H4" s="35">
        <v>5305</v>
      </c>
      <c r="I4" s="37">
        <f t="shared" si="0"/>
        <v>0.37744574884382781</v>
      </c>
      <c r="J4" s="35">
        <v>68916</v>
      </c>
      <c r="K4" s="55">
        <f t="shared" si="1"/>
        <v>4.9033084311632873</v>
      </c>
      <c r="L4" s="35">
        <f>J4/N4</f>
        <v>26.183890577507597</v>
      </c>
      <c r="M4" s="39">
        <f t="shared" si="2"/>
        <v>1325.3076923076924</v>
      </c>
      <c r="N4" s="7">
        <v>2632</v>
      </c>
      <c r="O4" s="6">
        <v>4.8499999999999996</v>
      </c>
    </row>
    <row r="5" spans="1:15" x14ac:dyDescent="0.2">
      <c r="A5" s="105" t="s">
        <v>60</v>
      </c>
      <c r="B5" s="34" t="s">
        <v>93</v>
      </c>
      <c r="C5" s="35">
        <v>1900</v>
      </c>
      <c r="D5" s="35">
        <v>1040</v>
      </c>
      <c r="E5" s="38">
        <f>D5/C5</f>
        <v>0.54736842105263162</v>
      </c>
      <c r="F5" s="39">
        <f>D5/O5</f>
        <v>962.96296296296293</v>
      </c>
      <c r="G5" s="36">
        <v>0</v>
      </c>
      <c r="H5" s="35">
        <v>312</v>
      </c>
      <c r="I5" s="37">
        <f t="shared" si="0"/>
        <v>0.16421052631578947</v>
      </c>
      <c r="J5" s="35">
        <v>2466</v>
      </c>
      <c r="K5" s="55">
        <f t="shared" si="1"/>
        <v>1.2978947368421052</v>
      </c>
      <c r="L5" s="35">
        <f>J5/N5</f>
        <v>1.8239644970414202</v>
      </c>
      <c r="M5" s="39">
        <f t="shared" si="2"/>
        <v>47.42307692307692</v>
      </c>
      <c r="N5" s="7">
        <v>1352</v>
      </c>
      <c r="O5" s="6">
        <v>1.08</v>
      </c>
    </row>
    <row r="6" spans="1:15" x14ac:dyDescent="0.2">
      <c r="A6" s="105" t="s">
        <v>27</v>
      </c>
      <c r="B6" s="34" t="s">
        <v>74</v>
      </c>
      <c r="C6" s="35">
        <v>19376</v>
      </c>
      <c r="D6" s="35">
        <v>2312</v>
      </c>
      <c r="E6" s="38">
        <f>D6/C6</f>
        <v>0.11932287365813378</v>
      </c>
      <c r="F6" s="39">
        <f>D6/O6</f>
        <v>924.8</v>
      </c>
      <c r="G6" s="36">
        <v>0</v>
      </c>
      <c r="H6" s="35">
        <v>2483</v>
      </c>
      <c r="I6" s="37">
        <f t="shared" si="0"/>
        <v>0.12814822460776218</v>
      </c>
      <c r="J6" s="35">
        <v>38252</v>
      </c>
      <c r="K6" s="55">
        <f t="shared" si="1"/>
        <v>1.9741948802642444</v>
      </c>
      <c r="L6" s="35">
        <f>J6/N6</f>
        <v>15.337610264635124</v>
      </c>
      <c r="M6" s="39">
        <f t="shared" si="2"/>
        <v>735.61538461538464</v>
      </c>
      <c r="N6" s="7">
        <v>2494</v>
      </c>
      <c r="O6" s="6">
        <v>2.5</v>
      </c>
    </row>
    <row r="7" spans="1:15" x14ac:dyDescent="0.2">
      <c r="A7" s="105" t="s">
        <v>34</v>
      </c>
      <c r="B7" s="34" t="s">
        <v>81</v>
      </c>
      <c r="C7" s="35">
        <v>7827</v>
      </c>
      <c r="D7" s="35">
        <v>3120</v>
      </c>
      <c r="E7" s="38">
        <f>D7/C7</f>
        <v>0.39862016098121889</v>
      </c>
      <c r="F7" s="39">
        <f>D7/O7</f>
        <v>1575.7575757575758</v>
      </c>
      <c r="G7" s="36">
        <v>155</v>
      </c>
      <c r="H7" s="35">
        <v>3259</v>
      </c>
      <c r="I7" s="37">
        <f t="shared" si="0"/>
        <v>0.4163792002044206</v>
      </c>
      <c r="J7" s="35">
        <v>75692</v>
      </c>
      <c r="K7" s="55">
        <f t="shared" si="1"/>
        <v>9.6706273157020561</v>
      </c>
      <c r="L7" s="35">
        <f>J7/N7</f>
        <v>36.303117505995203</v>
      </c>
      <c r="M7" s="39">
        <f t="shared" si="2"/>
        <v>1455.6153846153845</v>
      </c>
      <c r="N7" s="7">
        <v>2085</v>
      </c>
      <c r="O7" s="6">
        <v>1.98</v>
      </c>
    </row>
    <row r="8" spans="1:15" x14ac:dyDescent="0.2">
      <c r="A8" s="105" t="s">
        <v>32</v>
      </c>
      <c r="B8" s="34" t="s">
        <v>79</v>
      </c>
      <c r="C8" s="35">
        <v>35014</v>
      </c>
      <c r="D8" s="35">
        <v>4563</v>
      </c>
      <c r="E8" s="38">
        <f>D8/C8</f>
        <v>0.13031930085108814</v>
      </c>
      <c r="F8" s="39">
        <f>D8/O8</f>
        <v>608.4</v>
      </c>
      <c r="G8" s="36">
        <v>0</v>
      </c>
      <c r="H8" s="35">
        <v>9737</v>
      </c>
      <c r="I8" s="37">
        <f t="shared" si="0"/>
        <v>0.27808876449420233</v>
      </c>
      <c r="J8" s="35">
        <v>97396</v>
      </c>
      <c r="K8" s="55">
        <f t="shared" si="1"/>
        <v>2.781630205060833</v>
      </c>
      <c r="L8" s="35">
        <f>J8/N8</f>
        <v>24.000985707244947</v>
      </c>
      <c r="M8" s="39">
        <f t="shared" si="2"/>
        <v>1873</v>
      </c>
      <c r="N8" s="7">
        <v>4058</v>
      </c>
      <c r="O8" s="6">
        <v>7.5</v>
      </c>
    </row>
    <row r="9" spans="1:15" x14ac:dyDescent="0.2">
      <c r="A9" s="105" t="s">
        <v>33</v>
      </c>
      <c r="B9" s="34" t="s">
        <v>80</v>
      </c>
      <c r="C9" s="35">
        <v>80387</v>
      </c>
      <c r="D9" s="35">
        <v>51379</v>
      </c>
      <c r="E9" s="38">
        <f>D9/C9</f>
        <v>0.63914563300036076</v>
      </c>
      <c r="F9" s="39">
        <f>D9/O9</f>
        <v>2819.9231613611419</v>
      </c>
      <c r="G9" s="36">
        <v>125</v>
      </c>
      <c r="H9" s="35">
        <v>34784</v>
      </c>
      <c r="I9" s="37">
        <f t="shared" si="0"/>
        <v>0.43270678094716808</v>
      </c>
      <c r="J9" s="35">
        <v>387784</v>
      </c>
      <c r="K9" s="55">
        <f t="shared" si="1"/>
        <v>4.8239640737930261</v>
      </c>
      <c r="L9" s="35">
        <f>J9/N9</f>
        <v>34.753898548126905</v>
      </c>
      <c r="M9" s="39">
        <f t="shared" si="2"/>
        <v>7457.3846153846152</v>
      </c>
      <c r="N9" s="7">
        <v>11158</v>
      </c>
      <c r="O9" s="6">
        <v>18.22</v>
      </c>
    </row>
    <row r="10" spans="1:15" x14ac:dyDescent="0.2">
      <c r="A10" s="105" t="s">
        <v>35</v>
      </c>
      <c r="B10" s="34" t="s">
        <v>82</v>
      </c>
      <c r="C10" s="35">
        <v>33506</v>
      </c>
      <c r="D10" s="35">
        <v>15413</v>
      </c>
      <c r="E10" s="38">
        <f>D10/C10</f>
        <v>0.4600071628961977</v>
      </c>
      <c r="F10" s="39">
        <f>D10/O10</f>
        <v>2389.6124031007753</v>
      </c>
      <c r="G10" s="36">
        <v>45</v>
      </c>
      <c r="H10" s="35">
        <v>13192</v>
      </c>
      <c r="I10" s="37">
        <f t="shared" si="0"/>
        <v>0.39372052766668658</v>
      </c>
      <c r="J10" s="35">
        <v>168385</v>
      </c>
      <c r="K10" s="55">
        <f t="shared" si="1"/>
        <v>5.0255178177042916</v>
      </c>
      <c r="L10" s="35">
        <f>J10/N10</f>
        <v>52.901350926798621</v>
      </c>
      <c r="M10" s="39">
        <f t="shared" si="2"/>
        <v>3238.1730769230771</v>
      </c>
      <c r="N10" s="7">
        <v>3183</v>
      </c>
      <c r="O10" s="6">
        <v>6.45</v>
      </c>
    </row>
    <row r="11" spans="1:15" x14ac:dyDescent="0.2">
      <c r="A11" s="105" t="s">
        <v>37</v>
      </c>
      <c r="B11" s="34" t="s">
        <v>84</v>
      </c>
      <c r="C11" s="35">
        <v>13146</v>
      </c>
      <c r="D11" s="35">
        <v>6448</v>
      </c>
      <c r="E11" s="38">
        <f>D11/C11</f>
        <v>0.49049140422942339</v>
      </c>
      <c r="F11" s="39">
        <f>D11/O11</f>
        <v>1572.6829268292684</v>
      </c>
      <c r="G11" s="36">
        <v>0</v>
      </c>
      <c r="H11" s="35">
        <v>6728</v>
      </c>
      <c r="I11" s="37">
        <f t="shared" si="0"/>
        <v>0.51179065875551499</v>
      </c>
      <c r="J11" s="35">
        <v>87360</v>
      </c>
      <c r="K11" s="55">
        <f t="shared" si="1"/>
        <v>6.6453674121405752</v>
      </c>
      <c r="L11" s="35">
        <f>J11/N11</f>
        <v>33.040847201210291</v>
      </c>
      <c r="M11" s="39">
        <f t="shared" si="2"/>
        <v>1680</v>
      </c>
      <c r="N11" s="7">
        <v>2644</v>
      </c>
      <c r="O11" s="6">
        <v>4.0999999999999996</v>
      </c>
    </row>
    <row r="12" spans="1:15" x14ac:dyDescent="0.2">
      <c r="A12" s="105" t="s">
        <v>38</v>
      </c>
      <c r="B12" s="34" t="s">
        <v>85</v>
      </c>
      <c r="C12" s="35">
        <v>47037</v>
      </c>
      <c r="D12" s="35">
        <v>11127</v>
      </c>
      <c r="E12" s="38">
        <f>D12/C12</f>
        <v>0.23655845398303463</v>
      </c>
      <c r="F12" s="39">
        <f>D12/O12</f>
        <v>1196.4516129032256</v>
      </c>
      <c r="G12" s="36">
        <v>25</v>
      </c>
      <c r="H12" s="35">
        <v>17236</v>
      </c>
      <c r="I12" s="37">
        <f t="shared" si="0"/>
        <v>0.36643493420073558</v>
      </c>
      <c r="J12" s="35">
        <v>213790</v>
      </c>
      <c r="K12" s="55">
        <f t="shared" si="1"/>
        <v>4.5451453111380404</v>
      </c>
      <c r="L12" s="35">
        <f>J12/N12</f>
        <v>26.925692695214106</v>
      </c>
      <c r="M12" s="39">
        <f t="shared" si="2"/>
        <v>4111.3461538461543</v>
      </c>
      <c r="N12" s="7">
        <v>7940</v>
      </c>
      <c r="O12" s="6">
        <v>9.3000000000000007</v>
      </c>
    </row>
    <row r="13" spans="1:15" x14ac:dyDescent="0.2">
      <c r="A13" s="105" t="s">
        <v>40</v>
      </c>
      <c r="B13" s="34" t="s">
        <v>87</v>
      </c>
      <c r="C13" s="35">
        <v>6425</v>
      </c>
      <c r="D13" s="35">
        <v>200</v>
      </c>
      <c r="E13" s="38">
        <f>D13/C13</f>
        <v>3.1128404669260701E-2</v>
      </c>
      <c r="F13" s="39">
        <f>D13/O13</f>
        <v>227.27272727272728</v>
      </c>
      <c r="G13" s="36">
        <v>125</v>
      </c>
      <c r="H13" s="35">
        <v>1896</v>
      </c>
      <c r="I13" s="37">
        <f t="shared" si="0"/>
        <v>0.29509727626459142</v>
      </c>
      <c r="J13" s="35">
        <v>28918</v>
      </c>
      <c r="K13" s="55">
        <f t="shared" si="1"/>
        <v>4.5008560311284045</v>
      </c>
      <c r="L13" s="35">
        <f>J13/N13</f>
        <v>13.014401440144015</v>
      </c>
      <c r="M13" s="39">
        <f t="shared" si="2"/>
        <v>556.11538461538464</v>
      </c>
      <c r="N13" s="7">
        <v>2222</v>
      </c>
      <c r="O13" s="6">
        <v>0.88</v>
      </c>
    </row>
    <row r="14" spans="1:15" x14ac:dyDescent="0.2">
      <c r="A14" s="105" t="s">
        <v>50</v>
      </c>
      <c r="B14" s="34" t="s">
        <v>94</v>
      </c>
      <c r="C14" s="35">
        <v>4606</v>
      </c>
      <c r="D14" s="35">
        <v>1150</v>
      </c>
      <c r="E14" s="38">
        <f>D14/C14</f>
        <v>0.24967433782023449</v>
      </c>
      <c r="F14" s="39">
        <f>D14/O14</f>
        <v>611.70212765957456</v>
      </c>
      <c r="G14" s="36">
        <v>125</v>
      </c>
      <c r="H14" s="35">
        <v>1062</v>
      </c>
      <c r="I14" s="37">
        <f t="shared" si="0"/>
        <v>0.23056882327399045</v>
      </c>
      <c r="J14" s="35">
        <v>17378</v>
      </c>
      <c r="K14" s="55">
        <f t="shared" si="1"/>
        <v>3.7729049066435083</v>
      </c>
      <c r="L14" s="35">
        <f>J14/N14</f>
        <v>5.2280385078219016</v>
      </c>
      <c r="M14" s="39">
        <f t="shared" si="2"/>
        <v>334.19230769230768</v>
      </c>
      <c r="N14" s="7">
        <v>3324</v>
      </c>
      <c r="O14" s="6">
        <v>1.88</v>
      </c>
    </row>
    <row r="15" spans="1:15" x14ac:dyDescent="0.2">
      <c r="A15" s="105" t="s">
        <v>42</v>
      </c>
      <c r="B15" s="34" t="s">
        <v>89</v>
      </c>
      <c r="C15" s="35">
        <v>4040</v>
      </c>
      <c r="D15" s="35">
        <v>0</v>
      </c>
      <c r="E15" s="38">
        <f>D15/C15</f>
        <v>0</v>
      </c>
      <c r="F15" s="39">
        <f>D15/O15</f>
        <v>0</v>
      </c>
      <c r="G15" s="36">
        <v>115</v>
      </c>
      <c r="H15" s="35">
        <v>1323</v>
      </c>
      <c r="I15" s="37">
        <f t="shared" si="0"/>
        <v>0.32747524752475249</v>
      </c>
      <c r="J15" s="35">
        <v>17500</v>
      </c>
      <c r="K15" s="55">
        <f t="shared" si="1"/>
        <v>4.3316831683168315</v>
      </c>
      <c r="L15" s="35">
        <f>J15/N15</f>
        <v>8.0275229357798157</v>
      </c>
      <c r="M15" s="39">
        <f t="shared" si="2"/>
        <v>336.53846153846155</v>
      </c>
      <c r="N15" s="7">
        <v>2180</v>
      </c>
      <c r="O15" s="6">
        <v>3.08</v>
      </c>
    </row>
    <row r="16" spans="1:15" x14ac:dyDescent="0.2">
      <c r="A16" s="105" t="s">
        <v>44</v>
      </c>
      <c r="B16" s="34" t="s">
        <v>89</v>
      </c>
      <c r="C16" s="35">
        <v>5706</v>
      </c>
      <c r="D16" s="35">
        <v>0</v>
      </c>
      <c r="E16" s="38">
        <f>D16/C16</f>
        <v>0</v>
      </c>
      <c r="F16" s="39">
        <f>D16/O16</f>
        <v>0</v>
      </c>
      <c r="G16" s="36">
        <v>115</v>
      </c>
      <c r="H16" s="35">
        <v>1309</v>
      </c>
      <c r="I16" s="37">
        <f t="shared" si="0"/>
        <v>0.22940764107956538</v>
      </c>
      <c r="J16" s="35">
        <v>17900</v>
      </c>
      <c r="K16" s="55">
        <f t="shared" si="1"/>
        <v>3.1370487206449353</v>
      </c>
      <c r="L16" s="35">
        <f>J16/N16</f>
        <v>7.675814751286449</v>
      </c>
      <c r="M16" s="39">
        <f t="shared" si="2"/>
        <v>344.23076923076923</v>
      </c>
      <c r="N16" s="7">
        <v>2332</v>
      </c>
      <c r="O16" s="6">
        <v>1.2</v>
      </c>
    </row>
    <row r="17" spans="1:15" x14ac:dyDescent="0.2">
      <c r="A17" s="105" t="s">
        <v>49</v>
      </c>
      <c r="B17" s="34" t="s">
        <v>75</v>
      </c>
      <c r="C17" s="35">
        <v>5080</v>
      </c>
      <c r="D17" s="35">
        <v>2031</v>
      </c>
      <c r="E17" s="38">
        <f>D17/C17</f>
        <v>0.3998031496062992</v>
      </c>
      <c r="F17" s="39">
        <f>D17/O17</f>
        <v>1766.0869565217392</v>
      </c>
      <c r="G17" s="36">
        <v>115</v>
      </c>
      <c r="H17" s="35">
        <v>1252</v>
      </c>
      <c r="I17" s="37">
        <f t="shared" si="0"/>
        <v>0.24645669291338582</v>
      </c>
      <c r="J17" s="35">
        <v>19248</v>
      </c>
      <c r="K17" s="55">
        <f t="shared" si="1"/>
        <v>3.7889763779527561</v>
      </c>
      <c r="L17" s="35">
        <f>J17/N17</f>
        <v>9.8758337609030278</v>
      </c>
      <c r="M17" s="39">
        <f t="shared" si="2"/>
        <v>370.15384615384613</v>
      </c>
      <c r="N17" s="7">
        <v>1949</v>
      </c>
      <c r="O17" s="6">
        <v>1.1499999999999999</v>
      </c>
    </row>
    <row r="18" spans="1:15" x14ac:dyDescent="0.2">
      <c r="A18" s="105" t="s">
        <v>28</v>
      </c>
      <c r="B18" s="34" t="s">
        <v>75</v>
      </c>
      <c r="C18" s="35">
        <v>3108</v>
      </c>
      <c r="D18" s="35">
        <v>164</v>
      </c>
      <c r="E18" s="38">
        <f>D18/C18</f>
        <v>5.276705276705277E-2</v>
      </c>
      <c r="F18" s="39">
        <f>D18/O18</f>
        <v>131.19999999999999</v>
      </c>
      <c r="G18" s="36">
        <v>125</v>
      </c>
      <c r="H18" s="35">
        <v>641</v>
      </c>
      <c r="I18" s="37">
        <f t="shared" si="0"/>
        <v>0.20624195624195624</v>
      </c>
      <c r="J18" s="35">
        <v>10975</v>
      </c>
      <c r="K18" s="55">
        <f t="shared" si="1"/>
        <v>3.5312097812097814</v>
      </c>
      <c r="L18" s="35">
        <f>J18/N18</f>
        <v>5.8627136752136755</v>
      </c>
      <c r="M18" s="39">
        <f t="shared" si="2"/>
        <v>211.05769230769232</v>
      </c>
      <c r="N18" s="7">
        <v>1872</v>
      </c>
      <c r="O18" s="6">
        <v>1.25</v>
      </c>
    </row>
    <row r="19" spans="1:15" x14ac:dyDescent="0.2">
      <c r="A19" s="105" t="s">
        <v>47</v>
      </c>
      <c r="B19" s="34" t="s">
        <v>92</v>
      </c>
      <c r="C19" s="35">
        <v>5405</v>
      </c>
      <c r="D19" s="35">
        <v>8869</v>
      </c>
      <c r="E19" s="38">
        <f>D19/C19</f>
        <v>1.6408880666049954</v>
      </c>
      <c r="F19" s="39">
        <f>D19/O19</f>
        <v>3016.6666666666665</v>
      </c>
      <c r="G19" s="36">
        <v>0</v>
      </c>
      <c r="H19" s="35">
        <v>3498</v>
      </c>
      <c r="I19" s="37">
        <f t="shared" si="0"/>
        <v>0.64717853839037931</v>
      </c>
      <c r="J19" s="35">
        <v>85282</v>
      </c>
      <c r="K19" s="55">
        <f t="shared" si="1"/>
        <v>15.778353376503238</v>
      </c>
      <c r="L19" s="35">
        <f>J19/N19</f>
        <v>31.284666177549521</v>
      </c>
      <c r="M19" s="39">
        <f t="shared" si="2"/>
        <v>1640.0384615384614</v>
      </c>
      <c r="N19" s="7">
        <v>2726</v>
      </c>
      <c r="O19" s="6">
        <v>2.94</v>
      </c>
    </row>
    <row r="20" spans="1:15" x14ac:dyDescent="0.2">
      <c r="A20" s="105" t="s">
        <v>52</v>
      </c>
      <c r="B20" s="34" t="s">
        <v>97</v>
      </c>
      <c r="C20" s="35">
        <v>28769</v>
      </c>
      <c r="D20" s="35">
        <v>2919</v>
      </c>
      <c r="E20" s="38">
        <f>D20/C20</f>
        <v>0.10146338072230526</v>
      </c>
      <c r="F20" s="39">
        <f>D20/O20</f>
        <v>871.3432835820895</v>
      </c>
      <c r="G20" s="36">
        <v>0</v>
      </c>
      <c r="H20" s="35">
        <v>6423</v>
      </c>
      <c r="I20" s="37">
        <f t="shared" si="0"/>
        <v>0.22326114915360284</v>
      </c>
      <c r="J20" s="35">
        <v>95000</v>
      </c>
      <c r="K20" s="55">
        <f t="shared" si="1"/>
        <v>3.3021655253919149</v>
      </c>
      <c r="L20" s="35">
        <f>J20/N20</f>
        <v>32.203389830508478</v>
      </c>
      <c r="M20" s="39">
        <f t="shared" si="2"/>
        <v>1826.9230769230769</v>
      </c>
      <c r="N20" s="7">
        <v>2950</v>
      </c>
      <c r="O20" s="6">
        <v>3.35</v>
      </c>
    </row>
    <row r="21" spans="1:15" x14ac:dyDescent="0.2">
      <c r="A21" s="105" t="s">
        <v>51</v>
      </c>
      <c r="B21" s="34" t="s">
        <v>95</v>
      </c>
      <c r="C21" s="35">
        <v>21105</v>
      </c>
      <c r="D21" s="35">
        <v>7582</v>
      </c>
      <c r="E21" s="38">
        <f>D21/C21</f>
        <v>0.35925136223643689</v>
      </c>
      <c r="F21" s="39">
        <f>D21/O21</f>
        <v>1409.2936802973977</v>
      </c>
      <c r="G21" s="36">
        <v>125</v>
      </c>
      <c r="H21" s="35">
        <v>7953</v>
      </c>
      <c r="I21" s="37">
        <f t="shared" si="0"/>
        <v>0.37683013503909024</v>
      </c>
      <c r="J21" s="35">
        <v>100850</v>
      </c>
      <c r="K21" s="55">
        <f t="shared" si="1"/>
        <v>4.7784885098317931</v>
      </c>
      <c r="L21" s="35">
        <f>J21/N21</f>
        <v>33.087270341207351</v>
      </c>
      <c r="M21" s="39">
        <f t="shared" si="2"/>
        <v>1939.4230769230769</v>
      </c>
      <c r="N21" s="7">
        <v>3048</v>
      </c>
      <c r="O21" s="6">
        <v>5.38</v>
      </c>
    </row>
    <row r="22" spans="1:15" x14ac:dyDescent="0.2">
      <c r="A22" s="105" t="s">
        <v>30</v>
      </c>
      <c r="B22" s="34" t="s">
        <v>77</v>
      </c>
      <c r="C22" s="35">
        <v>3492</v>
      </c>
      <c r="D22" s="35">
        <v>8950</v>
      </c>
      <c r="E22" s="38">
        <f>D22/C22</f>
        <v>2.5630011454753725</v>
      </c>
      <c r="F22" s="39">
        <f>D22/O22</f>
        <v>5114.2857142857147</v>
      </c>
      <c r="G22" s="36">
        <v>0</v>
      </c>
      <c r="H22" s="35">
        <v>1883</v>
      </c>
      <c r="I22" s="37">
        <f t="shared" si="0"/>
        <v>0.53923253150057271</v>
      </c>
      <c r="J22" s="35">
        <v>23913</v>
      </c>
      <c r="K22" s="55">
        <f t="shared" si="1"/>
        <v>6.8479381443298966</v>
      </c>
      <c r="L22" s="35">
        <f>J22/N22</f>
        <v>11.681973619931608</v>
      </c>
      <c r="M22" s="39">
        <f t="shared" si="2"/>
        <v>459.86538461538464</v>
      </c>
      <c r="N22" s="7">
        <v>2047</v>
      </c>
      <c r="O22" s="6">
        <v>1.75</v>
      </c>
    </row>
    <row r="23" spans="1:15" x14ac:dyDescent="0.2">
      <c r="A23" s="105" t="s">
        <v>55</v>
      </c>
      <c r="B23" s="34" t="s">
        <v>100</v>
      </c>
      <c r="C23" s="35">
        <v>16150</v>
      </c>
      <c r="D23" s="35">
        <v>1067</v>
      </c>
      <c r="E23" s="38">
        <f>D23/C23</f>
        <v>6.6068111455108353E-2</v>
      </c>
      <c r="F23" s="39">
        <f>D23/O23</f>
        <v>448.31932773109247</v>
      </c>
      <c r="G23" s="36">
        <v>150</v>
      </c>
      <c r="H23" s="35">
        <v>9153</v>
      </c>
      <c r="I23" s="37">
        <f t="shared" si="0"/>
        <v>0.56674922600619193</v>
      </c>
      <c r="J23" s="35">
        <v>91767</v>
      </c>
      <c r="K23" s="55">
        <f t="shared" si="1"/>
        <v>5.6821671826625391</v>
      </c>
      <c r="L23" s="35">
        <f>J23/N23</f>
        <v>31.118006103763989</v>
      </c>
      <c r="M23" s="39">
        <f t="shared" si="2"/>
        <v>1764.75</v>
      </c>
      <c r="N23" s="7">
        <v>2949</v>
      </c>
      <c r="O23" s="6">
        <v>2.38</v>
      </c>
    </row>
    <row r="24" spans="1:15" x14ac:dyDescent="0.2">
      <c r="A24" s="105" t="s">
        <v>114</v>
      </c>
      <c r="B24" s="34" t="s">
        <v>98</v>
      </c>
      <c r="C24" s="35">
        <v>15868</v>
      </c>
      <c r="D24" s="35">
        <v>36799</v>
      </c>
      <c r="E24" s="38">
        <f>D24/C24</f>
        <v>2.3190698260650366</v>
      </c>
      <c r="F24" s="39">
        <f>D24/O24</f>
        <v>7540.7786885245905</v>
      </c>
      <c r="G24" s="36">
        <v>25</v>
      </c>
      <c r="H24" s="35">
        <v>7174</v>
      </c>
      <c r="I24" s="37">
        <f t="shared" si="0"/>
        <v>0.4521048651373834</v>
      </c>
      <c r="J24" s="35">
        <v>133190</v>
      </c>
      <c r="K24" s="55">
        <f t="shared" si="1"/>
        <v>8.3936223846735576</v>
      </c>
      <c r="L24" s="35">
        <f>J24/N24</f>
        <v>43.986129458388376</v>
      </c>
      <c r="M24" s="39">
        <f t="shared" si="2"/>
        <v>2561.3461538461538</v>
      </c>
      <c r="N24" s="7">
        <v>3028</v>
      </c>
      <c r="O24" s="6">
        <v>4.88</v>
      </c>
    </row>
    <row r="25" spans="1:15" x14ac:dyDescent="0.2">
      <c r="A25" s="105" t="s">
        <v>46</v>
      </c>
      <c r="B25" s="34" t="s">
        <v>91</v>
      </c>
      <c r="C25" s="35">
        <v>1051</v>
      </c>
      <c r="D25" s="35">
        <v>943</v>
      </c>
      <c r="E25" s="38">
        <f>D25/C25</f>
        <v>0.89724072312083725</v>
      </c>
      <c r="F25" s="39">
        <f>D25/O25</f>
        <v>171.45454545454547</v>
      </c>
      <c r="G25" s="36">
        <v>25</v>
      </c>
      <c r="H25" s="35">
        <v>2351</v>
      </c>
      <c r="I25" s="37">
        <f t="shared" si="0"/>
        <v>2.2369172216936253</v>
      </c>
      <c r="J25" s="35">
        <v>87935</v>
      </c>
      <c r="K25" s="55">
        <f t="shared" si="1"/>
        <v>83.667935299714557</v>
      </c>
      <c r="L25" s="35">
        <f>J25/N25</f>
        <v>47.790760869565219</v>
      </c>
      <c r="M25" s="39">
        <f t="shared" si="2"/>
        <v>1691.0576923076924</v>
      </c>
      <c r="N25" s="7">
        <v>1840</v>
      </c>
      <c r="O25" s="6">
        <v>5.5</v>
      </c>
    </row>
    <row r="26" spans="1:15" x14ac:dyDescent="0.2">
      <c r="A26" s="105" t="s">
        <v>56</v>
      </c>
      <c r="B26" s="34" t="s">
        <v>101</v>
      </c>
      <c r="C26" s="35">
        <v>24672</v>
      </c>
      <c r="D26" s="35">
        <v>9194</v>
      </c>
      <c r="E26" s="38">
        <f>D26/C26</f>
        <v>0.37264915693904022</v>
      </c>
      <c r="F26" s="39">
        <f>D26/O26</f>
        <v>872.29601518026573</v>
      </c>
      <c r="G26" s="36">
        <v>125</v>
      </c>
      <c r="H26" s="35">
        <v>10555</v>
      </c>
      <c r="I26" s="37">
        <f t="shared" si="0"/>
        <v>0.42781290531776911</v>
      </c>
      <c r="J26" s="35">
        <v>199260</v>
      </c>
      <c r="K26" s="55">
        <f t="shared" si="1"/>
        <v>8.0763618677042803</v>
      </c>
      <c r="L26" s="35">
        <f>J26/N26</f>
        <v>65.718997361477577</v>
      </c>
      <c r="M26" s="39">
        <f t="shared" si="2"/>
        <v>3831.9230769230771</v>
      </c>
      <c r="N26" s="7">
        <v>3032</v>
      </c>
      <c r="O26" s="6">
        <v>10.54</v>
      </c>
    </row>
    <row r="27" spans="1:15" x14ac:dyDescent="0.2">
      <c r="A27" s="105" t="s">
        <v>36</v>
      </c>
      <c r="B27" s="34" t="s">
        <v>83</v>
      </c>
      <c r="C27" s="35">
        <v>1090</v>
      </c>
      <c r="D27" s="35">
        <v>461</v>
      </c>
      <c r="E27" s="38">
        <f>D27/C27</f>
        <v>0.42293577981651376</v>
      </c>
      <c r="F27" s="39">
        <f>D27/O27</f>
        <v>439.04761904761904</v>
      </c>
      <c r="G27" s="36">
        <v>115</v>
      </c>
      <c r="H27" s="35">
        <v>375</v>
      </c>
      <c r="I27" s="37">
        <f t="shared" si="0"/>
        <v>0.34403669724770641</v>
      </c>
      <c r="J27" s="35">
        <v>10109</v>
      </c>
      <c r="K27" s="55">
        <f t="shared" si="1"/>
        <v>9.2743119266055043</v>
      </c>
      <c r="L27" s="35">
        <f>J27/N27</f>
        <v>7.7761538461538464</v>
      </c>
      <c r="M27" s="39">
        <f t="shared" si="2"/>
        <v>194.40384615384616</v>
      </c>
      <c r="N27" s="7">
        <v>1300</v>
      </c>
      <c r="O27" s="6">
        <v>1.05</v>
      </c>
    </row>
    <row r="28" spans="1:15" x14ac:dyDescent="0.2">
      <c r="A28" s="105" t="s">
        <v>72</v>
      </c>
      <c r="B28" s="34" t="s">
        <v>83</v>
      </c>
      <c r="C28" s="35">
        <v>908</v>
      </c>
      <c r="D28" s="35">
        <v>1728</v>
      </c>
      <c r="E28" s="38">
        <f>D28/C28</f>
        <v>1.9030837004405285</v>
      </c>
      <c r="F28" s="39">
        <f>D28/O28</f>
        <v>2367.1232876712329</v>
      </c>
      <c r="G28" s="36">
        <v>150</v>
      </c>
      <c r="H28" s="35">
        <v>284</v>
      </c>
      <c r="I28" s="37">
        <f t="shared" si="0"/>
        <v>0.31277533039647576</v>
      </c>
      <c r="J28" s="35">
        <v>6609</v>
      </c>
      <c r="K28" s="55">
        <f t="shared" si="1"/>
        <v>7.2786343612334798</v>
      </c>
      <c r="L28" s="35">
        <f>J28/N28</f>
        <v>4.7891304347826091</v>
      </c>
      <c r="M28" s="39">
        <f t="shared" si="2"/>
        <v>127.09615384615384</v>
      </c>
      <c r="N28" s="7">
        <v>1380</v>
      </c>
      <c r="O28" s="6">
        <v>0.73</v>
      </c>
    </row>
    <row r="29" spans="1:15" x14ac:dyDescent="0.2">
      <c r="A29" s="105" t="s">
        <v>57</v>
      </c>
      <c r="B29" s="34" t="s">
        <v>83</v>
      </c>
      <c r="C29" s="35">
        <v>24487</v>
      </c>
      <c r="D29" s="35">
        <v>26229</v>
      </c>
      <c r="E29" s="38">
        <f>D29/C29</f>
        <v>1.0711397884591825</v>
      </c>
      <c r="F29" s="39">
        <f>D29/O29</f>
        <v>2997.6</v>
      </c>
      <c r="G29" s="36">
        <v>125</v>
      </c>
      <c r="H29" s="35">
        <v>12117</v>
      </c>
      <c r="I29" s="37">
        <f t="shared" si="0"/>
        <v>0.49483399354759666</v>
      </c>
      <c r="J29" s="35">
        <v>140517</v>
      </c>
      <c r="K29" s="55">
        <f t="shared" si="1"/>
        <v>5.7384326377261408</v>
      </c>
      <c r="L29" s="35">
        <f>J29/N29</f>
        <v>42.22265625</v>
      </c>
      <c r="M29" s="39">
        <f t="shared" si="2"/>
        <v>2702.25</v>
      </c>
      <c r="N29" s="7">
        <v>3328</v>
      </c>
      <c r="O29" s="6">
        <v>8.75</v>
      </c>
    </row>
    <row r="30" spans="1:15" x14ac:dyDescent="0.2">
      <c r="A30" s="105" t="s">
        <v>54</v>
      </c>
      <c r="B30" s="34" t="s">
        <v>99</v>
      </c>
      <c r="C30" s="35">
        <v>32078</v>
      </c>
      <c r="D30" s="35">
        <v>41513</v>
      </c>
      <c r="E30" s="38">
        <f>D30/C30</f>
        <v>1.2941268158862771</v>
      </c>
      <c r="F30" s="39">
        <f>D30/O30</f>
        <v>6695.645161290322</v>
      </c>
      <c r="G30" s="36">
        <v>115</v>
      </c>
      <c r="H30" s="35">
        <v>11630</v>
      </c>
      <c r="I30" s="37">
        <f t="shared" si="0"/>
        <v>0.36255377517301579</v>
      </c>
      <c r="J30" s="35">
        <v>203460</v>
      </c>
      <c r="K30" s="55">
        <f t="shared" si="1"/>
        <v>6.3426647546605146</v>
      </c>
      <c r="L30" s="35">
        <f>J30/N30</f>
        <v>72.534759358288767</v>
      </c>
      <c r="M30" s="39">
        <f t="shared" si="2"/>
        <v>3912.6923076923076</v>
      </c>
      <c r="N30" s="7">
        <v>2805</v>
      </c>
      <c r="O30" s="6">
        <v>6.2</v>
      </c>
    </row>
    <row r="31" spans="1:15" x14ac:dyDescent="0.2">
      <c r="A31" s="105" t="s">
        <v>59</v>
      </c>
      <c r="B31" s="34" t="s">
        <v>102</v>
      </c>
      <c r="C31" s="35">
        <v>11967</v>
      </c>
      <c r="D31" s="35">
        <v>311</v>
      </c>
      <c r="E31" s="38">
        <f>D31/C31</f>
        <v>2.5988134035263642E-2</v>
      </c>
      <c r="F31" s="39">
        <f>D31/O31</f>
        <v>113.09090909090909</v>
      </c>
      <c r="G31" s="36">
        <v>30</v>
      </c>
      <c r="H31" s="35">
        <v>2681</v>
      </c>
      <c r="I31" s="37">
        <f t="shared" si="0"/>
        <v>0.22403275674772291</v>
      </c>
      <c r="J31" s="35">
        <v>36066</v>
      </c>
      <c r="K31" s="55">
        <f t="shared" si="1"/>
        <v>3.0137879167711206</v>
      </c>
      <c r="L31" s="35">
        <f>J31/N31</f>
        <v>13.70288753799392</v>
      </c>
      <c r="M31" s="39">
        <f t="shared" si="2"/>
        <v>693.57692307692309</v>
      </c>
      <c r="N31" s="7">
        <v>2632</v>
      </c>
      <c r="O31" s="6">
        <v>2.75</v>
      </c>
    </row>
    <row r="32" spans="1:15" x14ac:dyDescent="0.2">
      <c r="A32" s="105" t="s">
        <v>61</v>
      </c>
      <c r="B32" s="34" t="s">
        <v>103</v>
      </c>
      <c r="C32" s="35">
        <v>71148</v>
      </c>
      <c r="D32" s="35">
        <v>7588</v>
      </c>
      <c r="E32" s="38">
        <f>D32/C32</f>
        <v>0.10665092483274302</v>
      </c>
      <c r="F32" s="39">
        <f>D32/O32</f>
        <v>712.48826291079808</v>
      </c>
      <c r="G32" s="36">
        <v>40</v>
      </c>
      <c r="H32" s="35">
        <v>29331</v>
      </c>
      <c r="I32" s="37">
        <f t="shared" si="0"/>
        <v>0.41225333108449991</v>
      </c>
      <c r="J32" s="35">
        <v>178887</v>
      </c>
      <c r="K32" s="55">
        <f t="shared" si="1"/>
        <v>2.5142941474110305</v>
      </c>
      <c r="L32" s="35">
        <f>J32/N32</f>
        <v>47.324603174603176</v>
      </c>
      <c r="M32" s="39">
        <f t="shared" si="2"/>
        <v>3440.1346153846152</v>
      </c>
      <c r="N32" s="7">
        <v>3780</v>
      </c>
      <c r="O32" s="6">
        <v>10.65</v>
      </c>
    </row>
    <row r="33" spans="1:15" x14ac:dyDescent="0.2">
      <c r="A33" s="105" t="s">
        <v>63</v>
      </c>
      <c r="B33" s="34" t="s">
        <v>105</v>
      </c>
      <c r="C33" s="35">
        <v>17389</v>
      </c>
      <c r="D33" s="35">
        <v>3764</v>
      </c>
      <c r="E33" s="38">
        <f>D33/C33</f>
        <v>0.21645868077520272</v>
      </c>
      <c r="F33" s="39">
        <f>D33/O33</f>
        <v>1214.1935483870968</v>
      </c>
      <c r="G33" s="36">
        <v>0</v>
      </c>
      <c r="H33" s="35">
        <v>5088</v>
      </c>
      <c r="I33" s="37">
        <f t="shared" si="0"/>
        <v>0.29259876933693713</v>
      </c>
      <c r="J33" s="35">
        <v>75537</v>
      </c>
      <c r="K33" s="55">
        <f t="shared" si="1"/>
        <v>4.3439530737822762</v>
      </c>
      <c r="L33" s="35">
        <f>J33/N33</f>
        <v>25.553788903924222</v>
      </c>
      <c r="M33" s="39">
        <f t="shared" si="2"/>
        <v>1452.6346153846155</v>
      </c>
      <c r="N33" s="7">
        <v>2956</v>
      </c>
      <c r="O33" s="6">
        <v>3.1</v>
      </c>
    </row>
    <row r="34" spans="1:15" x14ac:dyDescent="0.2">
      <c r="A34" s="105" t="s">
        <v>64</v>
      </c>
      <c r="B34" s="34" t="s">
        <v>106</v>
      </c>
      <c r="C34" s="35">
        <v>178042</v>
      </c>
      <c r="D34" s="35">
        <v>43558</v>
      </c>
      <c r="E34" s="38">
        <f>D34/C34</f>
        <v>0.24465013873131058</v>
      </c>
      <c r="F34" s="39">
        <f>D34/O34</f>
        <v>2380.2185792349724</v>
      </c>
      <c r="G34" s="36">
        <v>115</v>
      </c>
      <c r="H34" s="35">
        <v>42501</v>
      </c>
      <c r="I34" s="37">
        <f t="shared" si="0"/>
        <v>0.23871333730243427</v>
      </c>
      <c r="J34" s="35">
        <v>657391</v>
      </c>
      <c r="K34" s="55">
        <f t="shared" si="1"/>
        <v>3.6923366396692914</v>
      </c>
      <c r="L34" s="35">
        <f>J34/N34</f>
        <v>38.965740027265724</v>
      </c>
      <c r="M34" s="39">
        <f t="shared" si="2"/>
        <v>12642.134615384615</v>
      </c>
      <c r="N34" s="7">
        <v>16871</v>
      </c>
      <c r="O34" s="6">
        <v>18.3</v>
      </c>
    </row>
    <row r="35" spans="1:15" x14ac:dyDescent="0.2">
      <c r="A35" s="105" t="s">
        <v>65</v>
      </c>
      <c r="B35" s="34" t="s">
        <v>106</v>
      </c>
      <c r="C35" s="35">
        <v>178042</v>
      </c>
      <c r="D35" s="35">
        <v>10320</v>
      </c>
      <c r="E35" s="38">
        <f>D35/C35</f>
        <v>5.7963851226115186E-2</v>
      </c>
      <c r="F35" s="39">
        <f>D35/O35</f>
        <v>917.33333333333337</v>
      </c>
      <c r="G35" s="36">
        <v>125</v>
      </c>
      <c r="H35" s="35">
        <v>11292</v>
      </c>
      <c r="I35" s="37">
        <f t="shared" si="0"/>
        <v>6.3423237213691155E-2</v>
      </c>
      <c r="J35" s="35">
        <v>21684</v>
      </c>
      <c r="K35" s="55">
        <f t="shared" si="1"/>
        <v>0.121791487401849</v>
      </c>
      <c r="L35" s="35">
        <f>J35/N35</f>
        <v>10.745292368681863</v>
      </c>
      <c r="M35" s="39">
        <f t="shared" si="2"/>
        <v>417</v>
      </c>
      <c r="N35" s="7">
        <v>2018</v>
      </c>
      <c r="O35" s="6">
        <v>11.25</v>
      </c>
    </row>
    <row r="36" spans="1:15" x14ac:dyDescent="0.2">
      <c r="A36" s="105" t="s">
        <v>31</v>
      </c>
      <c r="B36" s="34" t="s">
        <v>78</v>
      </c>
      <c r="C36" s="35">
        <v>7708</v>
      </c>
      <c r="D36" s="35">
        <v>15</v>
      </c>
      <c r="E36" s="38">
        <f>D36/C36</f>
        <v>1.9460300985988583E-3</v>
      </c>
      <c r="F36" s="39">
        <f>D36/O36</f>
        <v>23.80952380952381</v>
      </c>
      <c r="G36" s="36">
        <v>115</v>
      </c>
      <c r="H36" s="35">
        <v>1675</v>
      </c>
      <c r="I36" s="37">
        <f t="shared" si="0"/>
        <v>0.21730669434353919</v>
      </c>
      <c r="J36" s="35">
        <v>20050</v>
      </c>
      <c r="K36" s="55">
        <f t="shared" si="1"/>
        <v>2.6011935651271405</v>
      </c>
      <c r="L36" s="35">
        <f>J36/N36</f>
        <v>8.824823943661972</v>
      </c>
      <c r="M36" s="39">
        <f t="shared" si="2"/>
        <v>385.57692307692309</v>
      </c>
      <c r="N36" s="7">
        <v>2272</v>
      </c>
      <c r="O36" s="6">
        <v>0.63</v>
      </c>
    </row>
    <row r="37" spans="1:15" x14ac:dyDescent="0.2">
      <c r="A37" s="105" t="s">
        <v>58</v>
      </c>
      <c r="B37" s="34" t="s">
        <v>90</v>
      </c>
      <c r="C37" s="35">
        <v>5938</v>
      </c>
      <c r="D37" s="35">
        <v>893</v>
      </c>
      <c r="E37" s="38">
        <f>D37/C37</f>
        <v>0.15038733580330077</v>
      </c>
      <c r="F37" s="39">
        <f>D37/O37</f>
        <v>475</v>
      </c>
      <c r="G37" s="36">
        <v>155</v>
      </c>
      <c r="H37" s="35">
        <v>2186</v>
      </c>
      <c r="I37" s="37">
        <f t="shared" si="0"/>
        <v>0.36813742000673627</v>
      </c>
      <c r="J37" s="35">
        <v>64353</v>
      </c>
      <c r="K37" s="55">
        <f t="shared" si="1"/>
        <v>10.837487369484675</v>
      </c>
      <c r="L37" s="35">
        <f>J37/N37</f>
        <v>26.903428093645484</v>
      </c>
      <c r="M37" s="39">
        <f t="shared" si="2"/>
        <v>1237.5576923076924</v>
      </c>
      <c r="N37" s="7">
        <v>2392</v>
      </c>
      <c r="O37" s="6">
        <v>1.88</v>
      </c>
    </row>
    <row r="38" spans="1:15" x14ac:dyDescent="0.2">
      <c r="A38" s="105" t="s">
        <v>45</v>
      </c>
      <c r="B38" s="34" t="s">
        <v>90</v>
      </c>
      <c r="C38" s="35">
        <v>4391</v>
      </c>
      <c r="D38" s="35">
        <v>719</v>
      </c>
      <c r="E38" s="38">
        <f>D38/C38</f>
        <v>0.16374402186290138</v>
      </c>
      <c r="F38" s="39">
        <f>D38/O38</f>
        <v>268.28358208955223</v>
      </c>
      <c r="G38" s="36">
        <v>0</v>
      </c>
      <c r="H38" s="35">
        <v>1463</v>
      </c>
      <c r="I38" s="37">
        <f t="shared" si="0"/>
        <v>0.33318150762924165</v>
      </c>
      <c r="J38" s="35">
        <v>26123</v>
      </c>
      <c r="K38" s="55">
        <f t="shared" si="1"/>
        <v>5.9492143019813257</v>
      </c>
      <c r="L38" s="35">
        <f>J38/N38</f>
        <v>10.465945512820513</v>
      </c>
      <c r="M38" s="39">
        <f t="shared" si="2"/>
        <v>502.36538461538464</v>
      </c>
      <c r="N38" s="7">
        <v>2496</v>
      </c>
      <c r="O38" s="6">
        <v>2.68</v>
      </c>
    </row>
    <row r="39" spans="1:15" x14ac:dyDescent="0.2">
      <c r="A39" s="105" t="s">
        <v>39</v>
      </c>
      <c r="B39" s="34" t="s">
        <v>86</v>
      </c>
      <c r="C39" s="35">
        <v>7263</v>
      </c>
      <c r="D39" s="35">
        <v>2903</v>
      </c>
      <c r="E39" s="38">
        <f>D39/C39</f>
        <v>0.3996970948643811</v>
      </c>
      <c r="F39" s="39">
        <f>D39/O39</f>
        <v>308.82978723404256</v>
      </c>
      <c r="G39" s="36">
        <v>115</v>
      </c>
      <c r="H39" s="35">
        <v>2258</v>
      </c>
      <c r="I39" s="37">
        <f t="shared" si="0"/>
        <v>0.31089081646702466</v>
      </c>
      <c r="J39" s="35">
        <v>56125</v>
      </c>
      <c r="K39" s="55">
        <f t="shared" si="1"/>
        <v>7.7275230620955524</v>
      </c>
      <c r="L39" s="35">
        <f>J39/N39</f>
        <v>19.542130919220057</v>
      </c>
      <c r="M39" s="39">
        <f t="shared" si="2"/>
        <v>1079.3269230769231</v>
      </c>
      <c r="N39" s="7">
        <v>2872</v>
      </c>
      <c r="O39" s="6">
        <v>9.4</v>
      </c>
    </row>
    <row r="40" spans="1:15" x14ac:dyDescent="0.2">
      <c r="A40" s="105" t="s">
        <v>43</v>
      </c>
      <c r="B40" s="34" t="s">
        <v>86</v>
      </c>
      <c r="C40" s="35">
        <v>14167</v>
      </c>
      <c r="D40" s="35">
        <v>15576</v>
      </c>
      <c r="E40" s="38">
        <f>D40/C40</f>
        <v>1.0994564833768616</v>
      </c>
      <c r="F40" s="39">
        <f>D40/O40</f>
        <v>1922.962962962963</v>
      </c>
      <c r="G40" s="36">
        <v>40</v>
      </c>
      <c r="H40" s="35">
        <v>6132</v>
      </c>
      <c r="I40" s="37">
        <f t="shared" si="0"/>
        <v>0.43283687442648411</v>
      </c>
      <c r="J40" s="35">
        <v>102576</v>
      </c>
      <c r="K40" s="55">
        <f t="shared" si="1"/>
        <v>7.2404884590950802</v>
      </c>
      <c r="L40" s="35">
        <f>J40/N40</f>
        <v>31.426470588235293</v>
      </c>
      <c r="M40" s="39">
        <f t="shared" si="2"/>
        <v>1972.6153846153845</v>
      </c>
      <c r="N40" s="7">
        <v>3264</v>
      </c>
      <c r="O40" s="6">
        <v>8.1</v>
      </c>
    </row>
    <row r="41" spans="1:15" x14ac:dyDescent="0.2">
      <c r="A41" s="105" t="s">
        <v>67</v>
      </c>
      <c r="B41" s="34" t="s">
        <v>108</v>
      </c>
      <c r="C41" s="35">
        <v>30639</v>
      </c>
      <c r="D41" s="35">
        <v>28777</v>
      </c>
      <c r="E41" s="38">
        <f>D41/C41</f>
        <v>0.93922778158556086</v>
      </c>
      <c r="F41" s="39">
        <f>D41/O41</f>
        <v>3288.8</v>
      </c>
      <c r="G41" s="36">
        <v>150</v>
      </c>
      <c r="H41" s="35">
        <v>9322</v>
      </c>
      <c r="I41" s="37">
        <f t="shared" si="0"/>
        <v>0.30425274976337346</v>
      </c>
      <c r="J41" s="35">
        <v>136995</v>
      </c>
      <c r="K41" s="55">
        <f t="shared" si="1"/>
        <v>4.4712621169098208</v>
      </c>
      <c r="L41" s="35">
        <f>J41/N41</f>
        <v>20.56981981981982</v>
      </c>
      <c r="M41" s="39">
        <f t="shared" si="2"/>
        <v>2634.5192307692309</v>
      </c>
      <c r="N41" s="7">
        <v>6660</v>
      </c>
      <c r="O41" s="6">
        <v>8.75</v>
      </c>
    </row>
    <row r="42" spans="1:15" x14ac:dyDescent="0.2">
      <c r="A42" s="105" t="s">
        <v>68</v>
      </c>
      <c r="B42" s="34" t="s">
        <v>109</v>
      </c>
      <c r="C42" s="35">
        <v>15780</v>
      </c>
      <c r="D42" s="35">
        <v>1579</v>
      </c>
      <c r="E42" s="38">
        <f>D42/C42</f>
        <v>0.10006337135614703</v>
      </c>
      <c r="F42" s="39">
        <f>D42/O42</f>
        <v>275.56719022687605</v>
      </c>
      <c r="G42" s="36">
        <v>155</v>
      </c>
      <c r="H42" s="35">
        <v>6269</v>
      </c>
      <c r="I42" s="37">
        <f t="shared" si="0"/>
        <v>0.39727503168567807</v>
      </c>
      <c r="J42" s="35">
        <v>85120</v>
      </c>
      <c r="K42" s="55">
        <f t="shared" si="1"/>
        <v>5.3941698352344742</v>
      </c>
      <c r="L42" s="35">
        <f>J42/N42</f>
        <v>29.783065080475858</v>
      </c>
      <c r="M42" s="39">
        <f t="shared" si="2"/>
        <v>1636.9230769230769</v>
      </c>
      <c r="N42" s="7">
        <v>2858</v>
      </c>
      <c r="O42" s="6">
        <v>5.73</v>
      </c>
    </row>
    <row r="43" spans="1:15" x14ac:dyDescent="0.2">
      <c r="A43" s="105" t="s">
        <v>41</v>
      </c>
      <c r="B43" s="34" t="s">
        <v>88</v>
      </c>
      <c r="C43" s="35">
        <v>10611</v>
      </c>
      <c r="D43" s="35">
        <v>2223</v>
      </c>
      <c r="E43" s="38">
        <f>D43/C43</f>
        <v>0.20949957591178966</v>
      </c>
      <c r="F43" s="39">
        <f>D43/O43</f>
        <v>845.24714828897345</v>
      </c>
      <c r="G43" s="36">
        <v>115</v>
      </c>
      <c r="H43" s="35">
        <v>2446</v>
      </c>
      <c r="I43" s="37">
        <f t="shared" si="0"/>
        <v>0.23051550278013383</v>
      </c>
      <c r="J43" s="35">
        <v>28571</v>
      </c>
      <c r="K43" s="55">
        <f t="shared" si="1"/>
        <v>2.6925831684101404</v>
      </c>
      <c r="L43" s="35">
        <f>J43/N43</f>
        <v>10.366835994194485</v>
      </c>
      <c r="M43" s="39">
        <f t="shared" si="2"/>
        <v>549.44230769230774</v>
      </c>
      <c r="N43" s="7">
        <v>2756</v>
      </c>
      <c r="O43" s="6">
        <v>2.63</v>
      </c>
    </row>
    <row r="44" spans="1:15" x14ac:dyDescent="0.2">
      <c r="A44" s="105" t="s">
        <v>69</v>
      </c>
      <c r="B44" s="34" t="s">
        <v>104</v>
      </c>
      <c r="C44" s="35">
        <v>80128</v>
      </c>
      <c r="D44" s="35">
        <v>41328</v>
      </c>
      <c r="E44" s="38">
        <f>D44/C44</f>
        <v>0.51577476038338654</v>
      </c>
      <c r="F44" s="39">
        <f>D44/O44</f>
        <v>3036.5907421013962</v>
      </c>
      <c r="G44" s="36">
        <v>40</v>
      </c>
      <c r="H44" s="35">
        <v>29490</v>
      </c>
      <c r="I44" s="37">
        <f t="shared" si="0"/>
        <v>0.36803614217252395</v>
      </c>
      <c r="J44" s="35">
        <v>394269</v>
      </c>
      <c r="K44" s="55">
        <f t="shared" si="1"/>
        <v>4.9204897164536741</v>
      </c>
      <c r="L44" s="35">
        <f>J44/N44</f>
        <v>58.27209577298256</v>
      </c>
      <c r="M44" s="39">
        <f t="shared" si="2"/>
        <v>7582.0961538461543</v>
      </c>
      <c r="N44" s="7">
        <v>6766</v>
      </c>
      <c r="O44" s="6">
        <v>13.61</v>
      </c>
    </row>
    <row r="45" spans="1:15" x14ac:dyDescent="0.2">
      <c r="A45" s="105" t="s">
        <v>62</v>
      </c>
      <c r="B45" s="34" t="s">
        <v>104</v>
      </c>
      <c r="C45" s="35">
        <v>2544</v>
      </c>
      <c r="D45" s="35">
        <v>665</v>
      </c>
      <c r="E45" s="38">
        <f>D45/C45</f>
        <v>0.26139937106918237</v>
      </c>
      <c r="F45" s="39">
        <f>D45/O45</f>
        <v>755.68181818181813</v>
      </c>
      <c r="G45" s="36">
        <v>0</v>
      </c>
      <c r="H45" s="35">
        <v>282</v>
      </c>
      <c r="I45" s="37">
        <f t="shared" si="0"/>
        <v>0.11084905660377359</v>
      </c>
      <c r="J45" s="35">
        <v>6945</v>
      </c>
      <c r="K45" s="55">
        <f t="shared" si="1"/>
        <v>2.7299528301886791</v>
      </c>
      <c r="L45" s="35">
        <f>J45/N45</f>
        <v>5.494462025316456</v>
      </c>
      <c r="M45" s="39">
        <f t="shared" si="2"/>
        <v>133.55769230769232</v>
      </c>
      <c r="N45" s="7">
        <v>1264</v>
      </c>
      <c r="O45" s="6">
        <v>0.88</v>
      </c>
    </row>
    <row r="46" spans="1:15" x14ac:dyDescent="0.2">
      <c r="A46" s="105" t="s">
        <v>184</v>
      </c>
      <c r="B46" s="34" t="s">
        <v>96</v>
      </c>
      <c r="C46" s="35">
        <v>6135</v>
      </c>
      <c r="D46" s="35">
        <v>1144</v>
      </c>
      <c r="E46" s="38">
        <f>D46/C46</f>
        <v>0.18647106764466179</v>
      </c>
      <c r="F46" s="39">
        <f>D46/O46</f>
        <v>783.56164383561645</v>
      </c>
      <c r="G46" s="36">
        <v>0</v>
      </c>
      <c r="H46" s="35">
        <v>1561</v>
      </c>
      <c r="I46" s="37">
        <f t="shared" si="0"/>
        <v>0.25444172779136104</v>
      </c>
      <c r="J46" s="35">
        <v>21276</v>
      </c>
      <c r="K46" s="55">
        <f t="shared" si="1"/>
        <v>3.4679706601466993</v>
      </c>
      <c r="L46" s="35">
        <f>J46/N46</f>
        <v>8.265734265734265</v>
      </c>
      <c r="M46" s="39">
        <f t="shared" si="2"/>
        <v>409.15384615384613</v>
      </c>
      <c r="N46" s="7">
        <v>2574</v>
      </c>
      <c r="O46" s="6">
        <v>1.46</v>
      </c>
    </row>
    <row r="47" spans="1:15" x14ac:dyDescent="0.2">
      <c r="A47" s="105" t="s">
        <v>70</v>
      </c>
      <c r="B47" s="34" t="s">
        <v>110</v>
      </c>
      <c r="C47" s="35">
        <v>29191</v>
      </c>
      <c r="D47" s="35">
        <v>5557</v>
      </c>
      <c r="E47" s="38">
        <f>D47/C47</f>
        <v>0.19036689390565587</v>
      </c>
      <c r="F47" s="39">
        <f>D47/O47</f>
        <v>1389.25</v>
      </c>
      <c r="G47" s="36">
        <v>115</v>
      </c>
      <c r="H47" s="35">
        <v>7767</v>
      </c>
      <c r="I47" s="37">
        <f t="shared" si="0"/>
        <v>0.2660751601521017</v>
      </c>
      <c r="J47" s="35">
        <v>189547</v>
      </c>
      <c r="K47" s="55">
        <f t="shared" si="1"/>
        <v>6.4933369874276314</v>
      </c>
      <c r="L47" s="35">
        <f>J47/N47</f>
        <v>65.814930555555549</v>
      </c>
      <c r="M47" s="39">
        <f t="shared" si="2"/>
        <v>3645.1346153846152</v>
      </c>
      <c r="N47" s="7">
        <v>2880</v>
      </c>
      <c r="O47" s="6">
        <v>4</v>
      </c>
    </row>
    <row r="48" spans="1:15" x14ac:dyDescent="0.2">
      <c r="A48" s="105" t="s">
        <v>71</v>
      </c>
      <c r="B48" s="34" t="s">
        <v>111</v>
      </c>
      <c r="C48" s="35">
        <v>22787</v>
      </c>
      <c r="D48" s="35">
        <v>32539</v>
      </c>
      <c r="E48" s="38">
        <f>D48/C48</f>
        <v>1.4279633124149735</v>
      </c>
      <c r="F48" s="39">
        <f>D48/O48</f>
        <v>4648.4285714285716</v>
      </c>
      <c r="G48" s="36">
        <v>25</v>
      </c>
      <c r="H48" s="35">
        <v>14861</v>
      </c>
      <c r="I48" s="37">
        <f t="shared" si="0"/>
        <v>0.65217009698512307</v>
      </c>
      <c r="J48" s="35">
        <v>262747</v>
      </c>
      <c r="K48" s="55">
        <f t="shared" si="1"/>
        <v>11.530565673410278</v>
      </c>
      <c r="L48" s="35">
        <f>J48/N48</f>
        <v>88.496800269451001</v>
      </c>
      <c r="M48" s="39">
        <f t="shared" si="2"/>
        <v>5052.8269230769229</v>
      </c>
      <c r="N48" s="7">
        <v>2969</v>
      </c>
      <c r="O48" s="6">
        <v>7</v>
      </c>
    </row>
    <row r="49" spans="1:15" x14ac:dyDescent="0.2">
      <c r="A49" s="105" t="s">
        <v>73</v>
      </c>
      <c r="B49" s="34" t="s">
        <v>112</v>
      </c>
      <c r="C49" s="35">
        <v>41186</v>
      </c>
      <c r="D49" s="35">
        <v>25261</v>
      </c>
      <c r="E49" s="38">
        <f>D49/C49</f>
        <v>0.61333948429077845</v>
      </c>
      <c r="F49" s="39">
        <f>D49/O49</f>
        <v>3508.4722222222222</v>
      </c>
      <c r="G49" s="36">
        <v>25</v>
      </c>
      <c r="H49" s="35">
        <v>15395</v>
      </c>
      <c r="I49" s="37">
        <f t="shared" si="0"/>
        <v>0.37379206526489583</v>
      </c>
      <c r="J49" s="35">
        <v>143670</v>
      </c>
      <c r="K49" s="55">
        <f t="shared" si="1"/>
        <v>3.4883212742193948</v>
      </c>
      <c r="L49" s="35">
        <f>J49/N49</f>
        <v>50.024373259052922</v>
      </c>
      <c r="M49" s="39">
        <f t="shared" si="2"/>
        <v>2762.8846153846152</v>
      </c>
      <c r="N49" s="7">
        <v>2872</v>
      </c>
      <c r="O49" s="6">
        <v>7.2</v>
      </c>
    </row>
    <row r="50" spans="1:15" x14ac:dyDescent="0.2">
      <c r="A50" s="47"/>
      <c r="B50" s="48"/>
      <c r="C50" s="49"/>
      <c r="D50" s="49"/>
      <c r="E50" s="52"/>
      <c r="F50" s="53"/>
      <c r="G50" s="51"/>
      <c r="H50" s="49"/>
      <c r="I50" s="52"/>
      <c r="J50" s="49"/>
      <c r="K50" s="52"/>
      <c r="L50" s="49"/>
      <c r="M50" s="53"/>
      <c r="N50" s="11"/>
      <c r="O50" s="6"/>
    </row>
    <row r="51" spans="1:15" ht="15" customHeight="1" x14ac:dyDescent="0.2">
      <c r="A51" s="12" t="s">
        <v>133</v>
      </c>
      <c r="B51" s="12"/>
      <c r="C51" s="13">
        <f>SUM(C2:C34,C36:C49)</f>
        <v>1052566</v>
      </c>
      <c r="D51" s="13">
        <f>SUM(D2:D49)</f>
        <v>511160</v>
      </c>
      <c r="E51" s="40">
        <f>D51/C51</f>
        <v>0.48563225488947964</v>
      </c>
      <c r="F51" s="13">
        <f>D51/O51</f>
        <v>2044.6400000000003</v>
      </c>
      <c r="G51" s="14"/>
      <c r="H51" s="13">
        <f>SUM(H2:H49)</f>
        <v>385428</v>
      </c>
      <c r="I51" s="15">
        <f>H51/C51</f>
        <v>0.36617941297742851</v>
      </c>
      <c r="J51" s="13">
        <f t="shared" ref="J51" si="3">SUM(J2:J49)</f>
        <v>5170991</v>
      </c>
      <c r="K51" s="13">
        <f>J51/C51</f>
        <v>4.9127475141701327</v>
      </c>
      <c r="L51" s="13">
        <f>J51/N51</f>
        <v>31.800934780603303</v>
      </c>
      <c r="M51" s="13">
        <f>J51/52</f>
        <v>99442.13461538461</v>
      </c>
      <c r="N51" s="26">
        <f>SUM(N2:N49)</f>
        <v>162605</v>
      </c>
      <c r="O51" s="109">
        <f>SUM(O2:O49)</f>
        <v>249.99999999999997</v>
      </c>
    </row>
    <row r="52" spans="1:15" ht="15" customHeight="1" x14ac:dyDescent="0.2">
      <c r="A52" s="12" t="s">
        <v>118</v>
      </c>
      <c r="B52" s="12"/>
      <c r="C52" s="13">
        <f>AVERAGE(C2:C34,C36:C49)</f>
        <v>22395.021276595744</v>
      </c>
      <c r="D52" s="13">
        <f>AVERAGE(D2:D49)</f>
        <v>10649.166666666666</v>
      </c>
      <c r="E52" s="16">
        <f>AVERAGE(E2:E49)</f>
        <v>0.54760728505709821</v>
      </c>
      <c r="F52" s="13">
        <f>AVERAGE(F2:F49)</f>
        <v>1672.1220853146888</v>
      </c>
      <c r="G52" s="14">
        <f>AVERAGE(G2:G49)</f>
        <v>73.4375</v>
      </c>
      <c r="H52" s="13">
        <f>AVERAGE(H2:H49)</f>
        <v>8029.75</v>
      </c>
      <c r="I52" s="15">
        <f t="shared" ref="I52:N52" si="4">AVERAGE(I2:I49)</f>
        <v>0.38526775294885063</v>
      </c>
      <c r="J52" s="13">
        <f t="shared" si="4"/>
        <v>107728.97916666667</v>
      </c>
      <c r="K52" s="54">
        <f t="shared" si="4"/>
        <v>7.0084437208048547</v>
      </c>
      <c r="L52" s="13">
        <f t="shared" si="4"/>
        <v>28.386583141001172</v>
      </c>
      <c r="M52" s="13">
        <f>AVERAGE(M2:M49)</f>
        <v>2071.7111378205132</v>
      </c>
      <c r="N52" s="26">
        <f t="shared" si="4"/>
        <v>3387.6041666666665</v>
      </c>
      <c r="O52" s="57">
        <f>AVERAGE(O2:O49)</f>
        <v>5.208333333333333</v>
      </c>
    </row>
    <row r="53" spans="1:15" ht="13.5" customHeight="1" x14ac:dyDescent="0.2">
      <c r="A53" s="12" t="s">
        <v>119</v>
      </c>
      <c r="B53" s="12"/>
      <c r="C53" s="13">
        <f>MEDIAN(C2:C34,C36:C49)</f>
        <v>14167</v>
      </c>
      <c r="D53" s="13">
        <f>MEDIAN(D2:D49)</f>
        <v>3442</v>
      </c>
      <c r="E53" s="16">
        <f>MEDIAN(E2:E49)</f>
        <v>0.31032536665280963</v>
      </c>
      <c r="F53" s="13">
        <f>MEDIAN(F2:F49)</f>
        <v>943.88148148148139</v>
      </c>
      <c r="G53" s="14">
        <f>MEDIAN(G2:G49)</f>
        <v>115</v>
      </c>
      <c r="H53" s="13">
        <f>MEDIAN(H2:H49)</f>
        <v>5718.5</v>
      </c>
      <c r="I53" s="15">
        <f t="shared" ref="I53:N53" si="5">MEDIAN(I2:I49)</f>
        <v>0.34726013654752663</v>
      </c>
      <c r="J53" s="13">
        <f t="shared" si="5"/>
        <v>80406</v>
      </c>
      <c r="K53" s="54">
        <f t="shared" si="5"/>
        <v>4.8012262918124096</v>
      </c>
      <c r="L53" s="13">
        <f t="shared" si="5"/>
        <v>26.543659335576542</v>
      </c>
      <c r="M53" s="13">
        <f>MEDIAN(M2:M49)</f>
        <v>1546.2692307692307</v>
      </c>
      <c r="N53" s="26">
        <f t="shared" si="5"/>
        <v>2831.5</v>
      </c>
      <c r="O53" s="56">
        <f>MEDIAN(O2:O49)</f>
        <v>4.05</v>
      </c>
    </row>
    <row r="55" spans="1:15" ht="60.75" customHeight="1" x14ac:dyDescent="0.2">
      <c r="B55" s="106"/>
      <c r="C55" s="110" t="s">
        <v>189</v>
      </c>
      <c r="D55" s="110"/>
      <c r="E55" s="110"/>
      <c r="F55" s="110"/>
      <c r="G55" s="110"/>
      <c r="H55" s="108"/>
      <c r="I55" s="108"/>
      <c r="J55" s="108"/>
      <c r="K55" s="108"/>
      <c r="L55" s="108"/>
      <c r="M55" s="108"/>
    </row>
  </sheetData>
  <autoFilter ref="A1:O49" xr:uid="{77A43E49-3DA8-4770-87D3-63449C2C34F6}">
    <sortState xmlns:xlrd2="http://schemas.microsoft.com/office/spreadsheetml/2017/richdata2" ref="A2:O49">
      <sortCondition ref="B1:B49"/>
    </sortState>
  </autoFilter>
  <sortState xmlns:xlrd2="http://schemas.microsoft.com/office/spreadsheetml/2017/richdata2" ref="A2:N49">
    <sortCondition ref="B2:B49"/>
  </sortState>
  <mergeCells count="1">
    <mergeCell ref="C55:G55"/>
  </mergeCells>
  <conditionalFormatting sqref="A2:M49">
    <cfRule type="expression" dxfId="6" priority="1">
      <formula>MOD(ROW(),2)=0</formula>
    </cfRule>
  </conditionalFormatting>
  <printOptions horizontalCentered="1" verticalCentered="1"/>
  <pageMargins left="0.6" right="0.6" top="0.5" bottom="0.5" header="0.3" footer="0.3"/>
  <pageSetup scale="86" fitToWidth="0" orientation="portrait" r:id="rId1"/>
  <headerFooter>
    <oddHeader>&amp;C&amp;11Users FY2019</oddHeader>
    <oddFooter>&amp;CRI Office of Library and Information Services</oddFooter>
  </headerFooter>
  <ignoredErrors>
    <ignoredError sqref="I5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B063F-13F2-45EE-B269-E3D63641A1ED}">
  <sheetPr>
    <tabColor theme="7" tint="0.39997558519241921"/>
    <pageSetUpPr fitToPage="1"/>
  </sheetPr>
  <dimension ref="A1:L55"/>
  <sheetViews>
    <sheetView zoomScale="110" zoomScaleNormal="11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36.7109375" style="2" bestFit="1" customWidth="1"/>
    <col min="2" max="2" width="15.28515625" style="2" customWidth="1"/>
    <col min="3" max="3" width="11.42578125" style="7" customWidth="1"/>
    <col min="4" max="5" width="11.42578125" style="7" bestFit="1" customWidth="1"/>
    <col min="6" max="6" width="11.42578125" style="7" customWidth="1"/>
    <col min="7" max="7" width="11.42578125" style="7" bestFit="1" customWidth="1"/>
    <col min="8" max="8" width="11.42578125" style="7" customWidth="1"/>
    <col min="9" max="9" width="11.42578125" style="7" bestFit="1" customWidth="1"/>
    <col min="10" max="10" width="10.140625" style="2" customWidth="1"/>
    <col min="11" max="11" width="11.42578125" style="21" hidden="1" customWidth="1"/>
    <col min="12" max="16384" width="9.140625" style="2"/>
  </cols>
  <sheetData>
    <row r="1" spans="1:12" s="1" customFormat="1" ht="56.25" customHeight="1" x14ac:dyDescent="0.2">
      <c r="A1" s="27" t="s">
        <v>0</v>
      </c>
      <c r="B1" s="28" t="s">
        <v>26</v>
      </c>
      <c r="C1" s="29" t="s">
        <v>25</v>
      </c>
      <c r="D1" s="29" t="s">
        <v>127</v>
      </c>
      <c r="E1" s="29" t="s">
        <v>123</v>
      </c>
      <c r="F1" s="41" t="s">
        <v>144</v>
      </c>
      <c r="G1" s="29" t="s">
        <v>122</v>
      </c>
      <c r="H1" s="41" t="s">
        <v>128</v>
      </c>
      <c r="I1" s="29" t="s">
        <v>145</v>
      </c>
      <c r="J1" s="42" t="s">
        <v>129</v>
      </c>
      <c r="K1" s="20" t="s">
        <v>146</v>
      </c>
    </row>
    <row r="2" spans="1:12" x14ac:dyDescent="0.2">
      <c r="A2" s="33" t="s">
        <v>29</v>
      </c>
      <c r="B2" s="34" t="s">
        <v>76</v>
      </c>
      <c r="C2" s="35">
        <v>16310</v>
      </c>
      <c r="D2" s="35">
        <v>22</v>
      </c>
      <c r="E2" s="35">
        <v>15710</v>
      </c>
      <c r="F2" s="35">
        <f t="shared" ref="F2:F49" si="0">E2/K2</f>
        <v>6.2991178829190053</v>
      </c>
      <c r="G2" s="35">
        <v>35172</v>
      </c>
      <c r="H2" s="43">
        <f t="shared" ref="H2:H49" si="1">G2/C2</f>
        <v>2.1564684242795833</v>
      </c>
      <c r="I2" s="44">
        <v>84537</v>
      </c>
      <c r="J2" s="45">
        <f>I2/C2</f>
        <v>5.1831391784181484</v>
      </c>
      <c r="K2" s="21">
        <v>2494</v>
      </c>
      <c r="L2" s="62"/>
    </row>
    <row r="3" spans="1:12" x14ac:dyDescent="0.2">
      <c r="A3" s="33" t="s">
        <v>66</v>
      </c>
      <c r="B3" s="34" t="s">
        <v>107</v>
      </c>
      <c r="C3" s="35">
        <v>22954</v>
      </c>
      <c r="D3" s="35">
        <v>25</v>
      </c>
      <c r="E3" s="35">
        <v>12997</v>
      </c>
      <c r="F3" s="35">
        <f t="shared" si="0"/>
        <v>6.9428418803418808</v>
      </c>
      <c r="G3" s="35">
        <v>18697</v>
      </c>
      <c r="H3" s="43">
        <f t="shared" si="1"/>
        <v>0.81454212773372836</v>
      </c>
      <c r="I3" s="44" t="s">
        <v>130</v>
      </c>
      <c r="J3" s="46" t="s">
        <v>131</v>
      </c>
      <c r="K3" s="21">
        <v>1872</v>
      </c>
      <c r="L3" s="62"/>
    </row>
    <row r="4" spans="1:12" x14ac:dyDescent="0.2">
      <c r="A4" s="33" t="s">
        <v>48</v>
      </c>
      <c r="B4" s="34" t="s">
        <v>93</v>
      </c>
      <c r="C4" s="35">
        <v>14055</v>
      </c>
      <c r="D4" s="35">
        <v>35</v>
      </c>
      <c r="E4" s="35">
        <v>9058</v>
      </c>
      <c r="F4" s="35">
        <f t="shared" si="0"/>
        <v>2.7582216808769795</v>
      </c>
      <c r="G4" s="35">
        <v>19477</v>
      </c>
      <c r="H4" s="43">
        <f t="shared" si="1"/>
        <v>1.3857701885450018</v>
      </c>
      <c r="I4" s="44" t="s">
        <v>130</v>
      </c>
      <c r="J4" s="46" t="s">
        <v>131</v>
      </c>
      <c r="K4" s="21">
        <v>3284</v>
      </c>
      <c r="L4" s="62"/>
    </row>
    <row r="5" spans="1:12" x14ac:dyDescent="0.2">
      <c r="A5" s="33" t="s">
        <v>60</v>
      </c>
      <c r="B5" s="34" t="s">
        <v>93</v>
      </c>
      <c r="C5" s="35">
        <v>1900</v>
      </c>
      <c r="D5" s="35">
        <v>6</v>
      </c>
      <c r="E5" s="35">
        <v>270</v>
      </c>
      <c r="F5" s="63">
        <f t="shared" si="0"/>
        <v>0.13190034196384953</v>
      </c>
      <c r="G5" s="44"/>
      <c r="H5" s="43">
        <f t="shared" si="1"/>
        <v>0</v>
      </c>
      <c r="I5" s="44">
        <v>399</v>
      </c>
      <c r="J5" s="45">
        <f>I5/C5</f>
        <v>0.21</v>
      </c>
      <c r="K5" s="21">
        <v>2047</v>
      </c>
      <c r="L5" s="62"/>
    </row>
    <row r="6" spans="1:12" x14ac:dyDescent="0.2">
      <c r="A6" s="33" t="s">
        <v>27</v>
      </c>
      <c r="B6" s="34" t="s">
        <v>74</v>
      </c>
      <c r="C6" s="35">
        <v>19376</v>
      </c>
      <c r="D6" s="35">
        <v>25</v>
      </c>
      <c r="E6" s="35">
        <v>13026</v>
      </c>
      <c r="F6" s="35">
        <f t="shared" si="0"/>
        <v>5.733274647887324</v>
      </c>
      <c r="G6" s="35">
        <v>9662</v>
      </c>
      <c r="H6" s="43">
        <f t="shared" si="1"/>
        <v>0.49865813377374069</v>
      </c>
      <c r="I6" s="44" t="s">
        <v>130</v>
      </c>
      <c r="J6" s="46" t="s">
        <v>131</v>
      </c>
      <c r="K6" s="21">
        <v>2272</v>
      </c>
      <c r="L6" s="62"/>
    </row>
    <row r="7" spans="1:12" x14ac:dyDescent="0.2">
      <c r="A7" s="33" t="s">
        <v>34</v>
      </c>
      <c r="B7" s="34" t="s">
        <v>81</v>
      </c>
      <c r="C7" s="35">
        <v>7827</v>
      </c>
      <c r="D7" s="35">
        <v>13</v>
      </c>
      <c r="E7" s="35">
        <v>6240</v>
      </c>
      <c r="F7" s="35">
        <f t="shared" si="0"/>
        <v>1.5377033021192705</v>
      </c>
      <c r="G7" s="35">
        <v>4710</v>
      </c>
      <c r="H7" s="43">
        <f t="shared" si="1"/>
        <v>0.6017631276351092</v>
      </c>
      <c r="I7" s="44">
        <v>29048</v>
      </c>
      <c r="J7" s="45">
        <f>I7/C7</f>
        <v>3.7112559090328352</v>
      </c>
      <c r="K7" s="21">
        <v>4058</v>
      </c>
      <c r="L7" s="62"/>
    </row>
    <row r="8" spans="1:12" x14ac:dyDescent="0.2">
      <c r="A8" s="33" t="s">
        <v>32</v>
      </c>
      <c r="B8" s="34" t="s">
        <v>79</v>
      </c>
      <c r="C8" s="35">
        <v>35014</v>
      </c>
      <c r="D8" s="35">
        <v>22</v>
      </c>
      <c r="E8" s="35">
        <v>11920</v>
      </c>
      <c r="F8" s="35">
        <f t="shared" si="0"/>
        <v>1.0682918085678437</v>
      </c>
      <c r="G8" s="35">
        <v>9982</v>
      </c>
      <c r="H8" s="43">
        <f t="shared" si="1"/>
        <v>0.28508596561375449</v>
      </c>
      <c r="I8" s="44">
        <v>24182</v>
      </c>
      <c r="J8" s="45">
        <f>I8/C8</f>
        <v>0.69063803050208483</v>
      </c>
      <c r="K8" s="21">
        <v>11158</v>
      </c>
      <c r="L8" s="62"/>
    </row>
    <row r="9" spans="1:12" x14ac:dyDescent="0.2">
      <c r="A9" s="33" t="s">
        <v>33</v>
      </c>
      <c r="B9" s="34" t="s">
        <v>80</v>
      </c>
      <c r="C9" s="35">
        <v>80387</v>
      </c>
      <c r="D9" s="35">
        <v>87</v>
      </c>
      <c r="E9" s="35">
        <v>68721</v>
      </c>
      <c r="F9" s="35">
        <f t="shared" si="0"/>
        <v>32.959712230215828</v>
      </c>
      <c r="G9" s="35">
        <v>71254</v>
      </c>
      <c r="H9" s="43">
        <f t="shared" si="1"/>
        <v>0.88638710239217788</v>
      </c>
      <c r="I9" s="44">
        <v>153731</v>
      </c>
      <c r="J9" s="45">
        <f>I9/C9</f>
        <v>1.9123863311231915</v>
      </c>
      <c r="K9" s="21">
        <v>2085</v>
      </c>
      <c r="L9" s="62"/>
    </row>
    <row r="10" spans="1:12" x14ac:dyDescent="0.2">
      <c r="A10" s="33" t="s">
        <v>35</v>
      </c>
      <c r="B10" s="34" t="s">
        <v>82</v>
      </c>
      <c r="C10" s="35">
        <v>33506</v>
      </c>
      <c r="D10" s="35">
        <v>27</v>
      </c>
      <c r="E10" s="35">
        <v>18709</v>
      </c>
      <c r="F10" s="35">
        <f t="shared" si="0"/>
        <v>5.8777882500785426</v>
      </c>
      <c r="G10" s="35">
        <v>32319</v>
      </c>
      <c r="H10" s="43">
        <f t="shared" si="1"/>
        <v>0.96457350922222884</v>
      </c>
      <c r="I10" s="44">
        <v>154135</v>
      </c>
      <c r="J10" s="45">
        <f>I10/C10</f>
        <v>4.6002208559660955</v>
      </c>
      <c r="K10" s="21">
        <v>3183</v>
      </c>
      <c r="L10" s="62"/>
    </row>
    <row r="11" spans="1:12" x14ac:dyDescent="0.2">
      <c r="A11" s="33" t="s">
        <v>37</v>
      </c>
      <c r="B11" s="34" t="s">
        <v>84</v>
      </c>
      <c r="C11" s="35">
        <v>13146</v>
      </c>
      <c r="D11" s="35">
        <v>17</v>
      </c>
      <c r="E11" s="35">
        <v>39506</v>
      </c>
      <c r="F11" s="35">
        <f t="shared" si="0"/>
        <v>30.389230769230767</v>
      </c>
      <c r="G11" s="35">
        <v>18081</v>
      </c>
      <c r="H11" s="43">
        <f t="shared" si="1"/>
        <v>1.3753993610223643</v>
      </c>
      <c r="I11" s="44">
        <v>40870</v>
      </c>
      <c r="J11" s="45">
        <f>I11/C11</f>
        <v>3.1089304731477254</v>
      </c>
      <c r="K11" s="21">
        <v>1300</v>
      </c>
      <c r="L11" s="62"/>
    </row>
    <row r="12" spans="1:12" x14ac:dyDescent="0.2">
      <c r="A12" s="33" t="s">
        <v>38</v>
      </c>
      <c r="B12" s="34" t="s">
        <v>85</v>
      </c>
      <c r="C12" s="35">
        <v>47037</v>
      </c>
      <c r="D12" s="35">
        <v>45</v>
      </c>
      <c r="E12" s="35">
        <v>39667</v>
      </c>
      <c r="F12" s="35">
        <f t="shared" si="0"/>
        <v>15.002647503782148</v>
      </c>
      <c r="G12" s="35">
        <v>19926</v>
      </c>
      <c r="H12" s="43">
        <f t="shared" si="1"/>
        <v>0.42362395560941385</v>
      </c>
      <c r="I12" s="44" t="s">
        <v>130</v>
      </c>
      <c r="J12" s="46" t="s">
        <v>131</v>
      </c>
      <c r="K12" s="21">
        <v>2644</v>
      </c>
      <c r="L12" s="62"/>
    </row>
    <row r="13" spans="1:12" x14ac:dyDescent="0.2">
      <c r="A13" s="33" t="s">
        <v>40</v>
      </c>
      <c r="B13" s="34" t="s">
        <v>87</v>
      </c>
      <c r="C13" s="35">
        <v>6425</v>
      </c>
      <c r="D13" s="35">
        <v>6</v>
      </c>
      <c r="E13" s="35">
        <v>1500</v>
      </c>
      <c r="F13" s="63">
        <f t="shared" si="0"/>
        <v>0.18891687657430731</v>
      </c>
      <c r="G13" s="35">
        <v>3902</v>
      </c>
      <c r="H13" s="43">
        <f t="shared" si="1"/>
        <v>0.60731517509727628</v>
      </c>
      <c r="I13" s="44">
        <v>30642</v>
      </c>
      <c r="J13" s="45">
        <f>I13/C13</f>
        <v>4.769182879377432</v>
      </c>
      <c r="K13" s="21">
        <v>7940</v>
      </c>
      <c r="L13" s="62"/>
    </row>
    <row r="14" spans="1:12" x14ac:dyDescent="0.2">
      <c r="A14" s="33" t="s">
        <v>50</v>
      </c>
      <c r="B14" s="34" t="s">
        <v>94</v>
      </c>
      <c r="C14" s="35">
        <v>4606</v>
      </c>
      <c r="D14" s="35">
        <v>24</v>
      </c>
      <c r="E14" s="35">
        <v>2300</v>
      </c>
      <c r="F14" s="35">
        <f t="shared" si="0"/>
        <v>0.80083565459610029</v>
      </c>
      <c r="G14" s="35">
        <v>4098</v>
      </c>
      <c r="H14" s="43">
        <f t="shared" si="1"/>
        <v>0.88970907511940944</v>
      </c>
      <c r="I14" s="44" t="s">
        <v>130</v>
      </c>
      <c r="J14" s="46" t="s">
        <v>131</v>
      </c>
      <c r="K14" s="21">
        <v>2872</v>
      </c>
      <c r="L14" s="62"/>
    </row>
    <row r="15" spans="1:12" x14ac:dyDescent="0.2">
      <c r="A15" s="33" t="s">
        <v>42</v>
      </c>
      <c r="B15" s="34" t="s">
        <v>89</v>
      </c>
      <c r="C15" s="35">
        <v>4040</v>
      </c>
      <c r="D15" s="35">
        <v>8</v>
      </c>
      <c r="E15" s="35">
        <v>2579</v>
      </c>
      <c r="F15" s="35">
        <f t="shared" si="0"/>
        <v>1.1606660666066606</v>
      </c>
      <c r="G15" s="35">
        <v>5402</v>
      </c>
      <c r="H15" s="43">
        <f t="shared" si="1"/>
        <v>1.3371287128712872</v>
      </c>
      <c r="I15" s="44" t="s">
        <v>130</v>
      </c>
      <c r="J15" s="46" t="s">
        <v>131</v>
      </c>
      <c r="K15" s="21">
        <v>2222</v>
      </c>
      <c r="L15" s="62"/>
    </row>
    <row r="16" spans="1:12" x14ac:dyDescent="0.2">
      <c r="A16" s="33" t="s">
        <v>44</v>
      </c>
      <c r="B16" s="34" t="s">
        <v>89</v>
      </c>
      <c r="C16" s="35">
        <v>5706</v>
      </c>
      <c r="D16" s="35">
        <v>13</v>
      </c>
      <c r="E16" s="35">
        <v>1381</v>
      </c>
      <c r="F16" s="35">
        <f t="shared" si="0"/>
        <v>0.50108853410740206</v>
      </c>
      <c r="G16" s="35">
        <v>3620</v>
      </c>
      <c r="H16" s="43">
        <f t="shared" si="1"/>
        <v>0.63441990886785837</v>
      </c>
      <c r="I16" s="44" t="s">
        <v>130</v>
      </c>
      <c r="J16" s="46" t="s">
        <v>131</v>
      </c>
      <c r="K16" s="21">
        <v>2756</v>
      </c>
      <c r="L16" s="62"/>
    </row>
    <row r="17" spans="1:12" x14ac:dyDescent="0.2">
      <c r="A17" s="33" t="s">
        <v>49</v>
      </c>
      <c r="B17" s="34" t="s">
        <v>75</v>
      </c>
      <c r="C17" s="35">
        <v>5080</v>
      </c>
      <c r="D17" s="35">
        <v>6</v>
      </c>
      <c r="E17" s="35">
        <v>1700</v>
      </c>
      <c r="F17" s="35">
        <f t="shared" si="0"/>
        <v>0.77981651376146788</v>
      </c>
      <c r="G17" s="35">
        <v>3484</v>
      </c>
      <c r="H17" s="43">
        <f t="shared" si="1"/>
        <v>0.68582677165354333</v>
      </c>
      <c r="I17" s="44">
        <v>83468</v>
      </c>
      <c r="J17" s="45">
        <f>I17/C17</f>
        <v>16.430708661417324</v>
      </c>
      <c r="K17" s="21">
        <v>2180</v>
      </c>
      <c r="L17" s="62"/>
    </row>
    <row r="18" spans="1:12" x14ac:dyDescent="0.2">
      <c r="A18" s="33" t="s">
        <v>28</v>
      </c>
      <c r="B18" s="34" t="s">
        <v>75</v>
      </c>
      <c r="C18" s="35">
        <v>3108</v>
      </c>
      <c r="D18" s="35">
        <v>3</v>
      </c>
      <c r="E18" s="35">
        <v>1147</v>
      </c>
      <c r="F18" s="63">
        <f t="shared" si="0"/>
        <v>0.35140931372549017</v>
      </c>
      <c r="G18" s="35">
        <v>2899</v>
      </c>
      <c r="H18" s="43">
        <f t="shared" si="1"/>
        <v>0.93275418275418276</v>
      </c>
      <c r="I18" s="44">
        <v>2928</v>
      </c>
      <c r="J18" s="45">
        <f>I18/C18</f>
        <v>0.94208494208494209</v>
      </c>
      <c r="K18" s="21">
        <v>3264</v>
      </c>
      <c r="L18" s="62"/>
    </row>
    <row r="19" spans="1:12" x14ac:dyDescent="0.2">
      <c r="A19" s="33" t="s">
        <v>47</v>
      </c>
      <c r="B19" s="34" t="s">
        <v>92</v>
      </c>
      <c r="C19" s="35">
        <v>5405</v>
      </c>
      <c r="D19" s="35">
        <v>14</v>
      </c>
      <c r="E19" s="35">
        <v>6766</v>
      </c>
      <c r="F19" s="35">
        <f t="shared" si="0"/>
        <v>2.9013722126929675</v>
      </c>
      <c r="G19" s="35">
        <v>6479</v>
      </c>
      <c r="H19" s="43">
        <f t="shared" si="1"/>
        <v>1.198704902867715</v>
      </c>
      <c r="I19" s="44">
        <v>63726</v>
      </c>
      <c r="J19" s="45">
        <f>I19/C19</f>
        <v>11.790194264569843</v>
      </c>
      <c r="K19" s="21">
        <v>2332</v>
      </c>
      <c r="L19" s="62"/>
    </row>
    <row r="20" spans="1:12" x14ac:dyDescent="0.2">
      <c r="A20" s="33" t="s">
        <v>52</v>
      </c>
      <c r="B20" s="34" t="s">
        <v>97</v>
      </c>
      <c r="C20" s="35">
        <v>28769</v>
      </c>
      <c r="D20" s="35">
        <v>10</v>
      </c>
      <c r="E20" s="35">
        <v>9017</v>
      </c>
      <c r="F20" s="35">
        <f t="shared" si="0"/>
        <v>3.6125801282051282</v>
      </c>
      <c r="G20" s="35">
        <v>14527</v>
      </c>
      <c r="H20" s="43">
        <f t="shared" si="1"/>
        <v>0.50495324828808785</v>
      </c>
      <c r="I20" s="44">
        <v>17309</v>
      </c>
      <c r="J20" s="45">
        <f>I20/C20</f>
        <v>0.60165455872640694</v>
      </c>
      <c r="K20" s="21">
        <v>2496</v>
      </c>
      <c r="L20" s="62"/>
    </row>
    <row r="21" spans="1:12" x14ac:dyDescent="0.2">
      <c r="A21" s="33" t="s">
        <v>51</v>
      </c>
      <c r="B21" s="34" t="s">
        <v>95</v>
      </c>
      <c r="C21" s="35">
        <v>21105</v>
      </c>
      <c r="D21" s="35">
        <v>32</v>
      </c>
      <c r="E21" s="35">
        <v>13882</v>
      </c>
      <c r="F21" s="35">
        <f t="shared" si="0"/>
        <v>7.5445652173913045</v>
      </c>
      <c r="G21" s="35">
        <v>12750</v>
      </c>
      <c r="H21" s="43">
        <f t="shared" si="1"/>
        <v>0.60412224591329067</v>
      </c>
      <c r="I21" s="44">
        <v>77069</v>
      </c>
      <c r="J21" s="45">
        <f>I21/C21</f>
        <v>3.6516939113954039</v>
      </c>
      <c r="K21" s="21">
        <v>1840</v>
      </c>
      <c r="L21" s="62"/>
    </row>
    <row r="22" spans="1:12" x14ac:dyDescent="0.2">
      <c r="A22" s="33" t="s">
        <v>30</v>
      </c>
      <c r="B22" s="34" t="s">
        <v>77</v>
      </c>
      <c r="C22" s="35">
        <v>3492</v>
      </c>
      <c r="D22" s="35">
        <v>10</v>
      </c>
      <c r="E22" s="35">
        <v>3900</v>
      </c>
      <c r="F22" s="35">
        <f t="shared" si="0"/>
        <v>1.4306676449009539</v>
      </c>
      <c r="G22" s="35">
        <v>7058</v>
      </c>
      <c r="H22" s="43">
        <f t="shared" si="1"/>
        <v>2.0211912943871706</v>
      </c>
      <c r="I22" s="44" t="s">
        <v>130</v>
      </c>
      <c r="J22" s="46" t="s">
        <v>131</v>
      </c>
      <c r="K22" s="21">
        <v>2726</v>
      </c>
      <c r="L22" s="62"/>
    </row>
    <row r="23" spans="1:12" x14ac:dyDescent="0.2">
      <c r="A23" s="33" t="s">
        <v>55</v>
      </c>
      <c r="B23" s="34" t="s">
        <v>100</v>
      </c>
      <c r="C23" s="35">
        <v>16150</v>
      </c>
      <c r="D23" s="35">
        <v>34</v>
      </c>
      <c r="E23" s="35">
        <v>11116</v>
      </c>
      <c r="F23" s="35">
        <f t="shared" si="0"/>
        <v>4.2234042553191493</v>
      </c>
      <c r="G23" s="35">
        <v>10786</v>
      </c>
      <c r="H23" s="43">
        <f t="shared" si="1"/>
        <v>0.66786377708978328</v>
      </c>
      <c r="I23" s="44">
        <v>70195</v>
      </c>
      <c r="J23" s="45">
        <f>I23/C23</f>
        <v>4.3464396284829725</v>
      </c>
      <c r="K23" s="21">
        <v>2632</v>
      </c>
      <c r="L23" s="62"/>
    </row>
    <row r="24" spans="1:12" x14ac:dyDescent="0.2">
      <c r="A24" s="33" t="s">
        <v>114</v>
      </c>
      <c r="B24" s="34" t="s">
        <v>98</v>
      </c>
      <c r="C24" s="35">
        <v>15868</v>
      </c>
      <c r="D24" s="35">
        <v>12</v>
      </c>
      <c r="E24" s="35">
        <v>10541</v>
      </c>
      <c r="F24" s="35">
        <f t="shared" si="0"/>
        <v>5.4084145715751664</v>
      </c>
      <c r="G24" s="35">
        <v>11562</v>
      </c>
      <c r="H24" s="43">
        <f t="shared" si="1"/>
        <v>0.72863624905470126</v>
      </c>
      <c r="I24" s="44" t="s">
        <v>130</v>
      </c>
      <c r="J24" s="46" t="s">
        <v>131</v>
      </c>
      <c r="K24" s="21">
        <v>1949</v>
      </c>
      <c r="L24" s="62"/>
    </row>
    <row r="25" spans="1:12" x14ac:dyDescent="0.2">
      <c r="A25" s="33" t="s">
        <v>46</v>
      </c>
      <c r="B25" s="34" t="s">
        <v>91</v>
      </c>
      <c r="C25" s="35">
        <v>1051</v>
      </c>
      <c r="D25" s="35">
        <v>22</v>
      </c>
      <c r="E25" s="35">
        <v>5413</v>
      </c>
      <c r="F25" s="35">
        <f t="shared" si="0"/>
        <v>1.628459687123947</v>
      </c>
      <c r="G25" s="35">
        <v>12236</v>
      </c>
      <c r="H25" s="43">
        <f t="shared" si="1"/>
        <v>11.642245480494767</v>
      </c>
      <c r="I25" s="44" t="s">
        <v>130</v>
      </c>
      <c r="J25" s="46" t="s">
        <v>131</v>
      </c>
      <c r="K25" s="21">
        <v>3324</v>
      </c>
      <c r="L25" s="62"/>
    </row>
    <row r="26" spans="1:12" x14ac:dyDescent="0.2">
      <c r="A26" s="33" t="s">
        <v>56</v>
      </c>
      <c r="B26" s="34" t="s">
        <v>101</v>
      </c>
      <c r="C26" s="35">
        <v>24672</v>
      </c>
      <c r="D26" s="35">
        <v>68</v>
      </c>
      <c r="E26" s="35">
        <v>31303</v>
      </c>
      <c r="F26" s="35">
        <f t="shared" si="0"/>
        <v>10.270013123359581</v>
      </c>
      <c r="G26" s="35">
        <v>36998</v>
      </c>
      <c r="H26" s="43">
        <f t="shared" si="1"/>
        <v>1.499594682230869</v>
      </c>
      <c r="I26" s="44">
        <v>36419</v>
      </c>
      <c r="J26" s="45">
        <f>I26/C26</f>
        <v>1.4761267833981842</v>
      </c>
      <c r="K26" s="21">
        <v>3048</v>
      </c>
      <c r="L26" s="62"/>
    </row>
    <row r="27" spans="1:12" x14ac:dyDescent="0.2">
      <c r="A27" s="33" t="s">
        <v>57</v>
      </c>
      <c r="B27" s="34" t="s">
        <v>83</v>
      </c>
      <c r="C27" s="35">
        <v>24487</v>
      </c>
      <c r="D27" s="35">
        <v>38</v>
      </c>
      <c r="E27" s="35">
        <v>20292</v>
      </c>
      <c r="F27" s="35">
        <f t="shared" si="0"/>
        <v>7.8834498834498836</v>
      </c>
      <c r="G27" s="35">
        <v>17505</v>
      </c>
      <c r="H27" s="43">
        <f t="shared" si="1"/>
        <v>0.71486911422387389</v>
      </c>
      <c r="I27" s="44">
        <v>75834</v>
      </c>
      <c r="J27" s="45">
        <f>I27/C27</f>
        <v>3.0969085637276921</v>
      </c>
      <c r="K27" s="21">
        <v>2574</v>
      </c>
      <c r="L27" s="62"/>
    </row>
    <row r="28" spans="1:12" x14ac:dyDescent="0.2">
      <c r="A28" s="33" t="s">
        <v>36</v>
      </c>
      <c r="B28" s="34" t="s">
        <v>83</v>
      </c>
      <c r="C28" s="35">
        <v>1090</v>
      </c>
      <c r="D28" s="35">
        <v>5</v>
      </c>
      <c r="E28" s="35">
        <v>486</v>
      </c>
      <c r="F28" s="63">
        <f t="shared" si="0"/>
        <v>0.16474576271186442</v>
      </c>
      <c r="G28" s="35">
        <v>2496</v>
      </c>
      <c r="H28" s="43">
        <f t="shared" si="1"/>
        <v>2.2899082568807341</v>
      </c>
      <c r="I28" s="44" t="s">
        <v>130</v>
      </c>
      <c r="J28" s="46" t="s">
        <v>131</v>
      </c>
      <c r="K28" s="21">
        <v>2950</v>
      </c>
      <c r="L28" s="62"/>
    </row>
    <row r="29" spans="1:12" x14ac:dyDescent="0.2">
      <c r="A29" s="33" t="s">
        <v>72</v>
      </c>
      <c r="B29" s="34" t="s">
        <v>83</v>
      </c>
      <c r="C29" s="35">
        <v>908</v>
      </c>
      <c r="D29" s="35">
        <v>5</v>
      </c>
      <c r="E29" s="35">
        <v>341</v>
      </c>
      <c r="F29" s="63">
        <f t="shared" si="0"/>
        <v>0.11261558784676354</v>
      </c>
      <c r="G29" s="35">
        <v>2831</v>
      </c>
      <c r="H29" s="43">
        <f t="shared" si="1"/>
        <v>3.1178414096916298</v>
      </c>
      <c r="I29" s="44">
        <v>7156</v>
      </c>
      <c r="J29" s="45">
        <f t="shared" ref="J29:J35" si="2">I29/C29</f>
        <v>7.8810572687224667</v>
      </c>
      <c r="K29" s="21">
        <v>3028</v>
      </c>
      <c r="L29" s="62"/>
    </row>
    <row r="30" spans="1:12" x14ac:dyDescent="0.2">
      <c r="A30" s="33" t="s">
        <v>54</v>
      </c>
      <c r="B30" s="34" t="s">
        <v>99</v>
      </c>
      <c r="C30" s="35">
        <v>32078</v>
      </c>
      <c r="D30" s="35">
        <v>33</v>
      </c>
      <c r="E30" s="35">
        <v>19014</v>
      </c>
      <c r="F30" s="35">
        <f t="shared" si="0"/>
        <v>6.7786096256684489</v>
      </c>
      <c r="G30" s="35">
        <v>17747</v>
      </c>
      <c r="H30" s="43">
        <f t="shared" si="1"/>
        <v>0.55324521478895194</v>
      </c>
      <c r="I30" s="44">
        <v>42100</v>
      </c>
      <c r="J30" s="45">
        <f t="shared" si="2"/>
        <v>1.3124259617183116</v>
      </c>
      <c r="K30" s="21">
        <v>2805</v>
      </c>
      <c r="L30" s="62"/>
    </row>
    <row r="31" spans="1:12" x14ac:dyDescent="0.2">
      <c r="A31" s="33" t="s">
        <v>59</v>
      </c>
      <c r="B31" s="34" t="s">
        <v>102</v>
      </c>
      <c r="C31" s="35">
        <v>11967</v>
      </c>
      <c r="D31" s="35">
        <v>13</v>
      </c>
      <c r="E31" s="35">
        <v>3290</v>
      </c>
      <c r="F31" s="35">
        <f t="shared" si="0"/>
        <v>1.1156324177687351</v>
      </c>
      <c r="G31" s="35">
        <v>7413</v>
      </c>
      <c r="H31" s="43">
        <f t="shared" si="1"/>
        <v>0.61945349711707198</v>
      </c>
      <c r="I31" s="44">
        <v>118384</v>
      </c>
      <c r="J31" s="45">
        <f t="shared" si="2"/>
        <v>9.8925378123172063</v>
      </c>
      <c r="K31" s="21">
        <v>2949</v>
      </c>
      <c r="L31" s="62"/>
    </row>
    <row r="32" spans="1:12" x14ac:dyDescent="0.2">
      <c r="A32" s="33" t="s">
        <v>61</v>
      </c>
      <c r="B32" s="34" t="s">
        <v>103</v>
      </c>
      <c r="C32" s="35">
        <v>71148</v>
      </c>
      <c r="D32" s="35">
        <v>34</v>
      </c>
      <c r="E32" s="35">
        <v>41801</v>
      </c>
      <c r="F32" s="35">
        <f t="shared" si="0"/>
        <v>13.786609498680738</v>
      </c>
      <c r="G32" s="35">
        <v>43949</v>
      </c>
      <c r="H32" s="43">
        <f t="shared" si="1"/>
        <v>0.61771237420588065</v>
      </c>
      <c r="I32" s="44">
        <v>85000</v>
      </c>
      <c r="J32" s="45">
        <f t="shared" si="2"/>
        <v>1.1946927531343117</v>
      </c>
      <c r="K32" s="21">
        <v>3032</v>
      </c>
      <c r="L32" s="62"/>
    </row>
    <row r="33" spans="1:12" x14ac:dyDescent="0.2">
      <c r="A33" s="33" t="s">
        <v>63</v>
      </c>
      <c r="B33" s="34" t="s">
        <v>105</v>
      </c>
      <c r="C33" s="35">
        <v>17389</v>
      </c>
      <c r="D33" s="35">
        <v>33</v>
      </c>
      <c r="E33" s="35">
        <v>13884</v>
      </c>
      <c r="F33" s="35">
        <f t="shared" si="0"/>
        <v>4.171875</v>
      </c>
      <c r="G33" s="35">
        <v>5848</v>
      </c>
      <c r="H33" s="43">
        <f t="shared" si="1"/>
        <v>0.33630456035424694</v>
      </c>
      <c r="I33" s="44">
        <v>40997</v>
      </c>
      <c r="J33" s="45">
        <f t="shared" si="2"/>
        <v>2.3576398872850652</v>
      </c>
      <c r="K33" s="21">
        <v>3328</v>
      </c>
      <c r="L33" s="62"/>
    </row>
    <row r="34" spans="1:12" x14ac:dyDescent="0.2">
      <c r="A34" s="33" t="s">
        <v>64</v>
      </c>
      <c r="B34" s="34" t="s">
        <v>106</v>
      </c>
      <c r="C34" s="35">
        <v>178042</v>
      </c>
      <c r="D34" s="35">
        <v>286</v>
      </c>
      <c r="E34" s="35">
        <v>112657</v>
      </c>
      <c r="F34" s="35">
        <f t="shared" si="0"/>
        <v>47.097408026755851</v>
      </c>
      <c r="G34" s="35">
        <v>95330</v>
      </c>
      <c r="H34" s="43">
        <f t="shared" si="1"/>
        <v>0.53543545904898848</v>
      </c>
      <c r="I34" s="44">
        <v>412043</v>
      </c>
      <c r="J34" s="45">
        <f t="shared" si="2"/>
        <v>2.3143022432909088</v>
      </c>
      <c r="K34" s="21">
        <v>2392</v>
      </c>
      <c r="L34" s="62"/>
    </row>
    <row r="35" spans="1:12" x14ac:dyDescent="0.2">
      <c r="A35" s="33" t="s">
        <v>65</v>
      </c>
      <c r="B35" s="34" t="s">
        <v>106</v>
      </c>
      <c r="C35" s="35">
        <v>178042</v>
      </c>
      <c r="D35" s="35">
        <v>63</v>
      </c>
      <c r="E35" s="35">
        <v>16826</v>
      </c>
      <c r="F35" s="35">
        <f t="shared" si="0"/>
        <v>6.3928571428571432</v>
      </c>
      <c r="G35" s="35">
        <v>0</v>
      </c>
      <c r="H35" s="43">
        <f t="shared" si="1"/>
        <v>0</v>
      </c>
      <c r="I35" s="44">
        <v>121212</v>
      </c>
      <c r="J35" s="45">
        <f t="shared" si="2"/>
        <v>0.68080565259882497</v>
      </c>
      <c r="K35" s="21">
        <v>2632</v>
      </c>
      <c r="L35" s="62"/>
    </row>
    <row r="36" spans="1:12" x14ac:dyDescent="0.2">
      <c r="A36" s="33" t="s">
        <v>31</v>
      </c>
      <c r="B36" s="34" t="s">
        <v>78</v>
      </c>
      <c r="C36" s="35">
        <v>7708</v>
      </c>
      <c r="D36" s="35">
        <v>4</v>
      </c>
      <c r="E36" s="35">
        <v>1423</v>
      </c>
      <c r="F36" s="35">
        <f t="shared" si="0"/>
        <v>1.0525147928994083</v>
      </c>
      <c r="G36" s="35">
        <v>3076</v>
      </c>
      <c r="H36" s="43">
        <f t="shared" si="1"/>
        <v>0.39906590555267257</v>
      </c>
      <c r="I36" s="44" t="s">
        <v>130</v>
      </c>
      <c r="J36" s="46" t="s">
        <v>131</v>
      </c>
      <c r="K36" s="21">
        <v>1352</v>
      </c>
      <c r="L36" s="62"/>
    </row>
    <row r="37" spans="1:12" x14ac:dyDescent="0.2">
      <c r="A37" s="33" t="s">
        <v>58</v>
      </c>
      <c r="B37" s="34" t="s">
        <v>90</v>
      </c>
      <c r="C37" s="35">
        <v>5938</v>
      </c>
      <c r="D37" s="35">
        <v>16</v>
      </c>
      <c r="E37" s="35">
        <v>3245</v>
      </c>
      <c r="F37" s="35">
        <f t="shared" si="0"/>
        <v>0.85846560846560849</v>
      </c>
      <c r="G37" s="35">
        <v>6066</v>
      </c>
      <c r="H37" s="43">
        <f t="shared" si="1"/>
        <v>1.0215560794880432</v>
      </c>
      <c r="I37" s="44">
        <v>16086</v>
      </c>
      <c r="J37" s="45">
        <f t="shared" ref="J37:J44" si="3">I37/C37</f>
        <v>2.7089929269114181</v>
      </c>
      <c r="K37" s="21">
        <v>3780</v>
      </c>
      <c r="L37" s="62"/>
    </row>
    <row r="38" spans="1:12" x14ac:dyDescent="0.2">
      <c r="A38" s="33" t="s">
        <v>45</v>
      </c>
      <c r="B38" s="34" t="s">
        <v>90</v>
      </c>
      <c r="C38" s="35">
        <v>4391</v>
      </c>
      <c r="D38" s="35">
        <v>11</v>
      </c>
      <c r="E38" s="35">
        <v>1886</v>
      </c>
      <c r="F38" s="35">
        <f t="shared" si="0"/>
        <v>1.4920886075949367</v>
      </c>
      <c r="G38" s="35">
        <v>4089</v>
      </c>
      <c r="H38" s="43">
        <f t="shared" si="1"/>
        <v>0.93122295604645866</v>
      </c>
      <c r="I38" s="44">
        <v>12900</v>
      </c>
      <c r="J38" s="45">
        <f t="shared" si="3"/>
        <v>2.9378273741744478</v>
      </c>
      <c r="K38" s="21">
        <v>1264</v>
      </c>
      <c r="L38" s="62"/>
    </row>
    <row r="39" spans="1:12" x14ac:dyDescent="0.2">
      <c r="A39" s="33" t="s">
        <v>39</v>
      </c>
      <c r="B39" s="34" t="s">
        <v>86</v>
      </c>
      <c r="C39" s="35">
        <v>7263</v>
      </c>
      <c r="D39" s="35">
        <v>21</v>
      </c>
      <c r="E39" s="35">
        <v>20105</v>
      </c>
      <c r="F39" s="35">
        <f t="shared" si="0"/>
        <v>6.8014208389715831</v>
      </c>
      <c r="G39" s="35">
        <v>5334</v>
      </c>
      <c r="H39" s="43">
        <f t="shared" si="1"/>
        <v>0.73440726972325487</v>
      </c>
      <c r="I39" s="44">
        <v>25190</v>
      </c>
      <c r="J39" s="45">
        <f t="shared" si="3"/>
        <v>3.4682638028362938</v>
      </c>
      <c r="K39" s="21">
        <v>2956</v>
      </c>
      <c r="L39" s="62"/>
    </row>
    <row r="40" spans="1:12" x14ac:dyDescent="0.2">
      <c r="A40" s="33" t="s">
        <v>43</v>
      </c>
      <c r="B40" s="34" t="s">
        <v>86</v>
      </c>
      <c r="C40" s="35">
        <v>14167</v>
      </c>
      <c r="D40" s="35">
        <v>42</v>
      </c>
      <c r="E40" s="35">
        <v>13244</v>
      </c>
      <c r="F40" s="35">
        <f t="shared" si="0"/>
        <v>0.7850157074269456</v>
      </c>
      <c r="G40" s="35">
        <v>14606</v>
      </c>
      <c r="H40" s="43">
        <f t="shared" si="1"/>
        <v>1.0309875061763252</v>
      </c>
      <c r="I40" s="44">
        <v>8444</v>
      </c>
      <c r="J40" s="45">
        <f t="shared" si="3"/>
        <v>0.59603303451683487</v>
      </c>
      <c r="K40" s="21">
        <v>16871</v>
      </c>
      <c r="L40" s="62"/>
    </row>
    <row r="41" spans="1:12" x14ac:dyDescent="0.2">
      <c r="A41" s="33" t="s">
        <v>67</v>
      </c>
      <c r="B41" s="34" t="s">
        <v>108</v>
      </c>
      <c r="C41" s="35">
        <v>30639</v>
      </c>
      <c r="D41" s="35">
        <v>19</v>
      </c>
      <c r="E41" s="35">
        <v>16253</v>
      </c>
      <c r="F41" s="35">
        <f t="shared" si="0"/>
        <v>8.0540138751238857</v>
      </c>
      <c r="G41" s="35">
        <v>21522</v>
      </c>
      <c r="H41" s="43">
        <f t="shared" si="1"/>
        <v>0.70243806912758244</v>
      </c>
      <c r="I41" s="44">
        <v>28721</v>
      </c>
      <c r="J41" s="45">
        <f t="shared" si="3"/>
        <v>0.9374000456933973</v>
      </c>
      <c r="K41" s="21">
        <v>2018</v>
      </c>
      <c r="L41" s="62"/>
    </row>
    <row r="42" spans="1:12" x14ac:dyDescent="0.2">
      <c r="A42" s="33" t="s">
        <v>68</v>
      </c>
      <c r="B42" s="34" t="s">
        <v>109</v>
      </c>
      <c r="C42" s="35">
        <v>15780</v>
      </c>
      <c r="D42" s="35">
        <v>34</v>
      </c>
      <c r="E42" s="35">
        <v>12824</v>
      </c>
      <c r="F42" s="35">
        <f t="shared" si="0"/>
        <v>2.9747158431918348</v>
      </c>
      <c r="G42" s="35">
        <v>10798</v>
      </c>
      <c r="H42" s="43">
        <f t="shared" si="1"/>
        <v>0.68428390367553871</v>
      </c>
      <c r="I42" s="44">
        <v>45366</v>
      </c>
      <c r="J42" s="45">
        <f t="shared" si="3"/>
        <v>2.8749049429657796</v>
      </c>
      <c r="K42" s="21">
        <v>4311</v>
      </c>
      <c r="L42" s="62"/>
    </row>
    <row r="43" spans="1:12" x14ac:dyDescent="0.2">
      <c r="A43" s="33" t="s">
        <v>41</v>
      </c>
      <c r="B43" s="34" t="s">
        <v>88</v>
      </c>
      <c r="C43" s="35">
        <v>10611</v>
      </c>
      <c r="D43" s="35">
        <v>6</v>
      </c>
      <c r="E43" s="35">
        <v>3892</v>
      </c>
      <c r="F43" s="35">
        <f t="shared" si="0"/>
        <v>0.58438438438438434</v>
      </c>
      <c r="G43" s="35">
        <v>4052</v>
      </c>
      <c r="H43" s="43">
        <f t="shared" si="1"/>
        <v>0.38186787296202057</v>
      </c>
      <c r="I43" s="44">
        <v>23806</v>
      </c>
      <c r="J43" s="45">
        <f t="shared" si="3"/>
        <v>2.2435208745641315</v>
      </c>
      <c r="K43" s="21">
        <v>6660</v>
      </c>
      <c r="L43" s="62"/>
    </row>
    <row r="44" spans="1:12" x14ac:dyDescent="0.2">
      <c r="A44" s="33" t="s">
        <v>69</v>
      </c>
      <c r="B44" s="34" t="s">
        <v>104</v>
      </c>
      <c r="C44" s="35">
        <v>80128</v>
      </c>
      <c r="D44" s="35">
        <v>72</v>
      </c>
      <c r="E44" s="35">
        <v>49722</v>
      </c>
      <c r="F44" s="35">
        <f t="shared" si="0"/>
        <v>17.39748075577327</v>
      </c>
      <c r="G44" s="35">
        <v>44701</v>
      </c>
      <c r="H44" s="43">
        <f t="shared" si="1"/>
        <v>0.55786990814696491</v>
      </c>
      <c r="I44" s="44">
        <v>270937</v>
      </c>
      <c r="J44" s="45">
        <f t="shared" si="3"/>
        <v>3.3813024161341851</v>
      </c>
      <c r="K44" s="21">
        <v>2858</v>
      </c>
      <c r="L44" s="62"/>
    </row>
    <row r="45" spans="1:12" x14ac:dyDescent="0.2">
      <c r="A45" s="33" t="s">
        <v>62</v>
      </c>
      <c r="B45" s="34" t="s">
        <v>104</v>
      </c>
      <c r="C45" s="35">
        <v>2544</v>
      </c>
      <c r="D45" s="35">
        <v>7</v>
      </c>
      <c r="E45" s="35">
        <v>1407</v>
      </c>
      <c r="F45" s="63">
        <f t="shared" si="0"/>
        <v>0.20795152231746969</v>
      </c>
      <c r="G45" s="35">
        <v>2594</v>
      </c>
      <c r="H45" s="43">
        <f t="shared" si="1"/>
        <v>1.0196540880503144</v>
      </c>
      <c r="I45" s="44" t="s">
        <v>130</v>
      </c>
      <c r="J45" s="46" t="s">
        <v>131</v>
      </c>
      <c r="K45" s="21">
        <v>6766</v>
      </c>
      <c r="L45" s="62"/>
    </row>
    <row r="46" spans="1:12" x14ac:dyDescent="0.2">
      <c r="A46" s="33" t="s">
        <v>184</v>
      </c>
      <c r="B46" s="34" t="s">
        <v>96</v>
      </c>
      <c r="C46" s="35">
        <v>6135</v>
      </c>
      <c r="D46" s="35">
        <v>6</v>
      </c>
      <c r="E46" s="35">
        <v>2678</v>
      </c>
      <c r="F46" s="35">
        <f t="shared" si="0"/>
        <v>0.92986111111111114</v>
      </c>
      <c r="G46" s="35">
        <v>4328</v>
      </c>
      <c r="H46" s="43">
        <f t="shared" si="1"/>
        <v>0.70546047269763656</v>
      </c>
      <c r="I46" s="44">
        <v>50232</v>
      </c>
      <c r="J46" s="45">
        <f>I46/C46</f>
        <v>8.1877750611246949</v>
      </c>
      <c r="K46" s="21">
        <v>2880</v>
      </c>
      <c r="L46" s="62"/>
    </row>
    <row r="47" spans="1:12" x14ac:dyDescent="0.2">
      <c r="A47" s="33" t="s">
        <v>70</v>
      </c>
      <c r="B47" s="34" t="s">
        <v>110</v>
      </c>
      <c r="C47" s="35">
        <v>29191</v>
      </c>
      <c r="D47" s="35">
        <v>47</v>
      </c>
      <c r="E47" s="35">
        <v>18327</v>
      </c>
      <c r="F47" s="35">
        <f t="shared" si="0"/>
        <v>6.1727854496463452</v>
      </c>
      <c r="G47" s="35">
        <v>15011</v>
      </c>
      <c r="H47" s="43">
        <f t="shared" si="1"/>
        <v>0.51423383919701282</v>
      </c>
      <c r="I47" s="44">
        <v>16640</v>
      </c>
      <c r="J47" s="45">
        <f>I47/C47</f>
        <v>0.57003871056147448</v>
      </c>
      <c r="K47" s="21">
        <v>2969</v>
      </c>
      <c r="L47" s="62"/>
    </row>
    <row r="48" spans="1:12" x14ac:dyDescent="0.2">
      <c r="A48" s="33" t="s">
        <v>71</v>
      </c>
      <c r="B48" s="34" t="s">
        <v>111</v>
      </c>
      <c r="C48" s="35">
        <v>22787</v>
      </c>
      <c r="D48" s="35">
        <v>32</v>
      </c>
      <c r="E48" s="35">
        <v>20164</v>
      </c>
      <c r="F48" s="35">
        <f t="shared" si="0"/>
        <v>14.611594202898551</v>
      </c>
      <c r="G48" s="35">
        <v>4036</v>
      </c>
      <c r="H48" s="43">
        <f t="shared" si="1"/>
        <v>0.17711853249659895</v>
      </c>
      <c r="I48" s="44">
        <v>81391</v>
      </c>
      <c r="J48" s="45">
        <f>I48/C48</f>
        <v>3.5718172642296047</v>
      </c>
      <c r="K48" s="21">
        <v>1380</v>
      </c>
      <c r="L48" s="62"/>
    </row>
    <row r="49" spans="1:12" x14ac:dyDescent="0.2">
      <c r="A49" s="33" t="s">
        <v>73</v>
      </c>
      <c r="B49" s="34" t="s">
        <v>112</v>
      </c>
      <c r="C49" s="35">
        <v>41186</v>
      </c>
      <c r="D49" s="35">
        <v>46</v>
      </c>
      <c r="E49" s="35">
        <v>29740</v>
      </c>
      <c r="F49" s="35">
        <f t="shared" si="0"/>
        <v>10.355153203342619</v>
      </c>
      <c r="G49" s="35">
        <v>19879</v>
      </c>
      <c r="H49" s="43">
        <f t="shared" si="1"/>
        <v>0.48266401204292719</v>
      </c>
      <c r="I49" s="44">
        <v>72635</v>
      </c>
      <c r="J49" s="45">
        <f>I49/C49</f>
        <v>1.7635847132520759</v>
      </c>
      <c r="K49" s="21">
        <v>2872</v>
      </c>
      <c r="L49" s="62"/>
    </row>
    <row r="50" spans="1:12" x14ac:dyDescent="0.2">
      <c r="A50" s="47"/>
      <c r="B50" s="48"/>
      <c r="C50" s="49"/>
      <c r="D50" s="49"/>
      <c r="E50" s="49"/>
      <c r="F50" s="49"/>
      <c r="G50" s="49"/>
      <c r="H50" s="49"/>
      <c r="I50" s="49"/>
      <c r="J50" s="50"/>
    </row>
    <row r="51" spans="1:12" x14ac:dyDescent="0.2">
      <c r="A51" s="12" t="s">
        <v>117</v>
      </c>
      <c r="B51" s="12"/>
      <c r="C51" s="13"/>
      <c r="D51" s="13">
        <f>SUM(D2:D49)</f>
        <v>1459</v>
      </c>
      <c r="E51" s="13">
        <f>SUM(E2:E49)</f>
        <v>761870</v>
      </c>
      <c r="F51" s="58"/>
      <c r="G51" s="13">
        <f>SUM(G2:G49)</f>
        <v>728292</v>
      </c>
      <c r="H51" s="58"/>
      <c r="I51" s="13">
        <f>SUM(I2:I49)</f>
        <v>2423732</v>
      </c>
      <c r="J51" s="58"/>
    </row>
    <row r="52" spans="1:12" x14ac:dyDescent="0.2">
      <c r="A52" s="12" t="s">
        <v>118</v>
      </c>
      <c r="B52" s="12"/>
      <c r="C52" s="13"/>
      <c r="D52" s="13">
        <f t="shared" ref="D52:J52" si="4">AVERAGE(D2:D49)</f>
        <v>30.395833333333332</v>
      </c>
      <c r="E52" s="13">
        <f t="shared" si="4"/>
        <v>15872.291666666666</v>
      </c>
      <c r="F52" s="13">
        <f>AVERAGE(F2:F49)</f>
        <v>6.4434206030585521</v>
      </c>
      <c r="G52" s="13">
        <f t="shared" si="4"/>
        <v>15495.574468085106</v>
      </c>
      <c r="H52" s="40">
        <f t="shared" si="4"/>
        <v>1.0723820396710788</v>
      </c>
      <c r="I52" s="13">
        <f t="shared" si="4"/>
        <v>69249.485714285707</v>
      </c>
      <c r="J52" s="40">
        <f t="shared" si="4"/>
        <v>3.582756791925763</v>
      </c>
    </row>
    <row r="53" spans="1:12" x14ac:dyDescent="0.2">
      <c r="A53" s="12" t="s">
        <v>119</v>
      </c>
      <c r="B53" s="12"/>
      <c r="C53" s="13"/>
      <c r="D53" s="13">
        <f t="shared" ref="D53:J53" si="5">MEDIAN(D2:D49)</f>
        <v>22</v>
      </c>
      <c r="E53" s="13">
        <f t="shared" si="5"/>
        <v>11518</v>
      </c>
      <c r="F53" s="13">
        <f>MEDIAN(F2:F49)</f>
        <v>3.2936479856984815</v>
      </c>
      <c r="G53" s="13">
        <f t="shared" si="5"/>
        <v>9982</v>
      </c>
      <c r="H53" s="40">
        <f t="shared" si="5"/>
        <v>0.69413242039056289</v>
      </c>
      <c r="I53" s="13">
        <f t="shared" si="5"/>
        <v>42100</v>
      </c>
      <c r="J53" s="40">
        <f t="shared" si="5"/>
        <v>2.8749049429657796</v>
      </c>
    </row>
    <row r="55" spans="1:12" ht="24.75" customHeight="1" x14ac:dyDescent="0.2">
      <c r="A55" s="107" t="s">
        <v>190</v>
      </c>
      <c r="B55" s="103"/>
      <c r="C55" s="103"/>
      <c r="D55" s="103"/>
      <c r="E55" s="103"/>
      <c r="F55" s="103"/>
      <c r="G55" s="103"/>
      <c r="H55" s="103"/>
      <c r="I55" s="103"/>
      <c r="J55" s="103"/>
    </row>
  </sheetData>
  <autoFilter ref="A1:J49" xr:uid="{CD03A592-5E8A-4586-AE54-6C7FD32C6B38}">
    <sortState xmlns:xlrd2="http://schemas.microsoft.com/office/spreadsheetml/2017/richdata2" ref="A2:J49">
      <sortCondition ref="B1:B49"/>
    </sortState>
  </autoFilter>
  <mergeCells count="1">
    <mergeCell ref="A55:J55"/>
  </mergeCells>
  <conditionalFormatting sqref="A2:K49">
    <cfRule type="expression" dxfId="5" priority="1">
      <formula>MOD(ROW(),2)=0</formula>
    </cfRule>
  </conditionalFormatting>
  <printOptions horizontalCentered="1" verticalCentered="1"/>
  <pageMargins left="0.45" right="0.45" top="0.5" bottom="0.5" header="0.4" footer="0.4"/>
  <pageSetup scale="92" fitToHeight="0" orientation="landscape" r:id="rId1"/>
  <headerFooter>
    <oddHeader>&amp;C&amp;11Technology FY2019</oddHeader>
    <oddFooter>&amp;CRI Office of Library and Information Services</oddFooter>
  </headerFooter>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64F8A-F21B-45A3-A5AA-BF6E263F518D}">
  <sheetPr>
    <tabColor theme="7" tint="0.39997558519241921"/>
    <pageSetUpPr fitToPage="1"/>
  </sheetPr>
  <dimension ref="A1:L55"/>
  <sheetViews>
    <sheetView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5.85546875" style="2" customWidth="1"/>
    <col min="2" max="2" width="15.28515625" style="2" hidden="1" customWidth="1"/>
    <col min="3" max="3" width="11.42578125" style="7" hidden="1" customWidth="1"/>
    <col min="4" max="4" width="13.28515625" style="7" customWidth="1"/>
    <col min="5" max="6" width="14.7109375" style="7" customWidth="1"/>
    <col min="7" max="7" width="15.140625" style="7" customWidth="1"/>
    <col min="8" max="8" width="13" style="7" customWidth="1"/>
    <col min="9" max="9" width="12.85546875" style="7" customWidth="1"/>
    <col min="10" max="10" width="12" style="7" customWidth="1"/>
    <col min="11" max="11" width="11.42578125" style="7" customWidth="1"/>
    <col min="12" max="12" width="11.42578125" style="7" bestFit="1" customWidth="1"/>
  </cols>
  <sheetData>
    <row r="1" spans="1:12" ht="48.75" customHeight="1" x14ac:dyDescent="0.2">
      <c r="A1" s="27" t="s">
        <v>0</v>
      </c>
      <c r="B1" s="28" t="s">
        <v>26</v>
      </c>
      <c r="C1" s="29" t="s">
        <v>25</v>
      </c>
      <c r="D1" s="29" t="s">
        <v>8</v>
      </c>
      <c r="E1" s="41" t="s">
        <v>134</v>
      </c>
      <c r="F1" s="29" t="s">
        <v>9</v>
      </c>
      <c r="G1" s="41" t="s">
        <v>135</v>
      </c>
      <c r="H1" s="29" t="s">
        <v>10</v>
      </c>
      <c r="I1" s="41" t="s">
        <v>136</v>
      </c>
      <c r="J1" s="29" t="s">
        <v>11</v>
      </c>
      <c r="K1" s="41" t="s">
        <v>137</v>
      </c>
      <c r="L1" s="59" t="s">
        <v>12</v>
      </c>
    </row>
    <row r="2" spans="1:12" x14ac:dyDescent="0.2">
      <c r="A2" s="33" t="s">
        <v>29</v>
      </c>
      <c r="B2" s="34" t="s">
        <v>76</v>
      </c>
      <c r="C2" s="35">
        <v>16310</v>
      </c>
      <c r="D2" s="35">
        <v>219</v>
      </c>
      <c r="E2" s="37">
        <f t="shared" ref="E2:E49" si="0">D2/L2</f>
        <v>0.27512562814070352</v>
      </c>
      <c r="F2" s="35">
        <v>78</v>
      </c>
      <c r="G2" s="37">
        <f t="shared" ref="G2:G49" si="1">F2/L2</f>
        <v>9.7989949748743713E-2</v>
      </c>
      <c r="H2" s="35">
        <v>118</v>
      </c>
      <c r="I2" s="37">
        <f t="shared" ref="I2:I49" si="2">H2/L2</f>
        <v>0.14824120603015076</v>
      </c>
      <c r="J2" s="35">
        <v>0</v>
      </c>
      <c r="K2" s="37">
        <f t="shared" ref="K2:K49" si="3">J2/L2</f>
        <v>0</v>
      </c>
      <c r="L2" s="39">
        <v>796</v>
      </c>
    </row>
    <row r="3" spans="1:12" x14ac:dyDescent="0.2">
      <c r="A3" s="33" t="s">
        <v>66</v>
      </c>
      <c r="B3" s="34" t="s">
        <v>107</v>
      </c>
      <c r="C3" s="35">
        <v>22954</v>
      </c>
      <c r="D3" s="35">
        <v>330</v>
      </c>
      <c r="E3" s="37">
        <f t="shared" si="0"/>
        <v>0.19503546099290781</v>
      </c>
      <c r="F3" s="35">
        <v>21</v>
      </c>
      <c r="G3" s="37">
        <f t="shared" si="1"/>
        <v>1.2411347517730497E-2</v>
      </c>
      <c r="H3" s="35">
        <v>37</v>
      </c>
      <c r="I3" s="37">
        <f t="shared" si="2"/>
        <v>2.1867612293144208E-2</v>
      </c>
      <c r="J3" s="35">
        <v>12</v>
      </c>
      <c r="K3" s="37">
        <f t="shared" si="3"/>
        <v>7.0921985815602835E-3</v>
      </c>
      <c r="L3" s="39">
        <v>1692</v>
      </c>
    </row>
    <row r="4" spans="1:12" x14ac:dyDescent="0.2">
      <c r="A4" s="33" t="s">
        <v>48</v>
      </c>
      <c r="B4" s="34" t="s">
        <v>93</v>
      </c>
      <c r="C4" s="35">
        <v>14055</v>
      </c>
      <c r="D4" s="35">
        <v>151</v>
      </c>
      <c r="E4" s="37">
        <f t="shared" si="0"/>
        <v>0.15408163265306121</v>
      </c>
      <c r="F4" s="35">
        <v>127</v>
      </c>
      <c r="G4" s="37">
        <f t="shared" si="1"/>
        <v>0.12959183673469388</v>
      </c>
      <c r="H4" s="35">
        <v>9</v>
      </c>
      <c r="I4" s="37">
        <f t="shared" si="2"/>
        <v>9.1836734693877559E-3</v>
      </c>
      <c r="J4" s="35">
        <v>81</v>
      </c>
      <c r="K4" s="37">
        <f t="shared" si="3"/>
        <v>8.2653061224489802E-2</v>
      </c>
      <c r="L4" s="39">
        <v>980</v>
      </c>
    </row>
    <row r="5" spans="1:12" x14ac:dyDescent="0.2">
      <c r="A5" s="33" t="s">
        <v>60</v>
      </c>
      <c r="B5" s="34" t="s">
        <v>93</v>
      </c>
      <c r="C5" s="35">
        <v>1900</v>
      </c>
      <c r="D5" s="35">
        <v>66</v>
      </c>
      <c r="E5" s="37">
        <f t="shared" si="0"/>
        <v>0.35483870967741937</v>
      </c>
      <c r="F5" s="35">
        <v>12</v>
      </c>
      <c r="G5" s="37">
        <f t="shared" si="1"/>
        <v>6.4516129032258063E-2</v>
      </c>
      <c r="H5" s="35">
        <v>0</v>
      </c>
      <c r="I5" s="37">
        <f t="shared" si="2"/>
        <v>0</v>
      </c>
      <c r="J5" s="35">
        <v>3</v>
      </c>
      <c r="K5" s="37">
        <f t="shared" si="3"/>
        <v>1.6129032258064516E-2</v>
      </c>
      <c r="L5" s="39">
        <v>186</v>
      </c>
    </row>
    <row r="6" spans="1:12" x14ac:dyDescent="0.2">
      <c r="A6" s="33" t="s">
        <v>27</v>
      </c>
      <c r="B6" s="34" t="s">
        <v>74</v>
      </c>
      <c r="C6" s="35">
        <v>19376</v>
      </c>
      <c r="D6" s="35">
        <v>2</v>
      </c>
      <c r="E6" s="37">
        <f t="shared" si="0"/>
        <v>5.9701492537313433E-3</v>
      </c>
      <c r="F6" s="35">
        <v>10</v>
      </c>
      <c r="G6" s="37">
        <f t="shared" si="1"/>
        <v>2.9850746268656716E-2</v>
      </c>
      <c r="H6" s="35">
        <v>0</v>
      </c>
      <c r="I6" s="37">
        <f t="shared" si="2"/>
        <v>0</v>
      </c>
      <c r="J6" s="35">
        <v>0</v>
      </c>
      <c r="K6" s="37">
        <f t="shared" si="3"/>
        <v>0</v>
      </c>
      <c r="L6" s="39">
        <v>335</v>
      </c>
    </row>
    <row r="7" spans="1:12" x14ac:dyDescent="0.2">
      <c r="A7" s="33" t="s">
        <v>34</v>
      </c>
      <c r="B7" s="34" t="s">
        <v>81</v>
      </c>
      <c r="C7" s="35">
        <v>7827</v>
      </c>
      <c r="D7" s="35">
        <v>487</v>
      </c>
      <c r="E7" s="37">
        <f t="shared" si="0"/>
        <v>0.59173754556500613</v>
      </c>
      <c r="F7" s="35">
        <v>16</v>
      </c>
      <c r="G7" s="37">
        <f t="shared" si="1"/>
        <v>1.9441069258809233E-2</v>
      </c>
      <c r="H7" s="35">
        <v>0</v>
      </c>
      <c r="I7" s="37">
        <f t="shared" si="2"/>
        <v>0</v>
      </c>
      <c r="J7" s="35">
        <v>0</v>
      </c>
      <c r="K7" s="37">
        <f t="shared" si="3"/>
        <v>0</v>
      </c>
      <c r="L7" s="39">
        <v>823</v>
      </c>
    </row>
    <row r="8" spans="1:12" x14ac:dyDescent="0.2">
      <c r="A8" s="33" t="s">
        <v>32</v>
      </c>
      <c r="B8" s="34" t="s">
        <v>79</v>
      </c>
      <c r="C8" s="35">
        <v>35014</v>
      </c>
      <c r="D8" s="35">
        <v>190</v>
      </c>
      <c r="E8" s="37">
        <f t="shared" si="0"/>
        <v>0.20386266094420602</v>
      </c>
      <c r="F8" s="35">
        <v>20</v>
      </c>
      <c r="G8" s="37">
        <f t="shared" si="1"/>
        <v>2.1459227467811159E-2</v>
      </c>
      <c r="H8" s="35">
        <v>48</v>
      </c>
      <c r="I8" s="37">
        <f t="shared" si="2"/>
        <v>5.1502145922746781E-2</v>
      </c>
      <c r="J8" s="35">
        <v>0</v>
      </c>
      <c r="K8" s="37">
        <f t="shared" si="3"/>
        <v>0</v>
      </c>
      <c r="L8" s="39">
        <v>932</v>
      </c>
    </row>
    <row r="9" spans="1:12" x14ac:dyDescent="0.2">
      <c r="A9" s="33" t="s">
        <v>33</v>
      </c>
      <c r="B9" s="34" t="s">
        <v>80</v>
      </c>
      <c r="C9" s="35">
        <v>80387</v>
      </c>
      <c r="D9" s="35">
        <v>719</v>
      </c>
      <c r="E9" s="37">
        <f t="shared" si="0"/>
        <v>0.49212867898699519</v>
      </c>
      <c r="F9" s="35">
        <v>136</v>
      </c>
      <c r="G9" s="37">
        <f t="shared" si="1"/>
        <v>9.3086926762491445E-2</v>
      </c>
      <c r="H9" s="35">
        <v>2</v>
      </c>
      <c r="I9" s="37">
        <f t="shared" si="2"/>
        <v>1.3689253935660506E-3</v>
      </c>
      <c r="J9" s="35">
        <v>0</v>
      </c>
      <c r="K9" s="37">
        <f t="shared" si="3"/>
        <v>0</v>
      </c>
      <c r="L9" s="39">
        <v>1461</v>
      </c>
    </row>
    <row r="10" spans="1:12" x14ac:dyDescent="0.2">
      <c r="A10" s="33" t="s">
        <v>35</v>
      </c>
      <c r="B10" s="34" t="s">
        <v>82</v>
      </c>
      <c r="C10" s="35">
        <v>33506</v>
      </c>
      <c r="D10" s="35">
        <v>119</v>
      </c>
      <c r="E10" s="37">
        <f t="shared" si="0"/>
        <v>0.17814371257485029</v>
      </c>
      <c r="F10" s="35">
        <v>1</v>
      </c>
      <c r="G10" s="37">
        <f t="shared" si="1"/>
        <v>1.4970059880239522E-3</v>
      </c>
      <c r="H10" s="35">
        <v>0</v>
      </c>
      <c r="I10" s="37">
        <f t="shared" si="2"/>
        <v>0</v>
      </c>
      <c r="J10" s="35">
        <v>7</v>
      </c>
      <c r="K10" s="37">
        <f t="shared" si="3"/>
        <v>1.0479041916167664E-2</v>
      </c>
      <c r="L10" s="39">
        <v>668</v>
      </c>
    </row>
    <row r="11" spans="1:12" x14ac:dyDescent="0.2">
      <c r="A11" s="33" t="s">
        <v>37</v>
      </c>
      <c r="B11" s="34" t="s">
        <v>84</v>
      </c>
      <c r="C11" s="35">
        <v>13146</v>
      </c>
      <c r="D11" s="35">
        <v>184</v>
      </c>
      <c r="E11" s="37">
        <f t="shared" si="0"/>
        <v>0.42494226327944573</v>
      </c>
      <c r="F11" s="35">
        <v>21</v>
      </c>
      <c r="G11" s="37">
        <f t="shared" si="1"/>
        <v>4.8498845265588918E-2</v>
      </c>
      <c r="H11" s="35">
        <v>9</v>
      </c>
      <c r="I11" s="37">
        <f t="shared" si="2"/>
        <v>2.0785219399538105E-2</v>
      </c>
      <c r="J11" s="35">
        <v>0</v>
      </c>
      <c r="K11" s="37">
        <f t="shared" si="3"/>
        <v>0</v>
      </c>
      <c r="L11" s="39">
        <v>433</v>
      </c>
    </row>
    <row r="12" spans="1:12" x14ac:dyDescent="0.2">
      <c r="A12" s="33" t="s">
        <v>38</v>
      </c>
      <c r="B12" s="34" t="s">
        <v>85</v>
      </c>
      <c r="C12" s="35">
        <v>47037</v>
      </c>
      <c r="D12" s="35">
        <v>524</v>
      </c>
      <c r="E12" s="37">
        <f t="shared" si="0"/>
        <v>0.52452452452452447</v>
      </c>
      <c r="F12" s="35">
        <v>67</v>
      </c>
      <c r="G12" s="37">
        <f t="shared" si="1"/>
        <v>6.7067067067067068E-2</v>
      </c>
      <c r="H12" s="35">
        <v>0</v>
      </c>
      <c r="I12" s="37">
        <f t="shared" si="2"/>
        <v>0</v>
      </c>
      <c r="J12" s="35">
        <v>0</v>
      </c>
      <c r="K12" s="37">
        <f t="shared" si="3"/>
        <v>0</v>
      </c>
      <c r="L12" s="39">
        <v>999</v>
      </c>
    </row>
    <row r="13" spans="1:12" x14ac:dyDescent="0.2">
      <c r="A13" s="33" t="s">
        <v>40</v>
      </c>
      <c r="B13" s="34" t="s">
        <v>87</v>
      </c>
      <c r="C13" s="35">
        <v>6425</v>
      </c>
      <c r="D13" s="35">
        <v>65</v>
      </c>
      <c r="E13" s="37">
        <f t="shared" si="0"/>
        <v>0.27777777777777779</v>
      </c>
      <c r="F13" s="35">
        <v>20</v>
      </c>
      <c r="G13" s="37">
        <f t="shared" si="1"/>
        <v>8.5470085470085472E-2</v>
      </c>
      <c r="H13" s="35">
        <v>0</v>
      </c>
      <c r="I13" s="37">
        <f t="shared" si="2"/>
        <v>0</v>
      </c>
      <c r="J13" s="35">
        <v>0</v>
      </c>
      <c r="K13" s="37">
        <f t="shared" si="3"/>
        <v>0</v>
      </c>
      <c r="L13" s="39">
        <v>234</v>
      </c>
    </row>
    <row r="14" spans="1:12" x14ac:dyDescent="0.2">
      <c r="A14" s="33" t="s">
        <v>50</v>
      </c>
      <c r="B14" s="34" t="s">
        <v>94</v>
      </c>
      <c r="C14" s="35">
        <v>4606</v>
      </c>
      <c r="D14" s="35">
        <v>117</v>
      </c>
      <c r="E14" s="37">
        <f t="shared" si="0"/>
        <v>0.40206185567010311</v>
      </c>
      <c r="F14" s="35">
        <v>5</v>
      </c>
      <c r="G14" s="37">
        <f t="shared" si="1"/>
        <v>1.7182130584192441E-2</v>
      </c>
      <c r="H14" s="35">
        <v>1</v>
      </c>
      <c r="I14" s="37">
        <f t="shared" si="2"/>
        <v>3.4364261168384879E-3</v>
      </c>
      <c r="J14" s="35">
        <v>10</v>
      </c>
      <c r="K14" s="37">
        <f t="shared" si="3"/>
        <v>3.4364261168384883E-2</v>
      </c>
      <c r="L14" s="39">
        <v>291</v>
      </c>
    </row>
    <row r="15" spans="1:12" x14ac:dyDescent="0.2">
      <c r="A15" s="33" t="s">
        <v>42</v>
      </c>
      <c r="B15" s="34" t="s">
        <v>89</v>
      </c>
      <c r="C15" s="35">
        <v>4040</v>
      </c>
      <c r="D15" s="35">
        <v>97</v>
      </c>
      <c r="E15" s="37">
        <f t="shared" si="0"/>
        <v>0.37022900763358779</v>
      </c>
      <c r="F15" s="35">
        <v>19</v>
      </c>
      <c r="G15" s="37">
        <f t="shared" si="1"/>
        <v>7.2519083969465645E-2</v>
      </c>
      <c r="H15" s="35">
        <v>10</v>
      </c>
      <c r="I15" s="37">
        <f t="shared" si="2"/>
        <v>3.8167938931297711E-2</v>
      </c>
      <c r="J15" s="35">
        <v>0</v>
      </c>
      <c r="K15" s="37">
        <f t="shared" si="3"/>
        <v>0</v>
      </c>
      <c r="L15" s="39">
        <v>262</v>
      </c>
    </row>
    <row r="16" spans="1:12" x14ac:dyDescent="0.2">
      <c r="A16" s="33" t="s">
        <v>44</v>
      </c>
      <c r="B16" s="34" t="s">
        <v>89</v>
      </c>
      <c r="C16" s="35">
        <v>5706</v>
      </c>
      <c r="D16" s="35">
        <v>118</v>
      </c>
      <c r="E16" s="37">
        <f t="shared" si="0"/>
        <v>0.45914396887159531</v>
      </c>
      <c r="F16" s="35">
        <v>13</v>
      </c>
      <c r="G16" s="37">
        <f t="shared" si="1"/>
        <v>5.0583657587548639E-2</v>
      </c>
      <c r="H16" s="35">
        <v>8</v>
      </c>
      <c r="I16" s="37">
        <f t="shared" si="2"/>
        <v>3.1128404669260701E-2</v>
      </c>
      <c r="J16" s="35">
        <v>0</v>
      </c>
      <c r="K16" s="37">
        <f t="shared" si="3"/>
        <v>0</v>
      </c>
      <c r="L16" s="39">
        <v>257</v>
      </c>
    </row>
    <row r="17" spans="1:12" x14ac:dyDescent="0.2">
      <c r="A17" s="33" t="s">
        <v>28</v>
      </c>
      <c r="B17" s="34" t="s">
        <v>75</v>
      </c>
      <c r="C17" s="35">
        <v>3108</v>
      </c>
      <c r="D17" s="35">
        <v>4</v>
      </c>
      <c r="E17" s="37">
        <f t="shared" si="0"/>
        <v>0.22222222222222221</v>
      </c>
      <c r="F17" s="35">
        <v>5</v>
      </c>
      <c r="G17" s="37">
        <f t="shared" si="1"/>
        <v>0.27777777777777779</v>
      </c>
      <c r="H17" s="35">
        <v>0</v>
      </c>
      <c r="I17" s="37">
        <f t="shared" si="2"/>
        <v>0</v>
      </c>
      <c r="J17" s="35">
        <v>0</v>
      </c>
      <c r="K17" s="37">
        <f t="shared" si="3"/>
        <v>0</v>
      </c>
      <c r="L17" s="39">
        <v>18</v>
      </c>
    </row>
    <row r="18" spans="1:12" x14ac:dyDescent="0.2">
      <c r="A18" s="33" t="s">
        <v>49</v>
      </c>
      <c r="B18" s="34" t="s">
        <v>75</v>
      </c>
      <c r="C18" s="35">
        <v>5080</v>
      </c>
      <c r="D18" s="35">
        <v>108</v>
      </c>
      <c r="E18" s="37">
        <f t="shared" si="0"/>
        <v>0.4576271186440678</v>
      </c>
      <c r="F18" s="35">
        <v>4</v>
      </c>
      <c r="G18" s="37">
        <f t="shared" si="1"/>
        <v>1.6949152542372881E-2</v>
      </c>
      <c r="H18" s="35">
        <v>0</v>
      </c>
      <c r="I18" s="37">
        <f t="shared" si="2"/>
        <v>0</v>
      </c>
      <c r="J18" s="35">
        <v>27</v>
      </c>
      <c r="K18" s="37">
        <f t="shared" si="3"/>
        <v>0.11440677966101695</v>
      </c>
      <c r="L18" s="39">
        <v>236</v>
      </c>
    </row>
    <row r="19" spans="1:12" x14ac:dyDescent="0.2">
      <c r="A19" s="33" t="s">
        <v>47</v>
      </c>
      <c r="B19" s="34" t="s">
        <v>92</v>
      </c>
      <c r="C19" s="35">
        <v>5405</v>
      </c>
      <c r="D19" s="35">
        <v>316</v>
      </c>
      <c r="E19" s="37">
        <f t="shared" si="0"/>
        <v>0.48992248062015503</v>
      </c>
      <c r="F19" s="35">
        <v>0</v>
      </c>
      <c r="G19" s="37">
        <f t="shared" si="1"/>
        <v>0</v>
      </c>
      <c r="H19" s="35">
        <v>96</v>
      </c>
      <c r="I19" s="37">
        <f t="shared" si="2"/>
        <v>0.14883720930232558</v>
      </c>
      <c r="J19" s="35">
        <v>0</v>
      </c>
      <c r="K19" s="37">
        <f t="shared" si="3"/>
        <v>0</v>
      </c>
      <c r="L19" s="39">
        <v>645</v>
      </c>
    </row>
    <row r="20" spans="1:12" x14ac:dyDescent="0.2">
      <c r="A20" s="33" t="s">
        <v>52</v>
      </c>
      <c r="B20" s="34" t="s">
        <v>97</v>
      </c>
      <c r="C20" s="35">
        <v>28769</v>
      </c>
      <c r="D20" s="35">
        <v>154</v>
      </c>
      <c r="E20" s="37">
        <f t="shared" si="0"/>
        <v>0.22680412371134021</v>
      </c>
      <c r="F20" s="35">
        <v>96</v>
      </c>
      <c r="G20" s="37">
        <f t="shared" si="1"/>
        <v>0.14138438880706922</v>
      </c>
      <c r="H20" s="35">
        <v>0</v>
      </c>
      <c r="I20" s="37">
        <f t="shared" si="2"/>
        <v>0</v>
      </c>
      <c r="J20" s="35">
        <v>0</v>
      </c>
      <c r="K20" s="37">
        <f t="shared" si="3"/>
        <v>0</v>
      </c>
      <c r="L20" s="39">
        <v>679</v>
      </c>
    </row>
    <row r="21" spans="1:12" x14ac:dyDescent="0.2">
      <c r="A21" s="33" t="s">
        <v>51</v>
      </c>
      <c r="B21" s="34" t="s">
        <v>95</v>
      </c>
      <c r="C21" s="35">
        <v>21105</v>
      </c>
      <c r="D21" s="35">
        <v>154</v>
      </c>
      <c r="E21" s="37">
        <f t="shared" si="0"/>
        <v>0.30985915492957744</v>
      </c>
      <c r="F21" s="35">
        <v>42</v>
      </c>
      <c r="G21" s="37">
        <f t="shared" si="1"/>
        <v>8.4507042253521125E-2</v>
      </c>
      <c r="H21" s="35">
        <v>35</v>
      </c>
      <c r="I21" s="37">
        <f t="shared" si="2"/>
        <v>7.0422535211267609E-2</v>
      </c>
      <c r="J21" s="35">
        <v>0</v>
      </c>
      <c r="K21" s="37">
        <f t="shared" si="3"/>
        <v>0</v>
      </c>
      <c r="L21" s="39">
        <v>497</v>
      </c>
    </row>
    <row r="22" spans="1:12" x14ac:dyDescent="0.2">
      <c r="A22" s="33" t="s">
        <v>30</v>
      </c>
      <c r="B22" s="34" t="s">
        <v>77</v>
      </c>
      <c r="C22" s="35">
        <v>3492</v>
      </c>
      <c r="D22" s="35">
        <v>137</v>
      </c>
      <c r="E22" s="37">
        <f t="shared" si="0"/>
        <v>0.56378600823045266</v>
      </c>
      <c r="F22" s="35">
        <v>4</v>
      </c>
      <c r="G22" s="37">
        <f t="shared" si="1"/>
        <v>1.646090534979424E-2</v>
      </c>
      <c r="H22" s="35">
        <v>1</v>
      </c>
      <c r="I22" s="37">
        <f t="shared" si="2"/>
        <v>4.11522633744856E-3</v>
      </c>
      <c r="J22" s="35">
        <v>6</v>
      </c>
      <c r="K22" s="37">
        <f t="shared" si="3"/>
        <v>2.4691358024691357E-2</v>
      </c>
      <c r="L22" s="39">
        <v>243</v>
      </c>
    </row>
    <row r="23" spans="1:12" x14ac:dyDescent="0.2">
      <c r="A23" s="33" t="s">
        <v>55</v>
      </c>
      <c r="B23" s="34" t="s">
        <v>100</v>
      </c>
      <c r="C23" s="35">
        <v>16150</v>
      </c>
      <c r="D23" s="35">
        <v>26</v>
      </c>
      <c r="E23" s="37">
        <f t="shared" si="0"/>
        <v>9.154929577464789E-2</v>
      </c>
      <c r="F23" s="35">
        <v>141</v>
      </c>
      <c r="G23" s="37">
        <f t="shared" si="1"/>
        <v>0.49647887323943662</v>
      </c>
      <c r="H23" s="35">
        <v>0</v>
      </c>
      <c r="I23" s="37">
        <f t="shared" si="2"/>
        <v>0</v>
      </c>
      <c r="J23" s="35">
        <v>0</v>
      </c>
      <c r="K23" s="37">
        <f t="shared" si="3"/>
        <v>0</v>
      </c>
      <c r="L23" s="39">
        <v>284</v>
      </c>
    </row>
    <row r="24" spans="1:12" x14ac:dyDescent="0.2">
      <c r="A24" s="33" t="s">
        <v>114</v>
      </c>
      <c r="B24" s="34" t="s">
        <v>98</v>
      </c>
      <c r="C24" s="35">
        <v>15868</v>
      </c>
      <c r="D24" s="35">
        <v>307</v>
      </c>
      <c r="E24" s="37">
        <f t="shared" si="0"/>
        <v>0.59611650485436896</v>
      </c>
      <c r="F24" s="35">
        <v>26</v>
      </c>
      <c r="G24" s="37">
        <f t="shared" si="1"/>
        <v>5.0485436893203881E-2</v>
      </c>
      <c r="H24" s="35">
        <v>0</v>
      </c>
      <c r="I24" s="37">
        <f t="shared" si="2"/>
        <v>0</v>
      </c>
      <c r="J24" s="35">
        <v>0</v>
      </c>
      <c r="K24" s="37">
        <f t="shared" si="3"/>
        <v>0</v>
      </c>
      <c r="L24" s="39">
        <v>515</v>
      </c>
    </row>
    <row r="25" spans="1:12" x14ac:dyDescent="0.2">
      <c r="A25" s="33" t="s">
        <v>46</v>
      </c>
      <c r="B25" s="34" t="s">
        <v>91</v>
      </c>
      <c r="C25" s="35">
        <v>1051</v>
      </c>
      <c r="D25" s="35">
        <v>465</v>
      </c>
      <c r="E25" s="37">
        <f t="shared" si="0"/>
        <v>0.54834905660377353</v>
      </c>
      <c r="F25" s="35">
        <v>87</v>
      </c>
      <c r="G25" s="37">
        <f t="shared" si="1"/>
        <v>0.10259433962264151</v>
      </c>
      <c r="H25" s="35">
        <v>18</v>
      </c>
      <c r="I25" s="37">
        <f t="shared" si="2"/>
        <v>2.1226415094339621E-2</v>
      </c>
      <c r="J25" s="35">
        <v>0</v>
      </c>
      <c r="K25" s="37">
        <f t="shared" si="3"/>
        <v>0</v>
      </c>
      <c r="L25" s="39">
        <v>848</v>
      </c>
    </row>
    <row r="26" spans="1:12" x14ac:dyDescent="0.2">
      <c r="A26" s="33" t="s">
        <v>56</v>
      </c>
      <c r="B26" s="34" t="s">
        <v>101</v>
      </c>
      <c r="C26" s="35">
        <v>24672</v>
      </c>
      <c r="D26" s="35">
        <v>181</v>
      </c>
      <c r="E26" s="37">
        <f t="shared" si="0"/>
        <v>0.18375634517766498</v>
      </c>
      <c r="F26" s="35">
        <v>96</v>
      </c>
      <c r="G26" s="37">
        <f t="shared" si="1"/>
        <v>9.746192893401015E-2</v>
      </c>
      <c r="H26" s="35">
        <v>13</v>
      </c>
      <c r="I26" s="37">
        <f t="shared" si="2"/>
        <v>1.3197969543147208E-2</v>
      </c>
      <c r="J26" s="35">
        <v>0</v>
      </c>
      <c r="K26" s="37">
        <f t="shared" si="3"/>
        <v>0</v>
      </c>
      <c r="L26" s="39">
        <v>985</v>
      </c>
    </row>
    <row r="27" spans="1:12" x14ac:dyDescent="0.2">
      <c r="A27" s="33" t="s">
        <v>36</v>
      </c>
      <c r="B27" s="34" t="s">
        <v>83</v>
      </c>
      <c r="C27" s="35">
        <v>1090</v>
      </c>
      <c r="D27" s="35">
        <v>57</v>
      </c>
      <c r="E27" s="37">
        <f t="shared" si="0"/>
        <v>0.26635514018691586</v>
      </c>
      <c r="F27" s="35">
        <v>5</v>
      </c>
      <c r="G27" s="37">
        <f t="shared" si="1"/>
        <v>2.336448598130841E-2</v>
      </c>
      <c r="H27" s="35">
        <v>0</v>
      </c>
      <c r="I27" s="37">
        <f t="shared" si="2"/>
        <v>0</v>
      </c>
      <c r="J27" s="35">
        <v>0</v>
      </c>
      <c r="K27" s="37">
        <f t="shared" si="3"/>
        <v>0</v>
      </c>
      <c r="L27" s="39">
        <v>214</v>
      </c>
    </row>
    <row r="28" spans="1:12" x14ac:dyDescent="0.2">
      <c r="A28" s="33" t="s">
        <v>57</v>
      </c>
      <c r="B28" s="34" t="s">
        <v>83</v>
      </c>
      <c r="C28" s="35">
        <v>24487</v>
      </c>
      <c r="D28" s="35">
        <v>218</v>
      </c>
      <c r="E28" s="37">
        <f t="shared" si="0"/>
        <v>0.32585949177877427</v>
      </c>
      <c r="F28" s="35">
        <v>2</v>
      </c>
      <c r="G28" s="37">
        <f t="shared" si="1"/>
        <v>2.9895366218236174E-3</v>
      </c>
      <c r="H28" s="35">
        <v>0</v>
      </c>
      <c r="I28" s="37">
        <f t="shared" si="2"/>
        <v>0</v>
      </c>
      <c r="J28" s="35">
        <v>0</v>
      </c>
      <c r="K28" s="37">
        <f t="shared" si="3"/>
        <v>0</v>
      </c>
      <c r="L28" s="39">
        <v>669</v>
      </c>
    </row>
    <row r="29" spans="1:12" x14ac:dyDescent="0.2">
      <c r="A29" s="33" t="s">
        <v>72</v>
      </c>
      <c r="B29" s="34" t="s">
        <v>83</v>
      </c>
      <c r="C29" s="35">
        <v>908</v>
      </c>
      <c r="D29" s="35">
        <v>212</v>
      </c>
      <c r="E29" s="37">
        <f t="shared" si="0"/>
        <v>0.77372262773722633</v>
      </c>
      <c r="F29" s="35">
        <v>3</v>
      </c>
      <c r="G29" s="37">
        <f t="shared" si="1"/>
        <v>1.0948905109489052E-2</v>
      </c>
      <c r="H29" s="35">
        <v>0</v>
      </c>
      <c r="I29" s="37">
        <f t="shared" si="2"/>
        <v>0</v>
      </c>
      <c r="J29" s="35">
        <v>0</v>
      </c>
      <c r="K29" s="37">
        <f t="shared" si="3"/>
        <v>0</v>
      </c>
      <c r="L29" s="39">
        <v>274</v>
      </c>
    </row>
    <row r="30" spans="1:12" x14ac:dyDescent="0.2">
      <c r="A30" s="33" t="s">
        <v>54</v>
      </c>
      <c r="B30" s="34" t="s">
        <v>99</v>
      </c>
      <c r="C30" s="35">
        <v>32078</v>
      </c>
      <c r="D30" s="35">
        <v>351</v>
      </c>
      <c r="E30" s="37">
        <f t="shared" si="0"/>
        <v>0.51923076923076927</v>
      </c>
      <c r="F30" s="35">
        <v>70</v>
      </c>
      <c r="G30" s="37">
        <f t="shared" si="1"/>
        <v>0.10355029585798817</v>
      </c>
      <c r="H30" s="35">
        <v>14</v>
      </c>
      <c r="I30" s="37">
        <f t="shared" si="2"/>
        <v>2.0710059171597635E-2</v>
      </c>
      <c r="J30" s="35">
        <v>0</v>
      </c>
      <c r="K30" s="37">
        <f t="shared" si="3"/>
        <v>0</v>
      </c>
      <c r="L30" s="39">
        <v>676</v>
      </c>
    </row>
    <row r="31" spans="1:12" x14ac:dyDescent="0.2">
      <c r="A31" s="33" t="s">
        <v>59</v>
      </c>
      <c r="B31" s="34" t="s">
        <v>102</v>
      </c>
      <c r="C31" s="35">
        <v>11967</v>
      </c>
      <c r="D31" s="35">
        <v>60</v>
      </c>
      <c r="E31" s="37">
        <f t="shared" si="0"/>
        <v>9.4786729857819899E-2</v>
      </c>
      <c r="F31" s="35">
        <v>136</v>
      </c>
      <c r="G31" s="37">
        <f t="shared" si="1"/>
        <v>0.21484992101105846</v>
      </c>
      <c r="H31" s="35">
        <v>0</v>
      </c>
      <c r="I31" s="37">
        <f t="shared" si="2"/>
        <v>0</v>
      </c>
      <c r="J31" s="35">
        <v>0</v>
      </c>
      <c r="K31" s="37">
        <f t="shared" si="3"/>
        <v>0</v>
      </c>
      <c r="L31" s="39">
        <v>633</v>
      </c>
    </row>
    <row r="32" spans="1:12" x14ac:dyDescent="0.2">
      <c r="A32" s="33" t="s">
        <v>61</v>
      </c>
      <c r="B32" s="34" t="s">
        <v>103</v>
      </c>
      <c r="C32" s="35">
        <v>71148</v>
      </c>
      <c r="D32" s="35">
        <v>396</v>
      </c>
      <c r="E32" s="37">
        <f t="shared" si="0"/>
        <v>0.52173913043478259</v>
      </c>
      <c r="F32" s="35">
        <v>10</v>
      </c>
      <c r="G32" s="37">
        <f t="shared" si="1"/>
        <v>1.3175230566534914E-2</v>
      </c>
      <c r="H32" s="35">
        <v>0</v>
      </c>
      <c r="I32" s="37">
        <f t="shared" si="2"/>
        <v>0</v>
      </c>
      <c r="J32" s="35">
        <v>0</v>
      </c>
      <c r="K32" s="37">
        <f t="shared" si="3"/>
        <v>0</v>
      </c>
      <c r="L32" s="39">
        <v>759</v>
      </c>
    </row>
    <row r="33" spans="1:12" x14ac:dyDescent="0.2">
      <c r="A33" s="33" t="s">
        <v>63</v>
      </c>
      <c r="B33" s="34" t="s">
        <v>105</v>
      </c>
      <c r="C33" s="35">
        <v>17389</v>
      </c>
      <c r="D33" s="35">
        <v>103</v>
      </c>
      <c r="E33" s="37">
        <f t="shared" si="0"/>
        <v>0.29428571428571426</v>
      </c>
      <c r="F33" s="35">
        <v>1</v>
      </c>
      <c r="G33" s="37">
        <f t="shared" si="1"/>
        <v>2.8571428571428571E-3</v>
      </c>
      <c r="H33" s="35">
        <v>8</v>
      </c>
      <c r="I33" s="37">
        <f t="shared" si="2"/>
        <v>2.2857142857142857E-2</v>
      </c>
      <c r="J33" s="35">
        <v>41</v>
      </c>
      <c r="K33" s="37">
        <f t="shared" si="3"/>
        <v>0.11714285714285715</v>
      </c>
      <c r="L33" s="39">
        <v>350</v>
      </c>
    </row>
    <row r="34" spans="1:12" x14ac:dyDescent="0.2">
      <c r="A34" s="33" t="s">
        <v>64</v>
      </c>
      <c r="B34" s="34" t="s">
        <v>106</v>
      </c>
      <c r="C34" s="35">
        <v>178042</v>
      </c>
      <c r="D34" s="35">
        <v>1411</v>
      </c>
      <c r="E34" s="37">
        <f t="shared" si="0"/>
        <v>0.20707367185206926</v>
      </c>
      <c r="F34" s="35">
        <v>258</v>
      </c>
      <c r="G34" s="37">
        <f t="shared" si="1"/>
        <v>3.7863222776636334E-2</v>
      </c>
      <c r="H34" s="35">
        <v>13</v>
      </c>
      <c r="I34" s="37">
        <f t="shared" si="2"/>
        <v>1.9078368065746992E-3</v>
      </c>
      <c r="J34" s="35">
        <v>144</v>
      </c>
      <c r="K34" s="37">
        <f t="shared" si="3"/>
        <v>2.1132961549750515E-2</v>
      </c>
      <c r="L34" s="39">
        <v>6814</v>
      </c>
    </row>
    <row r="35" spans="1:12" x14ac:dyDescent="0.2">
      <c r="A35" s="33" t="s">
        <v>65</v>
      </c>
      <c r="B35" s="34" t="s">
        <v>106</v>
      </c>
      <c r="C35" s="35">
        <v>178042</v>
      </c>
      <c r="D35" s="35">
        <v>1126</v>
      </c>
      <c r="E35" s="37">
        <f t="shared" si="0"/>
        <v>0.68700427089688831</v>
      </c>
      <c r="F35" s="35">
        <v>8</v>
      </c>
      <c r="G35" s="37">
        <f t="shared" si="1"/>
        <v>4.881025015253203E-3</v>
      </c>
      <c r="H35" s="35">
        <v>0</v>
      </c>
      <c r="I35" s="37">
        <f t="shared" si="2"/>
        <v>0</v>
      </c>
      <c r="J35" s="35">
        <v>0</v>
      </c>
      <c r="K35" s="37">
        <f t="shared" si="3"/>
        <v>0</v>
      </c>
      <c r="L35" s="39">
        <v>1639</v>
      </c>
    </row>
    <row r="36" spans="1:12" x14ac:dyDescent="0.2">
      <c r="A36" s="33" t="s">
        <v>31</v>
      </c>
      <c r="B36" s="34" t="s">
        <v>78</v>
      </c>
      <c r="C36" s="35">
        <v>7708</v>
      </c>
      <c r="D36" s="35">
        <v>87</v>
      </c>
      <c r="E36" s="37">
        <f t="shared" si="0"/>
        <v>0.46031746031746029</v>
      </c>
      <c r="F36" s="35">
        <v>31</v>
      </c>
      <c r="G36" s="37">
        <f t="shared" si="1"/>
        <v>0.16402116402116401</v>
      </c>
      <c r="H36" s="35">
        <v>0</v>
      </c>
      <c r="I36" s="37">
        <f t="shared" si="2"/>
        <v>0</v>
      </c>
      <c r="J36" s="35">
        <v>0</v>
      </c>
      <c r="K36" s="37">
        <f t="shared" si="3"/>
        <v>0</v>
      </c>
      <c r="L36" s="39">
        <v>189</v>
      </c>
    </row>
    <row r="37" spans="1:12" x14ac:dyDescent="0.2">
      <c r="A37" s="33" t="s">
        <v>45</v>
      </c>
      <c r="B37" s="34" t="s">
        <v>90</v>
      </c>
      <c r="C37" s="35">
        <v>4391</v>
      </c>
      <c r="D37" s="35">
        <v>214</v>
      </c>
      <c r="E37" s="37">
        <f t="shared" si="0"/>
        <v>0.26650062266500624</v>
      </c>
      <c r="F37" s="35">
        <v>53</v>
      </c>
      <c r="G37" s="37">
        <f t="shared" si="1"/>
        <v>6.6002490660024907E-2</v>
      </c>
      <c r="H37" s="35">
        <v>147</v>
      </c>
      <c r="I37" s="37">
        <f t="shared" si="2"/>
        <v>0.18306351183063513</v>
      </c>
      <c r="J37" s="35">
        <v>24</v>
      </c>
      <c r="K37" s="37">
        <f t="shared" si="3"/>
        <v>2.9887920298879204E-2</v>
      </c>
      <c r="L37" s="39">
        <v>803</v>
      </c>
    </row>
    <row r="38" spans="1:12" x14ac:dyDescent="0.2">
      <c r="A38" s="33" t="s">
        <v>58</v>
      </c>
      <c r="B38" s="34" t="s">
        <v>90</v>
      </c>
      <c r="C38" s="35">
        <v>5938</v>
      </c>
      <c r="D38" s="35">
        <v>53</v>
      </c>
      <c r="E38" s="37">
        <f t="shared" si="0"/>
        <v>0.1448087431693989</v>
      </c>
      <c r="F38" s="35">
        <v>3</v>
      </c>
      <c r="G38" s="37">
        <f t="shared" si="1"/>
        <v>8.1967213114754103E-3</v>
      </c>
      <c r="H38" s="35">
        <v>180</v>
      </c>
      <c r="I38" s="37">
        <f t="shared" si="2"/>
        <v>0.49180327868852458</v>
      </c>
      <c r="J38" s="35">
        <v>33</v>
      </c>
      <c r="K38" s="37">
        <f t="shared" si="3"/>
        <v>9.0163934426229511E-2</v>
      </c>
      <c r="L38" s="39">
        <v>366</v>
      </c>
    </row>
    <row r="39" spans="1:12" x14ac:dyDescent="0.2">
      <c r="A39" s="33" t="s">
        <v>39</v>
      </c>
      <c r="B39" s="34" t="s">
        <v>86</v>
      </c>
      <c r="C39" s="35">
        <v>7263</v>
      </c>
      <c r="D39" s="35">
        <v>93</v>
      </c>
      <c r="E39" s="37">
        <f t="shared" si="0"/>
        <v>0.17481203007518797</v>
      </c>
      <c r="F39" s="35">
        <v>1</v>
      </c>
      <c r="G39" s="37">
        <f t="shared" si="1"/>
        <v>1.8796992481203006E-3</v>
      </c>
      <c r="H39" s="35">
        <v>0</v>
      </c>
      <c r="I39" s="37">
        <f t="shared" si="2"/>
        <v>0</v>
      </c>
      <c r="J39" s="35">
        <v>5</v>
      </c>
      <c r="K39" s="37">
        <f t="shared" si="3"/>
        <v>9.3984962406015032E-3</v>
      </c>
      <c r="L39" s="39">
        <v>532</v>
      </c>
    </row>
    <row r="40" spans="1:12" x14ac:dyDescent="0.2">
      <c r="A40" s="33" t="s">
        <v>43</v>
      </c>
      <c r="B40" s="34" t="s">
        <v>86</v>
      </c>
      <c r="C40" s="35">
        <v>14167</v>
      </c>
      <c r="D40" s="35">
        <v>194</v>
      </c>
      <c r="E40" s="37">
        <f t="shared" si="0"/>
        <v>0.30312499999999998</v>
      </c>
      <c r="F40" s="35">
        <v>50</v>
      </c>
      <c r="G40" s="37">
        <f t="shared" si="1"/>
        <v>7.8125E-2</v>
      </c>
      <c r="H40" s="35">
        <v>41</v>
      </c>
      <c r="I40" s="37">
        <f t="shared" si="2"/>
        <v>6.4062499999999994E-2</v>
      </c>
      <c r="J40" s="35">
        <v>0</v>
      </c>
      <c r="K40" s="37">
        <f t="shared" si="3"/>
        <v>0</v>
      </c>
      <c r="L40" s="39">
        <v>640</v>
      </c>
    </row>
    <row r="41" spans="1:12" x14ac:dyDescent="0.2">
      <c r="A41" s="33" t="s">
        <v>67</v>
      </c>
      <c r="B41" s="34" t="s">
        <v>108</v>
      </c>
      <c r="C41" s="35">
        <v>30639</v>
      </c>
      <c r="D41" s="35">
        <v>251</v>
      </c>
      <c r="E41" s="37">
        <f t="shared" si="0"/>
        <v>0.34620689655172415</v>
      </c>
      <c r="F41" s="35">
        <v>101</v>
      </c>
      <c r="G41" s="37">
        <f t="shared" si="1"/>
        <v>0.1393103448275862</v>
      </c>
      <c r="H41" s="35">
        <v>3</v>
      </c>
      <c r="I41" s="37">
        <f t="shared" si="2"/>
        <v>4.1379310344827587E-3</v>
      </c>
      <c r="J41" s="35">
        <v>3</v>
      </c>
      <c r="K41" s="37">
        <f t="shared" si="3"/>
        <v>4.1379310344827587E-3</v>
      </c>
      <c r="L41" s="39">
        <v>725</v>
      </c>
    </row>
    <row r="42" spans="1:12" x14ac:dyDescent="0.2">
      <c r="A42" s="33" t="s">
        <v>68</v>
      </c>
      <c r="B42" s="34" t="s">
        <v>109</v>
      </c>
      <c r="C42" s="35">
        <v>15780</v>
      </c>
      <c r="D42" s="35">
        <v>174</v>
      </c>
      <c r="E42" s="37">
        <f t="shared" si="0"/>
        <v>0.4264705882352941</v>
      </c>
      <c r="F42" s="35">
        <v>34</v>
      </c>
      <c r="G42" s="37">
        <f t="shared" si="1"/>
        <v>8.3333333333333329E-2</v>
      </c>
      <c r="H42" s="35">
        <v>0</v>
      </c>
      <c r="I42" s="37">
        <f t="shared" si="2"/>
        <v>0</v>
      </c>
      <c r="J42" s="35">
        <v>30</v>
      </c>
      <c r="K42" s="37">
        <f t="shared" si="3"/>
        <v>7.3529411764705885E-2</v>
      </c>
      <c r="L42" s="39">
        <v>408</v>
      </c>
    </row>
    <row r="43" spans="1:12" x14ac:dyDescent="0.2">
      <c r="A43" s="33" t="s">
        <v>41</v>
      </c>
      <c r="B43" s="34" t="s">
        <v>88</v>
      </c>
      <c r="C43" s="35">
        <v>10611</v>
      </c>
      <c r="D43" s="35">
        <v>38</v>
      </c>
      <c r="E43" s="37">
        <f t="shared" si="0"/>
        <v>0.2878787878787879</v>
      </c>
      <c r="F43" s="35">
        <v>12</v>
      </c>
      <c r="G43" s="37">
        <f t="shared" si="1"/>
        <v>9.0909090909090912E-2</v>
      </c>
      <c r="H43" s="35">
        <v>0</v>
      </c>
      <c r="I43" s="37">
        <f t="shared" si="2"/>
        <v>0</v>
      </c>
      <c r="J43" s="35">
        <v>0</v>
      </c>
      <c r="K43" s="37">
        <f t="shared" si="3"/>
        <v>0</v>
      </c>
      <c r="L43" s="39">
        <v>132</v>
      </c>
    </row>
    <row r="44" spans="1:12" x14ac:dyDescent="0.2">
      <c r="A44" s="33" t="s">
        <v>62</v>
      </c>
      <c r="B44" s="34" t="s">
        <v>104</v>
      </c>
      <c r="C44" s="35">
        <v>2544</v>
      </c>
      <c r="D44" s="35">
        <v>59</v>
      </c>
      <c r="E44" s="37">
        <f t="shared" si="0"/>
        <v>0.76623376623376627</v>
      </c>
      <c r="F44" s="35">
        <v>3</v>
      </c>
      <c r="G44" s="37">
        <f t="shared" si="1"/>
        <v>3.896103896103896E-2</v>
      </c>
      <c r="H44" s="35">
        <v>0</v>
      </c>
      <c r="I44" s="37">
        <f t="shared" si="2"/>
        <v>0</v>
      </c>
      <c r="J44" s="35">
        <v>0</v>
      </c>
      <c r="K44" s="37">
        <f t="shared" si="3"/>
        <v>0</v>
      </c>
      <c r="L44" s="39">
        <v>77</v>
      </c>
    </row>
    <row r="45" spans="1:12" x14ac:dyDescent="0.2">
      <c r="A45" s="33" t="s">
        <v>69</v>
      </c>
      <c r="B45" s="34" t="s">
        <v>104</v>
      </c>
      <c r="C45" s="35">
        <v>80128</v>
      </c>
      <c r="D45" s="35">
        <v>440</v>
      </c>
      <c r="E45" s="37">
        <f t="shared" si="0"/>
        <v>0.38562664329535495</v>
      </c>
      <c r="F45" s="35">
        <v>10</v>
      </c>
      <c r="G45" s="37">
        <f t="shared" si="1"/>
        <v>8.7642418930762491E-3</v>
      </c>
      <c r="H45" s="35">
        <v>0</v>
      </c>
      <c r="I45" s="37">
        <f t="shared" si="2"/>
        <v>0</v>
      </c>
      <c r="J45" s="35">
        <v>0</v>
      </c>
      <c r="K45" s="37">
        <f t="shared" si="3"/>
        <v>0</v>
      </c>
      <c r="L45" s="39">
        <v>1141</v>
      </c>
    </row>
    <row r="46" spans="1:12" x14ac:dyDescent="0.2">
      <c r="A46" s="33" t="s">
        <v>184</v>
      </c>
      <c r="B46" s="34" t="s">
        <v>96</v>
      </c>
      <c r="C46" s="35">
        <v>6135</v>
      </c>
      <c r="D46" s="35">
        <v>70</v>
      </c>
      <c r="E46" s="37">
        <f t="shared" si="0"/>
        <v>0.24054982817869416</v>
      </c>
      <c r="F46" s="35">
        <v>141</v>
      </c>
      <c r="G46" s="37">
        <f t="shared" si="1"/>
        <v>0.4845360824742268</v>
      </c>
      <c r="H46" s="35">
        <v>66</v>
      </c>
      <c r="I46" s="37">
        <f t="shared" si="2"/>
        <v>0.22680412371134021</v>
      </c>
      <c r="J46" s="35">
        <v>1</v>
      </c>
      <c r="K46" s="37">
        <f t="shared" si="3"/>
        <v>3.4364261168384879E-3</v>
      </c>
      <c r="L46" s="39">
        <v>291</v>
      </c>
    </row>
    <row r="47" spans="1:12" x14ac:dyDescent="0.2">
      <c r="A47" s="33" t="s">
        <v>70</v>
      </c>
      <c r="B47" s="34" t="s">
        <v>110</v>
      </c>
      <c r="C47" s="35">
        <v>29191</v>
      </c>
      <c r="D47" s="35">
        <v>412</v>
      </c>
      <c r="E47" s="37">
        <f t="shared" si="0"/>
        <v>0.34247714048212802</v>
      </c>
      <c r="F47" s="35">
        <v>111</v>
      </c>
      <c r="G47" s="37">
        <f t="shared" si="1"/>
        <v>9.2269326683291769E-2</v>
      </c>
      <c r="H47" s="35">
        <v>198</v>
      </c>
      <c r="I47" s="37">
        <f t="shared" si="2"/>
        <v>0.16458852867830423</v>
      </c>
      <c r="J47" s="35">
        <v>0</v>
      </c>
      <c r="K47" s="37">
        <f t="shared" si="3"/>
        <v>0</v>
      </c>
      <c r="L47" s="39">
        <v>1203</v>
      </c>
    </row>
    <row r="48" spans="1:12" x14ac:dyDescent="0.2">
      <c r="A48" s="33" t="s">
        <v>71</v>
      </c>
      <c r="B48" s="34" t="s">
        <v>111</v>
      </c>
      <c r="C48" s="35">
        <v>22787</v>
      </c>
      <c r="D48" s="35">
        <v>572</v>
      </c>
      <c r="E48" s="37">
        <f t="shared" si="0"/>
        <v>0.50396475770925109</v>
      </c>
      <c r="F48" s="35">
        <v>113</v>
      </c>
      <c r="G48" s="37">
        <f t="shared" si="1"/>
        <v>9.9559471365638766E-2</v>
      </c>
      <c r="H48" s="35">
        <v>0</v>
      </c>
      <c r="I48" s="37">
        <f t="shared" si="2"/>
        <v>0</v>
      </c>
      <c r="J48" s="35">
        <v>53</v>
      </c>
      <c r="K48" s="37">
        <f t="shared" si="3"/>
        <v>4.6696035242290747E-2</v>
      </c>
      <c r="L48" s="39">
        <v>1135</v>
      </c>
    </row>
    <row r="49" spans="1:12" x14ac:dyDescent="0.2">
      <c r="A49" s="33" t="s">
        <v>73</v>
      </c>
      <c r="B49" s="34" t="s">
        <v>112</v>
      </c>
      <c r="C49" s="35">
        <v>41186</v>
      </c>
      <c r="D49" s="35">
        <v>242</v>
      </c>
      <c r="E49" s="37">
        <f t="shared" si="0"/>
        <v>0.35588235294117648</v>
      </c>
      <c r="F49" s="35">
        <v>25</v>
      </c>
      <c r="G49" s="37">
        <f t="shared" si="1"/>
        <v>3.6764705882352942E-2</v>
      </c>
      <c r="H49" s="35">
        <v>36</v>
      </c>
      <c r="I49" s="37">
        <f t="shared" si="2"/>
        <v>5.2941176470588235E-2</v>
      </c>
      <c r="J49" s="35">
        <v>0</v>
      </c>
      <c r="K49" s="37">
        <f t="shared" si="3"/>
        <v>0</v>
      </c>
      <c r="L49" s="39">
        <v>680</v>
      </c>
    </row>
    <row r="50" spans="1:12" x14ac:dyDescent="0.2">
      <c r="A50" s="47"/>
      <c r="B50" s="48"/>
      <c r="C50" s="49"/>
      <c r="D50" s="49"/>
      <c r="E50" s="49"/>
      <c r="F50" s="49"/>
      <c r="G50" s="49"/>
      <c r="H50" s="49"/>
      <c r="I50" s="60"/>
      <c r="J50" s="49"/>
      <c r="K50" s="49"/>
      <c r="L50" s="53"/>
    </row>
    <row r="51" spans="1:12" x14ac:dyDescent="0.2">
      <c r="A51" s="12" t="s">
        <v>117</v>
      </c>
      <c r="B51" s="12"/>
      <c r="C51" s="13">
        <f>SUM(C2:C34,C36:C49)</f>
        <v>1052566</v>
      </c>
      <c r="D51" s="13">
        <f t="shared" ref="D51:L51" si="4">SUM(D2:D49)</f>
        <v>12073</v>
      </c>
      <c r="E51" s="58"/>
      <c r="F51" s="13">
        <f t="shared" si="4"/>
        <v>2248</v>
      </c>
      <c r="G51" s="58"/>
      <c r="H51" s="13">
        <f t="shared" si="4"/>
        <v>1111</v>
      </c>
      <c r="I51" s="58"/>
      <c r="J51" s="13">
        <f t="shared" si="4"/>
        <v>480</v>
      </c>
      <c r="K51" s="58"/>
      <c r="L51" s="13">
        <f t="shared" si="4"/>
        <v>35649</v>
      </c>
    </row>
    <row r="52" spans="1:12" x14ac:dyDescent="0.2">
      <c r="A52" s="12" t="s">
        <v>138</v>
      </c>
      <c r="B52" s="12"/>
      <c r="C52" s="58"/>
      <c r="D52" s="15">
        <f>D51/L51</f>
        <v>0.33866307610311652</v>
      </c>
      <c r="E52" s="61"/>
      <c r="F52" s="15">
        <f>F51/L51</f>
        <v>6.3059272349855533E-2</v>
      </c>
      <c r="G52" s="61"/>
      <c r="H52" s="15">
        <f>H51/L51</f>
        <v>3.1164969564363657E-2</v>
      </c>
      <c r="I52" s="61"/>
      <c r="J52" s="15">
        <f>J51/L51</f>
        <v>1.3464613313136413E-2</v>
      </c>
      <c r="K52" s="61"/>
      <c r="L52" s="58"/>
    </row>
    <row r="53" spans="1:12" x14ac:dyDescent="0.2">
      <c r="A53" s="12" t="s">
        <v>118</v>
      </c>
      <c r="B53" s="12"/>
      <c r="C53" s="13">
        <f>AVERAGE(C2:C34,C36:C49)</f>
        <v>22395.021276595744</v>
      </c>
      <c r="D53" s="13">
        <f t="shared" ref="D53:L53" si="5">AVERAGE(D2:D49)</f>
        <v>251.52083333333334</v>
      </c>
      <c r="E53" s="15">
        <f>AVERAGE(E2:E49)</f>
        <v>0.36030225106892444</v>
      </c>
      <c r="F53" s="13">
        <f t="shared" si="5"/>
        <v>46.833333333333336</v>
      </c>
      <c r="G53" s="15">
        <f>AVERAGE(G2:G49)</f>
        <v>8.1299529823138553E-2</v>
      </c>
      <c r="H53" s="13">
        <f t="shared" si="5"/>
        <v>23.145833333333332</v>
      </c>
      <c r="I53" s="15">
        <f>AVERAGE(I2:I49)</f>
        <v>3.7840770770076033E-2</v>
      </c>
      <c r="J53" s="13">
        <f t="shared" si="5"/>
        <v>10</v>
      </c>
      <c r="K53" s="15">
        <f>AVERAGE(K2:K49)</f>
        <v>1.4277952221896067E-2</v>
      </c>
      <c r="L53" s="13">
        <f t="shared" si="5"/>
        <v>742.6875</v>
      </c>
    </row>
    <row r="54" spans="1:12" x14ac:dyDescent="0.2">
      <c r="A54" s="12" t="s">
        <v>119</v>
      </c>
      <c r="B54" s="12"/>
      <c r="C54" s="13">
        <f>MEDIAN(C2:C34,C36:C49)</f>
        <v>14167</v>
      </c>
      <c r="D54" s="13">
        <f t="shared" ref="D54:L54" si="6">MEDIAN(D2:D49)</f>
        <v>177.5</v>
      </c>
      <c r="E54" s="15">
        <f>MEDIAN(E2:E49)</f>
        <v>0.34434201851692608</v>
      </c>
      <c r="F54" s="13">
        <f t="shared" si="6"/>
        <v>20.5</v>
      </c>
      <c r="G54" s="15">
        <f>MEDIAN(G2:G49)</f>
        <v>5.7549893309903351E-2</v>
      </c>
      <c r="H54" s="13">
        <f t="shared" si="6"/>
        <v>0.5</v>
      </c>
      <c r="I54" s="15">
        <f>MEDIAN(I2:I49)</f>
        <v>6.8446269678302531E-4</v>
      </c>
      <c r="J54" s="13">
        <f t="shared" si="6"/>
        <v>0</v>
      </c>
      <c r="K54" s="15">
        <f>MEDIAN(K2:K49)</f>
        <v>0</v>
      </c>
      <c r="L54" s="13">
        <f t="shared" si="6"/>
        <v>636.5</v>
      </c>
    </row>
    <row r="55" spans="1:12" x14ac:dyDescent="0.2">
      <c r="A55"/>
      <c r="B55" s="34"/>
      <c r="C55" s="35"/>
      <c r="D55" s="35"/>
      <c r="E55" s="35"/>
      <c r="F55" s="35"/>
      <c r="G55" s="35"/>
      <c r="H55" s="35"/>
      <c r="I55" s="35"/>
      <c r="J55" s="35"/>
      <c r="K55" s="35"/>
      <c r="L55" s="35"/>
    </row>
  </sheetData>
  <autoFilter ref="A1:L49" xr:uid="{8E3A289C-4A9F-491B-92AD-CCF70E46B6F1}">
    <sortState xmlns:xlrd2="http://schemas.microsoft.com/office/spreadsheetml/2017/richdata2" ref="A2:L49">
      <sortCondition ref="B1:B49"/>
    </sortState>
  </autoFilter>
  <sortState xmlns:xlrd2="http://schemas.microsoft.com/office/spreadsheetml/2017/richdata2" ref="A2:L49">
    <sortCondition ref="B2:B49"/>
  </sortState>
  <conditionalFormatting sqref="A2:L49">
    <cfRule type="expression" dxfId="4" priority="1">
      <formula>MOD(ROW(),2)=0</formula>
    </cfRule>
  </conditionalFormatting>
  <printOptions horizontalCentered="1" verticalCentered="1"/>
  <pageMargins left="0.3" right="0.3" top="0.5" bottom="0.5" header="0.3" footer="0.3"/>
  <pageSetup fitToWidth="0" orientation="portrait" r:id="rId1"/>
  <headerFooter>
    <oddHeader>&amp;C&amp;11Programs FY2019</oddHeader>
    <oddFooter>&amp;CRI Office of Library and Information Services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2F5F-8DF5-4076-86B9-2B7DE3E86992}">
  <sheetPr>
    <tabColor theme="7" tint="0.39997558519241921"/>
  </sheetPr>
  <dimension ref="A1"/>
  <sheetViews>
    <sheetView workbookViewId="0"/>
  </sheetViews>
  <sheetFormatPr defaultRowHeight="12.75" x14ac:dyDescent="0.2"/>
  <sheetData/>
  <printOptions horizontalCentered="1" verticalCentered="1"/>
  <pageMargins left="0.45" right="0.45" top="0.5" bottom="0.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5E29-41C7-4385-9505-D59386782184}">
  <sheetPr>
    <tabColor theme="7" tint="0.39997558519241921"/>
    <pageSetUpPr fitToPage="1"/>
  </sheetPr>
  <dimension ref="A1:O55"/>
  <sheetViews>
    <sheetView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5.42578125" style="2" customWidth="1"/>
    <col min="2" max="2" width="15.140625" style="2" hidden="1" customWidth="1"/>
    <col min="3" max="3" width="11.42578125" style="4" hidden="1" customWidth="1"/>
    <col min="4" max="4" width="11.42578125" style="7" hidden="1" customWidth="1"/>
    <col min="5" max="5" width="11.42578125" style="7" bestFit="1" customWidth="1"/>
    <col min="6" max="6" width="10.7109375" style="7" customWidth="1"/>
    <col min="7" max="8" width="10.140625" style="7" customWidth="1"/>
    <col min="9" max="10" width="11.42578125" style="7" customWidth="1"/>
    <col min="11" max="11" width="11.42578125" style="7" bestFit="1" customWidth="1"/>
    <col min="12" max="12" width="11.42578125" style="7" customWidth="1"/>
    <col min="13" max="13" width="11.42578125" style="7" bestFit="1" customWidth="1"/>
    <col min="14" max="14" width="10.85546875" style="6" customWidth="1"/>
    <col min="15" max="15" width="10.42578125" style="72" customWidth="1"/>
  </cols>
  <sheetData>
    <row r="1" spans="1:15" ht="63" customHeight="1" x14ac:dyDescent="0.2">
      <c r="A1" s="104" t="s">
        <v>0</v>
      </c>
      <c r="B1" s="28" t="s">
        <v>26</v>
      </c>
      <c r="C1" s="29" t="s">
        <v>132</v>
      </c>
      <c r="D1" s="59" t="s">
        <v>12</v>
      </c>
      <c r="E1" s="29" t="s">
        <v>17</v>
      </c>
      <c r="F1" s="41" t="s">
        <v>147</v>
      </c>
      <c r="G1" s="29" t="s">
        <v>18</v>
      </c>
      <c r="H1" s="41" t="s">
        <v>148</v>
      </c>
      <c r="I1" s="29" t="s">
        <v>19</v>
      </c>
      <c r="J1" s="41" t="s">
        <v>149</v>
      </c>
      <c r="K1" s="29" t="s">
        <v>20</v>
      </c>
      <c r="L1" s="41" t="s">
        <v>150</v>
      </c>
      <c r="M1" s="29" t="s">
        <v>21</v>
      </c>
      <c r="N1" s="41" t="s">
        <v>151</v>
      </c>
      <c r="O1" s="32" t="s">
        <v>152</v>
      </c>
    </row>
    <row r="2" spans="1:15" x14ac:dyDescent="0.2">
      <c r="A2" s="105" t="s">
        <v>29</v>
      </c>
      <c r="B2" s="34" t="s">
        <v>76</v>
      </c>
      <c r="C2" s="65">
        <v>16310</v>
      </c>
      <c r="D2" s="39">
        <v>796</v>
      </c>
      <c r="E2" s="35">
        <v>2493</v>
      </c>
      <c r="F2" s="37">
        <f t="shared" ref="F2:F49" si="0">E2/M2</f>
        <v>0.15171616358325218</v>
      </c>
      <c r="G2" s="35">
        <v>3261</v>
      </c>
      <c r="H2" s="37">
        <f t="shared" ref="H2:H49" si="1">G2/M2</f>
        <v>0.19845423563777995</v>
      </c>
      <c r="I2" s="35">
        <v>2398</v>
      </c>
      <c r="J2" s="37">
        <f t="shared" ref="J2:J49" si="2">I2/M2</f>
        <v>0.14593476144109055</v>
      </c>
      <c r="K2" s="35">
        <v>0</v>
      </c>
      <c r="L2" s="37">
        <f t="shared" ref="L2:L49" si="3">K2/M2</f>
        <v>0</v>
      </c>
      <c r="M2" s="35">
        <v>16432</v>
      </c>
      <c r="N2" s="55">
        <f t="shared" ref="N2:N49" si="4">M2/D2</f>
        <v>20.643216080402009</v>
      </c>
      <c r="O2" s="69">
        <f t="shared" ref="O2:O49" si="5">M2/C2</f>
        <v>1.0074800735744942</v>
      </c>
    </row>
    <row r="3" spans="1:15" x14ac:dyDescent="0.2">
      <c r="A3" s="105" t="s">
        <v>66</v>
      </c>
      <c r="B3" s="34" t="s">
        <v>107</v>
      </c>
      <c r="C3" s="65">
        <v>22954</v>
      </c>
      <c r="D3" s="39">
        <v>1692</v>
      </c>
      <c r="E3" s="35">
        <v>2490</v>
      </c>
      <c r="F3" s="37">
        <f t="shared" si="0"/>
        <v>0.17410152426234093</v>
      </c>
      <c r="G3" s="35">
        <v>128</v>
      </c>
      <c r="H3" s="37">
        <f t="shared" si="1"/>
        <v>8.9497972311564818E-3</v>
      </c>
      <c r="I3" s="35">
        <v>197</v>
      </c>
      <c r="J3" s="37">
        <f t="shared" si="2"/>
        <v>1.3774297301076772E-2</v>
      </c>
      <c r="K3" s="35">
        <v>74</v>
      </c>
      <c r="L3" s="37">
        <f t="shared" si="3"/>
        <v>5.1741015242623405E-3</v>
      </c>
      <c r="M3" s="35">
        <v>14302</v>
      </c>
      <c r="N3" s="55">
        <f t="shared" si="4"/>
        <v>8.4527186761229309</v>
      </c>
      <c r="O3" s="69">
        <f t="shared" si="5"/>
        <v>0.62307223141936041</v>
      </c>
    </row>
    <row r="4" spans="1:15" x14ac:dyDescent="0.2">
      <c r="A4" s="105" t="s">
        <v>48</v>
      </c>
      <c r="B4" s="34" t="s">
        <v>93</v>
      </c>
      <c r="C4" s="65">
        <v>14055</v>
      </c>
      <c r="D4" s="39">
        <v>980</v>
      </c>
      <c r="E4" s="35">
        <v>2579</v>
      </c>
      <c r="F4" s="37">
        <f t="shared" si="0"/>
        <v>0.12648357037763611</v>
      </c>
      <c r="G4" s="35">
        <v>4782</v>
      </c>
      <c r="H4" s="37">
        <f t="shared" si="1"/>
        <v>0.23452672878862188</v>
      </c>
      <c r="I4" s="35">
        <v>51</v>
      </c>
      <c r="J4" s="37">
        <f t="shared" si="2"/>
        <v>2.5012260912211869E-3</v>
      </c>
      <c r="K4" s="35">
        <v>4920</v>
      </c>
      <c r="L4" s="37">
        <f t="shared" si="3"/>
        <v>0.24129475232957331</v>
      </c>
      <c r="M4" s="35">
        <v>20390</v>
      </c>
      <c r="N4" s="55">
        <f t="shared" si="4"/>
        <v>20.806122448979593</v>
      </c>
      <c r="O4" s="69">
        <f t="shared" si="5"/>
        <v>1.4507292778370686</v>
      </c>
    </row>
    <row r="5" spans="1:15" x14ac:dyDescent="0.2">
      <c r="A5" s="105" t="s">
        <v>60</v>
      </c>
      <c r="B5" s="34" t="s">
        <v>93</v>
      </c>
      <c r="C5" s="65">
        <v>1900</v>
      </c>
      <c r="D5" s="39">
        <v>186</v>
      </c>
      <c r="E5" s="35">
        <v>259</v>
      </c>
      <c r="F5" s="37">
        <f t="shared" si="0"/>
        <v>0.36789772727272729</v>
      </c>
      <c r="G5" s="35">
        <v>115</v>
      </c>
      <c r="H5" s="37">
        <f t="shared" si="1"/>
        <v>0.16335227272727273</v>
      </c>
      <c r="I5" s="35">
        <v>1</v>
      </c>
      <c r="J5" s="37">
        <f t="shared" si="2"/>
        <v>1.4204545454545455E-3</v>
      </c>
      <c r="K5" s="35">
        <v>35</v>
      </c>
      <c r="L5" s="37">
        <f t="shared" si="3"/>
        <v>4.9715909090909088E-2</v>
      </c>
      <c r="M5" s="35">
        <v>704</v>
      </c>
      <c r="N5" s="55">
        <f t="shared" si="4"/>
        <v>3.78494623655914</v>
      </c>
      <c r="O5" s="69">
        <f t="shared" si="5"/>
        <v>0.3705263157894737</v>
      </c>
    </row>
    <row r="6" spans="1:15" x14ac:dyDescent="0.2">
      <c r="A6" s="105" t="s">
        <v>27</v>
      </c>
      <c r="B6" s="34" t="s">
        <v>74</v>
      </c>
      <c r="C6" s="65">
        <v>19376</v>
      </c>
      <c r="D6" s="39">
        <v>335</v>
      </c>
      <c r="E6" s="35">
        <v>11</v>
      </c>
      <c r="F6" s="37">
        <f t="shared" si="0"/>
        <v>1.2702078521939953E-2</v>
      </c>
      <c r="G6" s="35">
        <v>42</v>
      </c>
      <c r="H6" s="37">
        <f t="shared" si="1"/>
        <v>4.8498845265588918E-2</v>
      </c>
      <c r="I6" s="35">
        <v>0</v>
      </c>
      <c r="J6" s="37">
        <f t="shared" si="2"/>
        <v>0</v>
      </c>
      <c r="K6" s="35">
        <v>0</v>
      </c>
      <c r="L6" s="37">
        <f t="shared" si="3"/>
        <v>0</v>
      </c>
      <c r="M6" s="35">
        <v>866</v>
      </c>
      <c r="N6" s="55">
        <f t="shared" si="4"/>
        <v>2.5850746268656715</v>
      </c>
      <c r="O6" s="69">
        <f t="shared" si="5"/>
        <v>4.4694467382328656E-2</v>
      </c>
    </row>
    <row r="7" spans="1:15" x14ac:dyDescent="0.2">
      <c r="A7" s="105" t="s">
        <v>34</v>
      </c>
      <c r="B7" s="34" t="s">
        <v>81</v>
      </c>
      <c r="C7" s="65">
        <v>7827</v>
      </c>
      <c r="D7" s="39">
        <v>823</v>
      </c>
      <c r="E7" s="35">
        <v>7641</v>
      </c>
      <c r="F7" s="37">
        <f t="shared" si="0"/>
        <v>0.48492733388335341</v>
      </c>
      <c r="G7" s="35">
        <v>415</v>
      </c>
      <c r="H7" s="37">
        <f t="shared" si="1"/>
        <v>2.6337500793298215E-2</v>
      </c>
      <c r="I7" s="35">
        <v>0</v>
      </c>
      <c r="J7" s="37">
        <f t="shared" si="2"/>
        <v>0</v>
      </c>
      <c r="K7" s="35">
        <v>0</v>
      </c>
      <c r="L7" s="37">
        <f t="shared" si="3"/>
        <v>0</v>
      </c>
      <c r="M7" s="35">
        <v>15757</v>
      </c>
      <c r="N7" s="55">
        <f t="shared" si="4"/>
        <v>19.14580801944107</v>
      </c>
      <c r="O7" s="69">
        <f t="shared" si="5"/>
        <v>2.0131595758272645</v>
      </c>
    </row>
    <row r="8" spans="1:15" x14ac:dyDescent="0.2">
      <c r="A8" s="105" t="s">
        <v>32</v>
      </c>
      <c r="B8" s="34" t="s">
        <v>79</v>
      </c>
      <c r="C8" s="65">
        <v>35014</v>
      </c>
      <c r="D8" s="39">
        <v>932</v>
      </c>
      <c r="E8" s="35">
        <v>3378</v>
      </c>
      <c r="F8" s="37">
        <f t="shared" si="0"/>
        <v>0.19826270689048012</v>
      </c>
      <c r="G8" s="35">
        <v>1411</v>
      </c>
      <c r="H8" s="37">
        <f t="shared" si="1"/>
        <v>8.2814884376100475E-2</v>
      </c>
      <c r="I8" s="35">
        <v>898</v>
      </c>
      <c r="J8" s="37">
        <f t="shared" si="2"/>
        <v>5.270571663340768E-2</v>
      </c>
      <c r="K8" s="35">
        <v>0</v>
      </c>
      <c r="L8" s="37">
        <f t="shared" si="3"/>
        <v>0</v>
      </c>
      <c r="M8" s="35">
        <v>17038</v>
      </c>
      <c r="N8" s="55">
        <f t="shared" si="4"/>
        <v>18.281115879828327</v>
      </c>
      <c r="O8" s="69">
        <f t="shared" si="5"/>
        <v>0.48660535785685727</v>
      </c>
    </row>
    <row r="9" spans="1:15" x14ac:dyDescent="0.2">
      <c r="A9" s="105" t="s">
        <v>33</v>
      </c>
      <c r="B9" s="34" t="s">
        <v>80</v>
      </c>
      <c r="C9" s="65">
        <v>80387</v>
      </c>
      <c r="D9" s="39">
        <v>1461</v>
      </c>
      <c r="E9" s="35">
        <v>8984</v>
      </c>
      <c r="F9" s="37">
        <f t="shared" si="0"/>
        <v>0.3199544143309947</v>
      </c>
      <c r="G9" s="35">
        <v>5225</v>
      </c>
      <c r="H9" s="37">
        <f t="shared" si="1"/>
        <v>0.18608212543181737</v>
      </c>
      <c r="I9" s="35">
        <v>0</v>
      </c>
      <c r="J9" s="37">
        <f t="shared" si="2"/>
        <v>0</v>
      </c>
      <c r="K9" s="35">
        <v>0</v>
      </c>
      <c r="L9" s="37">
        <f t="shared" si="3"/>
        <v>0</v>
      </c>
      <c r="M9" s="35">
        <v>28079</v>
      </c>
      <c r="N9" s="55">
        <f t="shared" si="4"/>
        <v>19.219028062970569</v>
      </c>
      <c r="O9" s="69">
        <f t="shared" si="5"/>
        <v>0.34929777202781542</v>
      </c>
    </row>
    <row r="10" spans="1:15" x14ac:dyDescent="0.2">
      <c r="A10" s="105" t="s">
        <v>35</v>
      </c>
      <c r="B10" s="34" t="s">
        <v>82</v>
      </c>
      <c r="C10" s="65">
        <v>33506</v>
      </c>
      <c r="D10" s="39">
        <v>668</v>
      </c>
      <c r="E10" s="35">
        <v>1705</v>
      </c>
      <c r="F10" s="37">
        <f t="shared" si="0"/>
        <v>7.5596346546067214E-2</v>
      </c>
      <c r="G10" s="35">
        <v>256</v>
      </c>
      <c r="H10" s="37">
        <f t="shared" si="1"/>
        <v>1.1350536490201294E-2</v>
      </c>
      <c r="I10" s="35">
        <v>0</v>
      </c>
      <c r="J10" s="37">
        <f t="shared" si="2"/>
        <v>0</v>
      </c>
      <c r="K10" s="35">
        <v>1370</v>
      </c>
      <c r="L10" s="37">
        <f t="shared" si="3"/>
        <v>6.0743105435842867E-2</v>
      </c>
      <c r="M10" s="35">
        <v>22554</v>
      </c>
      <c r="N10" s="55">
        <f t="shared" si="4"/>
        <v>33.763473053892213</v>
      </c>
      <c r="O10" s="69">
        <f t="shared" si="5"/>
        <v>0.67313317017847552</v>
      </c>
    </row>
    <row r="11" spans="1:15" x14ac:dyDescent="0.2">
      <c r="A11" s="105" t="s">
        <v>37</v>
      </c>
      <c r="B11" s="34" t="s">
        <v>84</v>
      </c>
      <c r="C11" s="65">
        <v>13146</v>
      </c>
      <c r="D11" s="39">
        <v>433</v>
      </c>
      <c r="E11" s="35">
        <v>1284</v>
      </c>
      <c r="F11" s="37">
        <f t="shared" si="0"/>
        <v>0.13945910720104268</v>
      </c>
      <c r="G11" s="35">
        <v>1089</v>
      </c>
      <c r="H11" s="37">
        <f t="shared" si="1"/>
        <v>0.11827956989247312</v>
      </c>
      <c r="I11" s="35">
        <v>36</v>
      </c>
      <c r="J11" s="37">
        <f t="shared" si="2"/>
        <v>3.9100684261974585E-3</v>
      </c>
      <c r="K11" s="35">
        <v>0</v>
      </c>
      <c r="L11" s="37">
        <f t="shared" si="3"/>
        <v>0</v>
      </c>
      <c r="M11" s="35">
        <v>9207</v>
      </c>
      <c r="N11" s="55">
        <f t="shared" si="4"/>
        <v>21.263279445727484</v>
      </c>
      <c r="O11" s="69">
        <f t="shared" si="5"/>
        <v>0.70036513007759016</v>
      </c>
    </row>
    <row r="12" spans="1:15" x14ac:dyDescent="0.2">
      <c r="A12" s="105" t="s">
        <v>38</v>
      </c>
      <c r="B12" s="34" t="s">
        <v>85</v>
      </c>
      <c r="C12" s="65">
        <v>47037</v>
      </c>
      <c r="D12" s="39">
        <v>999</v>
      </c>
      <c r="E12" s="35">
        <v>6913</v>
      </c>
      <c r="F12" s="37">
        <f t="shared" si="0"/>
        <v>0.42178157413056744</v>
      </c>
      <c r="G12" s="35">
        <v>3029</v>
      </c>
      <c r="H12" s="37">
        <f t="shared" si="1"/>
        <v>0.18480780964002441</v>
      </c>
      <c r="I12" s="35">
        <v>0</v>
      </c>
      <c r="J12" s="37">
        <f t="shared" si="2"/>
        <v>0</v>
      </c>
      <c r="K12" s="35">
        <v>0</v>
      </c>
      <c r="L12" s="37">
        <f t="shared" si="3"/>
        <v>0</v>
      </c>
      <c r="M12" s="35">
        <v>16390</v>
      </c>
      <c r="N12" s="55">
        <f t="shared" si="4"/>
        <v>16.406406406406408</v>
      </c>
      <c r="O12" s="69">
        <f t="shared" si="5"/>
        <v>0.34844909326700257</v>
      </c>
    </row>
    <row r="13" spans="1:15" x14ac:dyDescent="0.2">
      <c r="A13" s="105" t="s">
        <v>40</v>
      </c>
      <c r="B13" s="34" t="s">
        <v>87</v>
      </c>
      <c r="C13" s="65">
        <v>6425</v>
      </c>
      <c r="D13" s="39">
        <v>234</v>
      </c>
      <c r="E13" s="35">
        <v>484</v>
      </c>
      <c r="F13" s="37">
        <f t="shared" si="0"/>
        <v>0.11648616125150421</v>
      </c>
      <c r="G13" s="35">
        <v>1449</v>
      </c>
      <c r="H13" s="37">
        <f t="shared" si="1"/>
        <v>0.34873646209386283</v>
      </c>
      <c r="I13" s="35">
        <v>0</v>
      </c>
      <c r="J13" s="37">
        <f t="shared" si="2"/>
        <v>0</v>
      </c>
      <c r="K13" s="35">
        <v>0</v>
      </c>
      <c r="L13" s="37">
        <f t="shared" si="3"/>
        <v>0</v>
      </c>
      <c r="M13" s="35">
        <v>4155</v>
      </c>
      <c r="N13" s="55">
        <f t="shared" si="4"/>
        <v>17.756410256410255</v>
      </c>
      <c r="O13" s="69">
        <f t="shared" si="5"/>
        <v>0.64669260700389108</v>
      </c>
    </row>
    <row r="14" spans="1:15" x14ac:dyDescent="0.2">
      <c r="A14" s="105" t="s">
        <v>50</v>
      </c>
      <c r="B14" s="34" t="s">
        <v>94</v>
      </c>
      <c r="C14" s="65">
        <v>4606</v>
      </c>
      <c r="D14" s="39">
        <v>291</v>
      </c>
      <c r="E14" s="35">
        <v>974</v>
      </c>
      <c r="F14" s="37">
        <f t="shared" si="0"/>
        <v>0.30314347961406785</v>
      </c>
      <c r="G14" s="35">
        <v>494</v>
      </c>
      <c r="H14" s="37">
        <f t="shared" si="1"/>
        <v>0.15375038904450669</v>
      </c>
      <c r="I14" s="35">
        <v>0</v>
      </c>
      <c r="J14" s="37">
        <f t="shared" si="2"/>
        <v>0</v>
      </c>
      <c r="K14" s="35">
        <v>0</v>
      </c>
      <c r="L14" s="37">
        <f t="shared" si="3"/>
        <v>0</v>
      </c>
      <c r="M14" s="35">
        <v>3213</v>
      </c>
      <c r="N14" s="55">
        <f t="shared" si="4"/>
        <v>11.041237113402062</v>
      </c>
      <c r="O14" s="69">
        <f t="shared" si="5"/>
        <v>0.69756838905775076</v>
      </c>
    </row>
    <row r="15" spans="1:15" x14ac:dyDescent="0.2">
      <c r="A15" s="105" t="s">
        <v>42</v>
      </c>
      <c r="B15" s="34" t="s">
        <v>89</v>
      </c>
      <c r="C15" s="65">
        <v>4040</v>
      </c>
      <c r="D15" s="39">
        <v>262</v>
      </c>
      <c r="E15" s="35">
        <v>1210</v>
      </c>
      <c r="F15" s="37">
        <f t="shared" si="0"/>
        <v>0.26332970620239393</v>
      </c>
      <c r="G15" s="35">
        <v>1502</v>
      </c>
      <c r="H15" s="37">
        <f t="shared" si="1"/>
        <v>0.32687704026115344</v>
      </c>
      <c r="I15" s="35">
        <v>73</v>
      </c>
      <c r="J15" s="37">
        <f t="shared" si="2"/>
        <v>1.5886833514689881E-2</v>
      </c>
      <c r="K15" s="35">
        <v>0</v>
      </c>
      <c r="L15" s="37">
        <f t="shared" si="3"/>
        <v>0</v>
      </c>
      <c r="M15" s="35">
        <v>4595</v>
      </c>
      <c r="N15" s="55">
        <f t="shared" si="4"/>
        <v>17.538167938931299</v>
      </c>
      <c r="O15" s="69">
        <f t="shared" si="5"/>
        <v>1.1373762376237624</v>
      </c>
    </row>
    <row r="16" spans="1:15" x14ac:dyDescent="0.2">
      <c r="A16" s="105" t="s">
        <v>44</v>
      </c>
      <c r="B16" s="34" t="s">
        <v>89</v>
      </c>
      <c r="C16" s="65">
        <v>5706</v>
      </c>
      <c r="D16" s="39">
        <v>257</v>
      </c>
      <c r="E16" s="35">
        <v>773</v>
      </c>
      <c r="F16" s="37">
        <f t="shared" si="0"/>
        <v>0.19989656064132402</v>
      </c>
      <c r="G16" s="35">
        <v>1360</v>
      </c>
      <c r="H16" s="37">
        <f t="shared" si="1"/>
        <v>0.35169381949831913</v>
      </c>
      <c r="I16" s="35">
        <v>23</v>
      </c>
      <c r="J16" s="37">
        <f t="shared" si="2"/>
        <v>5.9477631238686324E-3</v>
      </c>
      <c r="K16" s="35">
        <v>0</v>
      </c>
      <c r="L16" s="37">
        <f t="shared" si="3"/>
        <v>0</v>
      </c>
      <c r="M16" s="35">
        <v>3867</v>
      </c>
      <c r="N16" s="55">
        <f t="shared" si="4"/>
        <v>15.046692607003891</v>
      </c>
      <c r="O16" s="69">
        <f t="shared" si="5"/>
        <v>0.67770767613038907</v>
      </c>
    </row>
    <row r="17" spans="1:15" x14ac:dyDescent="0.2">
      <c r="A17" s="105" t="s">
        <v>28</v>
      </c>
      <c r="B17" s="34" t="s">
        <v>75</v>
      </c>
      <c r="C17" s="65">
        <v>3108</v>
      </c>
      <c r="D17" s="39">
        <v>18</v>
      </c>
      <c r="E17" s="35">
        <v>55</v>
      </c>
      <c r="F17" s="37">
        <f t="shared" si="0"/>
        <v>0.18835616438356165</v>
      </c>
      <c r="G17" s="35">
        <v>117</v>
      </c>
      <c r="H17" s="37">
        <f t="shared" si="1"/>
        <v>0.40068493150684931</v>
      </c>
      <c r="I17" s="35">
        <v>0</v>
      </c>
      <c r="J17" s="37">
        <f t="shared" si="2"/>
        <v>0</v>
      </c>
      <c r="K17" s="35">
        <v>0</v>
      </c>
      <c r="L17" s="37">
        <f t="shared" si="3"/>
        <v>0</v>
      </c>
      <c r="M17" s="35">
        <v>292</v>
      </c>
      <c r="N17" s="55">
        <f t="shared" si="4"/>
        <v>16.222222222222221</v>
      </c>
      <c r="O17" s="69">
        <f t="shared" si="5"/>
        <v>9.3951093951093953E-2</v>
      </c>
    </row>
    <row r="18" spans="1:15" x14ac:dyDescent="0.2">
      <c r="A18" s="105" t="s">
        <v>49</v>
      </c>
      <c r="B18" s="34" t="s">
        <v>75</v>
      </c>
      <c r="C18" s="65">
        <v>5080</v>
      </c>
      <c r="D18" s="39">
        <v>236</v>
      </c>
      <c r="E18" s="35">
        <v>240</v>
      </c>
      <c r="F18" s="37">
        <f t="shared" si="0"/>
        <v>0.21524663677130046</v>
      </c>
      <c r="G18" s="35">
        <v>80</v>
      </c>
      <c r="H18" s="37">
        <f t="shared" si="1"/>
        <v>7.1748878923766815E-2</v>
      </c>
      <c r="I18" s="35">
        <v>0</v>
      </c>
      <c r="J18" s="37">
        <f t="shared" si="2"/>
        <v>0</v>
      </c>
      <c r="K18" s="35">
        <v>80</v>
      </c>
      <c r="L18" s="37">
        <f t="shared" si="3"/>
        <v>7.1748878923766815E-2</v>
      </c>
      <c r="M18" s="35">
        <v>1115</v>
      </c>
      <c r="N18" s="55">
        <f t="shared" si="4"/>
        <v>4.7245762711864403</v>
      </c>
      <c r="O18" s="69">
        <f t="shared" si="5"/>
        <v>0.21948818897637795</v>
      </c>
    </row>
    <row r="19" spans="1:15" x14ac:dyDescent="0.2">
      <c r="A19" s="105" t="s">
        <v>47</v>
      </c>
      <c r="B19" s="34" t="s">
        <v>92</v>
      </c>
      <c r="C19" s="65">
        <v>5405</v>
      </c>
      <c r="D19" s="39">
        <v>645</v>
      </c>
      <c r="E19" s="35">
        <v>3006</v>
      </c>
      <c r="F19" s="37">
        <f t="shared" si="0"/>
        <v>0.31463261461168096</v>
      </c>
      <c r="G19" s="35">
        <v>0</v>
      </c>
      <c r="H19" s="37">
        <f t="shared" si="1"/>
        <v>0</v>
      </c>
      <c r="I19" s="35">
        <v>1454</v>
      </c>
      <c r="J19" s="37">
        <f t="shared" si="2"/>
        <v>0.15218756541762612</v>
      </c>
      <c r="K19" s="35">
        <v>0</v>
      </c>
      <c r="L19" s="37">
        <f t="shared" si="3"/>
        <v>0</v>
      </c>
      <c r="M19" s="35">
        <v>9554</v>
      </c>
      <c r="N19" s="55">
        <f t="shared" si="4"/>
        <v>14.812403100775194</v>
      </c>
      <c r="O19" s="69">
        <f t="shared" si="5"/>
        <v>1.7676225716928771</v>
      </c>
    </row>
    <row r="20" spans="1:15" x14ac:dyDescent="0.2">
      <c r="A20" s="105" t="s">
        <v>52</v>
      </c>
      <c r="B20" s="34" t="s">
        <v>97</v>
      </c>
      <c r="C20" s="65">
        <v>28769</v>
      </c>
      <c r="D20" s="39">
        <v>679</v>
      </c>
      <c r="E20" s="35">
        <v>1262</v>
      </c>
      <c r="F20" s="37">
        <f t="shared" si="0"/>
        <v>0.13915536442827214</v>
      </c>
      <c r="G20" s="35">
        <v>1273</v>
      </c>
      <c r="H20" s="37">
        <f t="shared" si="1"/>
        <v>0.14036828757305106</v>
      </c>
      <c r="I20" s="35">
        <v>0</v>
      </c>
      <c r="J20" s="37">
        <f t="shared" si="2"/>
        <v>0</v>
      </c>
      <c r="K20" s="35">
        <v>0</v>
      </c>
      <c r="L20" s="37">
        <f t="shared" si="3"/>
        <v>0</v>
      </c>
      <c r="M20" s="35">
        <v>9069</v>
      </c>
      <c r="N20" s="55">
        <f t="shared" si="4"/>
        <v>13.356406480117821</v>
      </c>
      <c r="O20" s="69">
        <f t="shared" si="5"/>
        <v>0.31523514894504501</v>
      </c>
    </row>
    <row r="21" spans="1:15" x14ac:dyDescent="0.2">
      <c r="A21" s="105" t="s">
        <v>51</v>
      </c>
      <c r="B21" s="34" t="s">
        <v>95</v>
      </c>
      <c r="C21" s="65">
        <v>21105</v>
      </c>
      <c r="D21" s="39">
        <v>497</v>
      </c>
      <c r="E21" s="35">
        <v>983</v>
      </c>
      <c r="F21" s="37">
        <f t="shared" si="0"/>
        <v>0.20690380972426858</v>
      </c>
      <c r="G21" s="35">
        <v>418</v>
      </c>
      <c r="H21" s="37">
        <f t="shared" si="1"/>
        <v>8.798147758366659E-2</v>
      </c>
      <c r="I21" s="35">
        <v>582</v>
      </c>
      <c r="J21" s="37">
        <f t="shared" si="2"/>
        <v>0.12250052620500947</v>
      </c>
      <c r="K21" s="35">
        <v>0</v>
      </c>
      <c r="L21" s="37">
        <f t="shared" si="3"/>
        <v>0</v>
      </c>
      <c r="M21" s="35">
        <v>4751</v>
      </c>
      <c r="N21" s="55">
        <f t="shared" si="4"/>
        <v>9.5593561368209254</v>
      </c>
      <c r="O21" s="69">
        <f t="shared" si="5"/>
        <v>0.22511253257521915</v>
      </c>
    </row>
    <row r="22" spans="1:15" x14ac:dyDescent="0.2">
      <c r="A22" s="105" t="s">
        <v>30</v>
      </c>
      <c r="B22" s="34" t="s">
        <v>77</v>
      </c>
      <c r="C22" s="65">
        <v>3492</v>
      </c>
      <c r="D22" s="39">
        <v>243</v>
      </c>
      <c r="E22" s="35">
        <v>1485</v>
      </c>
      <c r="F22" s="37">
        <f t="shared" si="0"/>
        <v>0.77667364016736407</v>
      </c>
      <c r="G22" s="35">
        <v>82</v>
      </c>
      <c r="H22" s="37">
        <f t="shared" si="1"/>
        <v>4.288702928870293E-2</v>
      </c>
      <c r="I22" s="35">
        <v>15</v>
      </c>
      <c r="J22" s="37">
        <f t="shared" si="2"/>
        <v>7.8451882845188281E-3</v>
      </c>
      <c r="K22" s="35">
        <v>55</v>
      </c>
      <c r="L22" s="37">
        <f t="shared" si="3"/>
        <v>2.8765690376569036E-2</v>
      </c>
      <c r="M22" s="35">
        <v>1912</v>
      </c>
      <c r="N22" s="55">
        <f t="shared" si="4"/>
        <v>7.8683127572016458</v>
      </c>
      <c r="O22" s="69">
        <f t="shared" si="5"/>
        <v>0.54753722794959914</v>
      </c>
    </row>
    <row r="23" spans="1:15" x14ac:dyDescent="0.2">
      <c r="A23" s="105" t="s">
        <v>55</v>
      </c>
      <c r="B23" s="34" t="s">
        <v>100</v>
      </c>
      <c r="C23" s="65">
        <v>16150</v>
      </c>
      <c r="D23" s="39">
        <v>284</v>
      </c>
      <c r="E23" s="35">
        <v>448</v>
      </c>
      <c r="F23" s="37">
        <f t="shared" si="0"/>
        <v>7.2609400324149115E-2</v>
      </c>
      <c r="G23" s="35">
        <v>2638</v>
      </c>
      <c r="H23" s="37">
        <f t="shared" si="1"/>
        <v>0.42755267423014587</v>
      </c>
      <c r="I23" s="35">
        <v>0</v>
      </c>
      <c r="J23" s="37">
        <f t="shared" si="2"/>
        <v>0</v>
      </c>
      <c r="K23" s="35">
        <v>0</v>
      </c>
      <c r="L23" s="37">
        <f t="shared" si="3"/>
        <v>0</v>
      </c>
      <c r="M23" s="35">
        <v>6170</v>
      </c>
      <c r="N23" s="55">
        <f t="shared" si="4"/>
        <v>21.725352112676056</v>
      </c>
      <c r="O23" s="69">
        <f t="shared" si="5"/>
        <v>0.38204334365325077</v>
      </c>
    </row>
    <row r="24" spans="1:15" x14ac:dyDescent="0.2">
      <c r="A24" s="105" t="s">
        <v>114</v>
      </c>
      <c r="B24" s="34" t="s">
        <v>98</v>
      </c>
      <c r="C24" s="65">
        <v>15868</v>
      </c>
      <c r="D24" s="39">
        <v>515</v>
      </c>
      <c r="E24" s="35">
        <v>6275</v>
      </c>
      <c r="F24" s="37">
        <f t="shared" si="0"/>
        <v>0.59529456408310411</v>
      </c>
      <c r="G24" s="35">
        <v>1589</v>
      </c>
      <c r="H24" s="37">
        <f t="shared" si="1"/>
        <v>0.15074471112797647</v>
      </c>
      <c r="I24" s="35">
        <v>0</v>
      </c>
      <c r="J24" s="37">
        <f t="shared" si="2"/>
        <v>0</v>
      </c>
      <c r="K24" s="35">
        <v>0</v>
      </c>
      <c r="L24" s="37">
        <f t="shared" si="3"/>
        <v>0</v>
      </c>
      <c r="M24" s="35">
        <v>10541</v>
      </c>
      <c r="N24" s="55">
        <f t="shared" si="4"/>
        <v>20.467961165048543</v>
      </c>
      <c r="O24" s="69">
        <f t="shared" si="5"/>
        <v>0.66429291656163347</v>
      </c>
    </row>
    <row r="25" spans="1:15" x14ac:dyDescent="0.2">
      <c r="A25" s="105" t="s">
        <v>46</v>
      </c>
      <c r="B25" s="34" t="s">
        <v>91</v>
      </c>
      <c r="C25" s="65">
        <v>1051</v>
      </c>
      <c r="D25" s="39">
        <v>848</v>
      </c>
      <c r="E25" s="35">
        <v>3892</v>
      </c>
      <c r="F25" s="37">
        <f t="shared" si="0"/>
        <v>0.51413474240422719</v>
      </c>
      <c r="G25" s="35">
        <v>665</v>
      </c>
      <c r="H25" s="37">
        <f t="shared" si="1"/>
        <v>8.7846763540290626E-2</v>
      </c>
      <c r="I25" s="35">
        <v>103</v>
      </c>
      <c r="J25" s="37">
        <f t="shared" si="2"/>
        <v>1.3606340819022457E-2</v>
      </c>
      <c r="K25" s="35">
        <v>0</v>
      </c>
      <c r="L25" s="37">
        <f t="shared" si="3"/>
        <v>0</v>
      </c>
      <c r="M25" s="35">
        <v>7570</v>
      </c>
      <c r="N25" s="55">
        <f t="shared" si="4"/>
        <v>8.9268867924528301</v>
      </c>
      <c r="O25" s="69">
        <f t="shared" si="5"/>
        <v>7.2026641294005707</v>
      </c>
    </row>
    <row r="26" spans="1:15" x14ac:dyDescent="0.2">
      <c r="A26" s="105" t="s">
        <v>56</v>
      </c>
      <c r="B26" s="34" t="s">
        <v>101</v>
      </c>
      <c r="C26" s="65">
        <v>24672</v>
      </c>
      <c r="D26" s="39">
        <v>985</v>
      </c>
      <c r="E26" s="35">
        <v>1645</v>
      </c>
      <c r="F26" s="37">
        <f t="shared" si="0"/>
        <v>9.4323394495412841E-2</v>
      </c>
      <c r="G26" s="35">
        <v>3074</v>
      </c>
      <c r="H26" s="37">
        <f t="shared" si="1"/>
        <v>0.17626146788990826</v>
      </c>
      <c r="I26" s="35">
        <v>105</v>
      </c>
      <c r="J26" s="37">
        <f t="shared" si="2"/>
        <v>6.0206422018348627E-3</v>
      </c>
      <c r="K26" s="35">
        <v>0</v>
      </c>
      <c r="L26" s="37">
        <f t="shared" si="3"/>
        <v>0</v>
      </c>
      <c r="M26" s="35">
        <v>17440</v>
      </c>
      <c r="N26" s="55">
        <f t="shared" si="4"/>
        <v>17.705583756345177</v>
      </c>
      <c r="O26" s="69">
        <f t="shared" si="5"/>
        <v>0.70687418936446178</v>
      </c>
    </row>
    <row r="27" spans="1:15" x14ac:dyDescent="0.2">
      <c r="A27" s="105" t="s">
        <v>36</v>
      </c>
      <c r="B27" s="34" t="s">
        <v>83</v>
      </c>
      <c r="C27" s="65">
        <v>1090</v>
      </c>
      <c r="D27" s="39">
        <v>214</v>
      </c>
      <c r="E27" s="35">
        <v>231</v>
      </c>
      <c r="F27" s="37">
        <f t="shared" si="0"/>
        <v>9.541511771995044E-2</v>
      </c>
      <c r="G27" s="35">
        <v>159</v>
      </c>
      <c r="H27" s="37">
        <f t="shared" si="1"/>
        <v>6.5675340768277565E-2</v>
      </c>
      <c r="I27" s="35">
        <v>0</v>
      </c>
      <c r="J27" s="37">
        <f t="shared" si="2"/>
        <v>0</v>
      </c>
      <c r="K27" s="35">
        <v>0</v>
      </c>
      <c r="L27" s="37">
        <f t="shared" si="3"/>
        <v>0</v>
      </c>
      <c r="M27" s="35">
        <v>2421</v>
      </c>
      <c r="N27" s="55">
        <f t="shared" si="4"/>
        <v>11.313084112149532</v>
      </c>
      <c r="O27" s="69">
        <f t="shared" si="5"/>
        <v>2.2211009174311926</v>
      </c>
    </row>
    <row r="28" spans="1:15" x14ac:dyDescent="0.2">
      <c r="A28" s="105" t="s">
        <v>57</v>
      </c>
      <c r="B28" s="34" t="s">
        <v>83</v>
      </c>
      <c r="C28" s="65">
        <v>24487</v>
      </c>
      <c r="D28" s="39">
        <v>669</v>
      </c>
      <c r="E28" s="35">
        <v>5225</v>
      </c>
      <c r="F28" s="37">
        <f t="shared" si="0"/>
        <v>0.36076779672719739</v>
      </c>
      <c r="G28" s="35">
        <v>193</v>
      </c>
      <c r="H28" s="37">
        <f t="shared" si="1"/>
        <v>1.3325968376717531E-2</v>
      </c>
      <c r="I28" s="35">
        <v>0</v>
      </c>
      <c r="J28" s="37">
        <f t="shared" si="2"/>
        <v>0</v>
      </c>
      <c r="K28" s="35">
        <v>0</v>
      </c>
      <c r="L28" s="37">
        <f t="shared" si="3"/>
        <v>0</v>
      </c>
      <c r="M28" s="35">
        <v>14483</v>
      </c>
      <c r="N28" s="55">
        <f t="shared" si="4"/>
        <v>21.648729446935725</v>
      </c>
      <c r="O28" s="69">
        <f t="shared" si="5"/>
        <v>0.59145669130559075</v>
      </c>
    </row>
    <row r="29" spans="1:15" x14ac:dyDescent="0.2">
      <c r="A29" s="105" t="s">
        <v>72</v>
      </c>
      <c r="B29" s="34" t="s">
        <v>83</v>
      </c>
      <c r="C29" s="65">
        <v>908</v>
      </c>
      <c r="D29" s="39">
        <v>274</v>
      </c>
      <c r="E29" s="35">
        <v>1636</v>
      </c>
      <c r="F29" s="37">
        <f t="shared" si="0"/>
        <v>0.79148524431543299</v>
      </c>
      <c r="G29" s="35">
        <v>118</v>
      </c>
      <c r="H29" s="37">
        <f t="shared" si="1"/>
        <v>5.7087566521528785E-2</v>
      </c>
      <c r="I29" s="35">
        <v>0</v>
      </c>
      <c r="J29" s="37">
        <f t="shared" si="2"/>
        <v>0</v>
      </c>
      <c r="K29" s="35">
        <v>0</v>
      </c>
      <c r="L29" s="37">
        <f t="shared" si="3"/>
        <v>0</v>
      </c>
      <c r="M29" s="35">
        <v>2067</v>
      </c>
      <c r="N29" s="55">
        <f t="shared" si="4"/>
        <v>7.5437956204379564</v>
      </c>
      <c r="O29" s="69">
        <f t="shared" si="5"/>
        <v>2.2764317180616742</v>
      </c>
    </row>
    <row r="30" spans="1:15" x14ac:dyDescent="0.2">
      <c r="A30" s="105" t="s">
        <v>54</v>
      </c>
      <c r="B30" s="34" t="s">
        <v>99</v>
      </c>
      <c r="C30" s="65">
        <v>32078</v>
      </c>
      <c r="D30" s="39">
        <v>676</v>
      </c>
      <c r="E30" s="35">
        <v>8101</v>
      </c>
      <c r="F30" s="37">
        <f t="shared" si="0"/>
        <v>0.57654259483310799</v>
      </c>
      <c r="G30" s="35">
        <v>1992</v>
      </c>
      <c r="H30" s="37">
        <f t="shared" si="1"/>
        <v>0.14176926909116788</v>
      </c>
      <c r="I30" s="35">
        <v>232</v>
      </c>
      <c r="J30" s="37">
        <f t="shared" si="2"/>
        <v>1.6511280335919153E-2</v>
      </c>
      <c r="K30" s="35">
        <v>0</v>
      </c>
      <c r="L30" s="37">
        <f t="shared" si="3"/>
        <v>0</v>
      </c>
      <c r="M30" s="35">
        <v>14051</v>
      </c>
      <c r="N30" s="55">
        <f t="shared" si="4"/>
        <v>20.785502958579883</v>
      </c>
      <c r="O30" s="69">
        <f t="shared" si="5"/>
        <v>0.43802606147515433</v>
      </c>
    </row>
    <row r="31" spans="1:15" x14ac:dyDescent="0.2">
      <c r="A31" s="105" t="s">
        <v>59</v>
      </c>
      <c r="B31" s="34" t="s">
        <v>102</v>
      </c>
      <c r="C31" s="65">
        <v>11967</v>
      </c>
      <c r="D31" s="39">
        <v>633</v>
      </c>
      <c r="E31" s="35">
        <v>487</v>
      </c>
      <c r="F31" s="37">
        <f t="shared" si="0"/>
        <v>9.5396669931439762E-2</v>
      </c>
      <c r="G31" s="35">
        <v>805</v>
      </c>
      <c r="H31" s="37">
        <f t="shared" si="1"/>
        <v>0.15768854064642507</v>
      </c>
      <c r="I31" s="35">
        <v>0</v>
      </c>
      <c r="J31" s="37">
        <f t="shared" si="2"/>
        <v>0</v>
      </c>
      <c r="K31" s="35">
        <v>0</v>
      </c>
      <c r="L31" s="37">
        <f t="shared" si="3"/>
        <v>0</v>
      </c>
      <c r="M31" s="35">
        <v>5105</v>
      </c>
      <c r="N31" s="55">
        <f t="shared" si="4"/>
        <v>8.0647709320695107</v>
      </c>
      <c r="O31" s="69">
        <f t="shared" si="5"/>
        <v>0.42658978858527619</v>
      </c>
    </row>
    <row r="32" spans="1:15" x14ac:dyDescent="0.2">
      <c r="A32" s="105" t="s">
        <v>61</v>
      </c>
      <c r="B32" s="34" t="s">
        <v>103</v>
      </c>
      <c r="C32" s="65">
        <v>71148</v>
      </c>
      <c r="D32" s="39">
        <v>759</v>
      </c>
      <c r="E32" s="35">
        <v>3632</v>
      </c>
      <c r="F32" s="37">
        <f t="shared" si="0"/>
        <v>0.44357596482657546</v>
      </c>
      <c r="G32" s="35">
        <v>100</v>
      </c>
      <c r="H32" s="37">
        <f t="shared" si="1"/>
        <v>1.2212994626282364E-2</v>
      </c>
      <c r="I32" s="35">
        <v>0</v>
      </c>
      <c r="J32" s="37">
        <f t="shared" si="2"/>
        <v>0</v>
      </c>
      <c r="K32" s="35">
        <v>0</v>
      </c>
      <c r="L32" s="37">
        <f t="shared" si="3"/>
        <v>0</v>
      </c>
      <c r="M32" s="35">
        <v>8188</v>
      </c>
      <c r="N32" s="55">
        <f t="shared" si="4"/>
        <v>10.787878787878787</v>
      </c>
      <c r="O32" s="69">
        <f t="shared" si="5"/>
        <v>0.11508405014898522</v>
      </c>
    </row>
    <row r="33" spans="1:15" x14ac:dyDescent="0.2">
      <c r="A33" s="105" t="s">
        <v>63</v>
      </c>
      <c r="B33" s="34" t="s">
        <v>105</v>
      </c>
      <c r="C33" s="65">
        <v>17389</v>
      </c>
      <c r="D33" s="39">
        <v>350</v>
      </c>
      <c r="E33" s="35">
        <v>879</v>
      </c>
      <c r="F33" s="37">
        <f t="shared" si="0"/>
        <v>0.182062966031483</v>
      </c>
      <c r="G33" s="35">
        <v>180</v>
      </c>
      <c r="H33" s="37">
        <f t="shared" si="1"/>
        <v>3.7282518641259324E-2</v>
      </c>
      <c r="I33" s="35">
        <v>54</v>
      </c>
      <c r="J33" s="37">
        <f t="shared" si="2"/>
        <v>1.1184755592377795E-2</v>
      </c>
      <c r="K33" s="35">
        <v>55</v>
      </c>
      <c r="L33" s="37">
        <f t="shared" si="3"/>
        <v>1.1391880695940349E-2</v>
      </c>
      <c r="M33" s="35">
        <v>4828</v>
      </c>
      <c r="N33" s="55">
        <f t="shared" si="4"/>
        <v>13.794285714285714</v>
      </c>
      <c r="O33" s="69">
        <f t="shared" si="5"/>
        <v>0.27764678819943645</v>
      </c>
    </row>
    <row r="34" spans="1:15" x14ac:dyDescent="0.2">
      <c r="A34" s="105" t="s">
        <v>64</v>
      </c>
      <c r="B34" s="34" t="s">
        <v>106</v>
      </c>
      <c r="C34" s="65">
        <v>129613</v>
      </c>
      <c r="D34" s="39">
        <v>6814</v>
      </c>
      <c r="E34" s="35">
        <v>10829</v>
      </c>
      <c r="F34" s="37">
        <f t="shared" si="0"/>
        <v>0.12611070351349149</v>
      </c>
      <c r="G34" s="35">
        <v>6434</v>
      </c>
      <c r="H34" s="37">
        <f t="shared" si="1"/>
        <v>7.4928088134251017E-2</v>
      </c>
      <c r="I34" s="35">
        <v>164</v>
      </c>
      <c r="J34" s="37">
        <f t="shared" si="2"/>
        <v>1.9098859891229663E-3</v>
      </c>
      <c r="K34" s="35">
        <v>1963</v>
      </c>
      <c r="L34" s="37">
        <f t="shared" si="3"/>
        <v>2.2860403638099897E-2</v>
      </c>
      <c r="M34" s="35">
        <v>85869</v>
      </c>
      <c r="N34" s="55">
        <f t="shared" si="4"/>
        <v>12.601849134135604</v>
      </c>
      <c r="O34" s="69">
        <f t="shared" si="5"/>
        <v>0.66250298966924615</v>
      </c>
    </row>
    <row r="35" spans="1:15" x14ac:dyDescent="0.2">
      <c r="A35" s="105" t="s">
        <v>65</v>
      </c>
      <c r="B35" s="34" t="s">
        <v>106</v>
      </c>
      <c r="C35" s="65">
        <v>48429</v>
      </c>
      <c r="D35" s="39">
        <v>1639</v>
      </c>
      <c r="E35" s="35">
        <v>8923</v>
      </c>
      <c r="F35" s="37">
        <f t="shared" si="0"/>
        <v>0.51096604248983568</v>
      </c>
      <c r="G35" s="35">
        <v>120</v>
      </c>
      <c r="H35" s="37">
        <f t="shared" si="1"/>
        <v>6.8716715341006701E-3</v>
      </c>
      <c r="I35" s="35">
        <v>0</v>
      </c>
      <c r="J35" s="37">
        <f t="shared" si="2"/>
        <v>0</v>
      </c>
      <c r="K35" s="35">
        <v>0</v>
      </c>
      <c r="L35" s="37">
        <f t="shared" si="3"/>
        <v>0</v>
      </c>
      <c r="M35" s="35">
        <v>17463</v>
      </c>
      <c r="N35" s="55">
        <f t="shared" si="4"/>
        <v>10.654667480170836</v>
      </c>
      <c r="O35" s="69">
        <f t="shared" si="5"/>
        <v>0.36058972929443101</v>
      </c>
    </row>
    <row r="36" spans="1:15" x14ac:dyDescent="0.2">
      <c r="A36" s="105" t="s">
        <v>31</v>
      </c>
      <c r="B36" s="34" t="s">
        <v>78</v>
      </c>
      <c r="C36" s="65">
        <v>7708</v>
      </c>
      <c r="D36" s="39">
        <v>189</v>
      </c>
      <c r="E36" s="35">
        <v>542</v>
      </c>
      <c r="F36" s="37">
        <f t="shared" si="0"/>
        <v>0.37822749476622469</v>
      </c>
      <c r="G36" s="35">
        <v>655</v>
      </c>
      <c r="H36" s="37">
        <f t="shared" si="1"/>
        <v>0.45708304256803906</v>
      </c>
      <c r="I36" s="35">
        <v>0</v>
      </c>
      <c r="J36" s="37">
        <f t="shared" si="2"/>
        <v>0</v>
      </c>
      <c r="K36" s="35">
        <v>0</v>
      </c>
      <c r="L36" s="37">
        <f t="shared" si="3"/>
        <v>0</v>
      </c>
      <c r="M36" s="35">
        <v>1433</v>
      </c>
      <c r="N36" s="55">
        <f t="shared" si="4"/>
        <v>7.5820105820105823</v>
      </c>
      <c r="O36" s="69">
        <f t="shared" si="5"/>
        <v>0.18591074208614428</v>
      </c>
    </row>
    <row r="37" spans="1:15" x14ac:dyDescent="0.2">
      <c r="A37" s="105" t="s">
        <v>45</v>
      </c>
      <c r="B37" s="34" t="s">
        <v>90</v>
      </c>
      <c r="C37" s="65">
        <v>4391</v>
      </c>
      <c r="D37" s="39">
        <v>803</v>
      </c>
      <c r="E37" s="35">
        <v>1415</v>
      </c>
      <c r="F37" s="37">
        <f t="shared" si="0"/>
        <v>0.19704776493524578</v>
      </c>
      <c r="G37" s="35">
        <v>490</v>
      </c>
      <c r="H37" s="37">
        <f t="shared" si="1"/>
        <v>6.8235621779696415E-2</v>
      </c>
      <c r="I37" s="35">
        <v>2009</v>
      </c>
      <c r="J37" s="37">
        <f t="shared" si="2"/>
        <v>0.2797660492967553</v>
      </c>
      <c r="K37" s="35">
        <v>106</v>
      </c>
      <c r="L37" s="37">
        <f t="shared" si="3"/>
        <v>1.4761175323771062E-2</v>
      </c>
      <c r="M37" s="35">
        <v>7181</v>
      </c>
      <c r="N37" s="55">
        <f t="shared" si="4"/>
        <v>8.9427148194271489</v>
      </c>
      <c r="O37" s="69">
        <f t="shared" si="5"/>
        <v>1.635390571623776</v>
      </c>
    </row>
    <row r="38" spans="1:15" x14ac:dyDescent="0.2">
      <c r="A38" s="105" t="s">
        <v>58</v>
      </c>
      <c r="B38" s="34" t="s">
        <v>90</v>
      </c>
      <c r="C38" s="65">
        <v>5938</v>
      </c>
      <c r="D38" s="39">
        <v>366</v>
      </c>
      <c r="E38" s="35">
        <v>165</v>
      </c>
      <c r="F38" s="37">
        <f t="shared" si="0"/>
        <v>3.4453956984756735E-2</v>
      </c>
      <c r="G38" s="35">
        <v>170</v>
      </c>
      <c r="H38" s="37">
        <f t="shared" si="1"/>
        <v>3.5498016287325122E-2</v>
      </c>
      <c r="I38" s="35">
        <v>3600</v>
      </c>
      <c r="J38" s="37">
        <f t="shared" si="2"/>
        <v>0.75172269784923784</v>
      </c>
      <c r="K38" s="35">
        <v>120</v>
      </c>
      <c r="L38" s="37">
        <f t="shared" si="3"/>
        <v>2.505742326164126E-2</v>
      </c>
      <c r="M38" s="35">
        <v>4789</v>
      </c>
      <c r="N38" s="55">
        <f t="shared" si="4"/>
        <v>13.084699453551913</v>
      </c>
      <c r="O38" s="69">
        <f t="shared" si="5"/>
        <v>0.80650050522061301</v>
      </c>
    </row>
    <row r="39" spans="1:15" x14ac:dyDescent="0.2">
      <c r="A39" s="105" t="s">
        <v>39</v>
      </c>
      <c r="B39" s="34" t="s">
        <v>86</v>
      </c>
      <c r="C39" s="65">
        <v>7263</v>
      </c>
      <c r="D39" s="39">
        <v>532</v>
      </c>
      <c r="E39" s="35">
        <v>521</v>
      </c>
      <c r="F39" s="37">
        <f t="shared" si="0"/>
        <v>7.5529138880835026E-2</v>
      </c>
      <c r="G39" s="35">
        <v>96</v>
      </c>
      <c r="H39" s="37">
        <f t="shared" si="1"/>
        <v>1.3917077413743114E-2</v>
      </c>
      <c r="I39" s="35">
        <v>0</v>
      </c>
      <c r="J39" s="37">
        <f t="shared" si="2"/>
        <v>0</v>
      </c>
      <c r="K39" s="35">
        <v>202</v>
      </c>
      <c r="L39" s="37">
        <f t="shared" si="3"/>
        <v>2.9283850391417801E-2</v>
      </c>
      <c r="M39" s="35">
        <v>6898</v>
      </c>
      <c r="N39" s="55">
        <f t="shared" si="4"/>
        <v>12.966165413533835</v>
      </c>
      <c r="O39" s="69">
        <f t="shared" si="5"/>
        <v>0.94974528431777505</v>
      </c>
    </row>
    <row r="40" spans="1:15" x14ac:dyDescent="0.2">
      <c r="A40" s="105" t="s">
        <v>43</v>
      </c>
      <c r="B40" s="34" t="s">
        <v>86</v>
      </c>
      <c r="C40" s="65">
        <v>14167</v>
      </c>
      <c r="D40" s="39">
        <v>640</v>
      </c>
      <c r="E40" s="35">
        <v>1428</v>
      </c>
      <c r="F40" s="37">
        <f t="shared" si="0"/>
        <v>0.20090039392234102</v>
      </c>
      <c r="G40" s="35">
        <v>487</v>
      </c>
      <c r="H40" s="37">
        <f t="shared" si="1"/>
        <v>6.8514350028137314E-2</v>
      </c>
      <c r="I40" s="35">
        <v>264</v>
      </c>
      <c r="J40" s="37">
        <f t="shared" si="2"/>
        <v>3.7141249296567251E-2</v>
      </c>
      <c r="K40" s="35">
        <v>0</v>
      </c>
      <c r="L40" s="37">
        <f t="shared" si="3"/>
        <v>0</v>
      </c>
      <c r="M40" s="35">
        <v>7108</v>
      </c>
      <c r="N40" s="55">
        <f t="shared" si="4"/>
        <v>11.106249999999999</v>
      </c>
      <c r="O40" s="69">
        <f t="shared" si="5"/>
        <v>0.50172937107362181</v>
      </c>
    </row>
    <row r="41" spans="1:15" x14ac:dyDescent="0.2">
      <c r="A41" s="105" t="s">
        <v>67</v>
      </c>
      <c r="B41" s="34" t="s">
        <v>108</v>
      </c>
      <c r="C41" s="65">
        <v>30639</v>
      </c>
      <c r="D41" s="39">
        <v>725</v>
      </c>
      <c r="E41" s="35">
        <v>4145</v>
      </c>
      <c r="F41" s="37">
        <f t="shared" si="0"/>
        <v>0.27433979747170562</v>
      </c>
      <c r="G41" s="35">
        <v>3024</v>
      </c>
      <c r="H41" s="37">
        <f t="shared" si="1"/>
        <v>0.20014560857766894</v>
      </c>
      <c r="I41" s="35">
        <v>36</v>
      </c>
      <c r="J41" s="37">
        <f t="shared" si="2"/>
        <v>2.3826858164008209E-3</v>
      </c>
      <c r="K41" s="35">
        <v>406</v>
      </c>
      <c r="L41" s="37">
        <f t="shared" si="3"/>
        <v>2.6871401151631478E-2</v>
      </c>
      <c r="M41" s="35">
        <v>15109</v>
      </c>
      <c r="N41" s="55">
        <f t="shared" si="4"/>
        <v>20.84</v>
      </c>
      <c r="O41" s="69">
        <f t="shared" si="5"/>
        <v>0.49312967133392083</v>
      </c>
    </row>
    <row r="42" spans="1:15" x14ac:dyDescent="0.2">
      <c r="A42" s="105" t="s">
        <v>68</v>
      </c>
      <c r="B42" s="34" t="s">
        <v>109</v>
      </c>
      <c r="C42" s="65">
        <v>15780</v>
      </c>
      <c r="D42" s="39">
        <v>408</v>
      </c>
      <c r="E42" s="35">
        <v>1972</v>
      </c>
      <c r="F42" s="37">
        <f t="shared" si="0"/>
        <v>0.16348864201624938</v>
      </c>
      <c r="G42" s="35">
        <v>1152</v>
      </c>
      <c r="H42" s="37">
        <f t="shared" si="1"/>
        <v>9.5506549494279558E-2</v>
      </c>
      <c r="I42" s="35">
        <v>0</v>
      </c>
      <c r="J42" s="37">
        <f t="shared" si="2"/>
        <v>0</v>
      </c>
      <c r="K42" s="35">
        <v>5107</v>
      </c>
      <c r="L42" s="37">
        <f t="shared" si="3"/>
        <v>0.42339578842646325</v>
      </c>
      <c r="M42" s="35">
        <v>12062</v>
      </c>
      <c r="N42" s="55">
        <f t="shared" si="4"/>
        <v>29.563725490196077</v>
      </c>
      <c r="O42" s="69">
        <f t="shared" si="5"/>
        <v>0.7643852978453739</v>
      </c>
    </row>
    <row r="43" spans="1:15" x14ac:dyDescent="0.2">
      <c r="A43" s="105" t="s">
        <v>41</v>
      </c>
      <c r="B43" s="34" t="s">
        <v>88</v>
      </c>
      <c r="C43" s="65">
        <v>10611</v>
      </c>
      <c r="D43" s="39">
        <v>132</v>
      </c>
      <c r="E43" s="35">
        <v>238</v>
      </c>
      <c r="F43" s="37">
        <f t="shared" si="0"/>
        <v>0.11829025844930417</v>
      </c>
      <c r="G43" s="35">
        <v>520</v>
      </c>
      <c r="H43" s="37">
        <f t="shared" si="1"/>
        <v>0.25844930417495032</v>
      </c>
      <c r="I43" s="35">
        <v>0</v>
      </c>
      <c r="J43" s="37">
        <f t="shared" si="2"/>
        <v>0</v>
      </c>
      <c r="K43" s="35">
        <v>0</v>
      </c>
      <c r="L43" s="37">
        <f t="shared" si="3"/>
        <v>0</v>
      </c>
      <c r="M43" s="35">
        <v>2012</v>
      </c>
      <c r="N43" s="55">
        <f t="shared" si="4"/>
        <v>15.242424242424242</v>
      </c>
      <c r="O43" s="69">
        <f t="shared" si="5"/>
        <v>0.18961455093770616</v>
      </c>
    </row>
    <row r="44" spans="1:15" x14ac:dyDescent="0.2">
      <c r="A44" s="105" t="s">
        <v>62</v>
      </c>
      <c r="B44" s="34" t="s">
        <v>104</v>
      </c>
      <c r="C44" s="65">
        <v>2544</v>
      </c>
      <c r="D44" s="39">
        <v>77</v>
      </c>
      <c r="E44" s="35">
        <v>372</v>
      </c>
      <c r="F44" s="37">
        <f t="shared" si="0"/>
        <v>0.57943925233644855</v>
      </c>
      <c r="G44" s="35">
        <v>114</v>
      </c>
      <c r="H44" s="37">
        <f t="shared" si="1"/>
        <v>0.17757009345794392</v>
      </c>
      <c r="I44" s="35">
        <v>0</v>
      </c>
      <c r="J44" s="37">
        <f t="shared" si="2"/>
        <v>0</v>
      </c>
      <c r="K44" s="35">
        <v>0</v>
      </c>
      <c r="L44" s="37">
        <f t="shared" si="3"/>
        <v>0</v>
      </c>
      <c r="M44" s="35">
        <v>642</v>
      </c>
      <c r="N44" s="55">
        <f t="shared" si="4"/>
        <v>8.3376623376623371</v>
      </c>
      <c r="O44" s="69">
        <f t="shared" si="5"/>
        <v>0.25235849056603776</v>
      </c>
    </row>
    <row r="45" spans="1:15" x14ac:dyDescent="0.2">
      <c r="A45" s="105" t="s">
        <v>69</v>
      </c>
      <c r="B45" s="34" t="s">
        <v>104</v>
      </c>
      <c r="C45" s="65">
        <v>80128</v>
      </c>
      <c r="D45" s="39">
        <v>1141</v>
      </c>
      <c r="E45" s="35">
        <v>7232</v>
      </c>
      <c r="F45" s="37">
        <f t="shared" si="0"/>
        <v>0.27660062724699763</v>
      </c>
      <c r="G45" s="35">
        <v>56</v>
      </c>
      <c r="H45" s="37">
        <f t="shared" si="1"/>
        <v>2.1418190162931232E-3</v>
      </c>
      <c r="I45" s="35">
        <v>0</v>
      </c>
      <c r="J45" s="37">
        <f t="shared" si="2"/>
        <v>0</v>
      </c>
      <c r="K45" s="35">
        <v>0</v>
      </c>
      <c r="L45" s="37">
        <f t="shared" si="3"/>
        <v>0</v>
      </c>
      <c r="M45" s="35">
        <v>26146</v>
      </c>
      <c r="N45" s="55">
        <f t="shared" si="4"/>
        <v>22.91498685363716</v>
      </c>
      <c r="O45" s="69">
        <f t="shared" si="5"/>
        <v>0.32630291533546324</v>
      </c>
    </row>
    <row r="46" spans="1:15" x14ac:dyDescent="0.2">
      <c r="A46" s="105" t="s">
        <v>184</v>
      </c>
      <c r="B46" s="34" t="s">
        <v>96</v>
      </c>
      <c r="C46" s="65">
        <v>6135</v>
      </c>
      <c r="D46" s="39">
        <v>291</v>
      </c>
      <c r="E46" s="35">
        <v>497</v>
      </c>
      <c r="F46" s="37">
        <f t="shared" si="0"/>
        <v>0.10563230605738576</v>
      </c>
      <c r="G46" s="35">
        <v>2977</v>
      </c>
      <c r="H46" s="37">
        <f t="shared" si="1"/>
        <v>0.63273113708820405</v>
      </c>
      <c r="I46" s="35">
        <v>666</v>
      </c>
      <c r="J46" s="37">
        <f t="shared" si="2"/>
        <v>0.14155154091392136</v>
      </c>
      <c r="K46" s="35">
        <v>500</v>
      </c>
      <c r="L46" s="37">
        <f t="shared" si="3"/>
        <v>0.10626992561105207</v>
      </c>
      <c r="M46" s="35">
        <v>4705</v>
      </c>
      <c r="N46" s="55">
        <f t="shared" si="4"/>
        <v>16.168384879725085</v>
      </c>
      <c r="O46" s="69">
        <f t="shared" si="5"/>
        <v>0.76691116544417282</v>
      </c>
    </row>
    <row r="47" spans="1:15" x14ac:dyDescent="0.2">
      <c r="A47" s="105" t="s">
        <v>70</v>
      </c>
      <c r="B47" s="34" t="s">
        <v>110</v>
      </c>
      <c r="C47" s="65">
        <v>29191</v>
      </c>
      <c r="D47" s="39">
        <v>1203</v>
      </c>
      <c r="E47" s="35">
        <v>4558</v>
      </c>
      <c r="F47" s="37">
        <f t="shared" si="0"/>
        <v>0.28932334645169483</v>
      </c>
      <c r="G47" s="35">
        <v>2752</v>
      </c>
      <c r="H47" s="37">
        <f t="shared" si="1"/>
        <v>0.17468579408404214</v>
      </c>
      <c r="I47" s="35">
        <v>2562</v>
      </c>
      <c r="J47" s="37">
        <f t="shared" si="2"/>
        <v>0.16262536498667005</v>
      </c>
      <c r="K47" s="35">
        <v>0</v>
      </c>
      <c r="L47" s="37">
        <f t="shared" si="3"/>
        <v>0</v>
      </c>
      <c r="M47" s="35">
        <v>15754</v>
      </c>
      <c r="N47" s="55">
        <f t="shared" si="4"/>
        <v>13.095594347464672</v>
      </c>
      <c r="O47" s="69">
        <f t="shared" si="5"/>
        <v>0.53968688979479973</v>
      </c>
    </row>
    <row r="48" spans="1:15" x14ac:dyDescent="0.2">
      <c r="A48" s="105" t="s">
        <v>71</v>
      </c>
      <c r="B48" s="34" t="s">
        <v>111</v>
      </c>
      <c r="C48" s="65">
        <v>22787</v>
      </c>
      <c r="D48" s="39">
        <v>1135</v>
      </c>
      <c r="E48" s="35">
        <v>7029</v>
      </c>
      <c r="F48" s="37">
        <f t="shared" si="0"/>
        <v>0.15069462310264986</v>
      </c>
      <c r="G48" s="35">
        <v>2477</v>
      </c>
      <c r="H48" s="37">
        <f t="shared" si="1"/>
        <v>5.3104364977274679E-2</v>
      </c>
      <c r="I48" s="35">
        <v>0</v>
      </c>
      <c r="J48" s="37">
        <f t="shared" si="2"/>
        <v>0</v>
      </c>
      <c r="K48" s="35">
        <v>33766</v>
      </c>
      <c r="L48" s="37">
        <f t="shared" si="3"/>
        <v>0.72390875568133095</v>
      </c>
      <c r="M48" s="35">
        <v>46644</v>
      </c>
      <c r="N48" s="55">
        <f t="shared" si="4"/>
        <v>41.096035242290746</v>
      </c>
      <c r="O48" s="69">
        <f t="shared" si="5"/>
        <v>2.0469565980602975</v>
      </c>
    </row>
    <row r="49" spans="1:15" x14ac:dyDescent="0.2">
      <c r="A49" s="105" t="s">
        <v>73</v>
      </c>
      <c r="B49" s="34" t="s">
        <v>112</v>
      </c>
      <c r="C49" s="65">
        <v>41186</v>
      </c>
      <c r="D49" s="39">
        <v>680</v>
      </c>
      <c r="E49" s="35">
        <v>2138</v>
      </c>
      <c r="F49" s="37">
        <f t="shared" si="0"/>
        <v>0.35669002335669003</v>
      </c>
      <c r="G49" s="35">
        <v>872</v>
      </c>
      <c r="H49" s="37">
        <f t="shared" si="1"/>
        <v>0.14547881214547881</v>
      </c>
      <c r="I49" s="35">
        <v>180</v>
      </c>
      <c r="J49" s="37">
        <f t="shared" si="2"/>
        <v>3.003003003003003E-2</v>
      </c>
      <c r="K49" s="35">
        <v>0</v>
      </c>
      <c r="L49" s="37">
        <f t="shared" si="3"/>
        <v>0</v>
      </c>
      <c r="M49" s="35">
        <v>5994</v>
      </c>
      <c r="N49" s="55">
        <f t="shared" si="4"/>
        <v>8.8147058823529409</v>
      </c>
      <c r="O49" s="69">
        <f t="shared" si="5"/>
        <v>0.14553489049677074</v>
      </c>
    </row>
    <row r="50" spans="1:15" x14ac:dyDescent="0.2">
      <c r="A50" s="47"/>
      <c r="B50" s="48"/>
      <c r="C50" s="66"/>
      <c r="D50" s="53"/>
      <c r="E50" s="49"/>
      <c r="F50" s="49"/>
      <c r="G50" s="49"/>
      <c r="H50" s="49"/>
      <c r="I50" s="49"/>
      <c r="J50" s="49"/>
      <c r="K50" s="49"/>
      <c r="L50" s="49"/>
      <c r="M50" s="49"/>
      <c r="N50" s="52"/>
      <c r="O50" s="70"/>
    </row>
    <row r="51" spans="1:15" x14ac:dyDescent="0.2">
      <c r="A51" s="12" t="s">
        <v>117</v>
      </c>
      <c r="B51" s="12"/>
      <c r="C51" s="67"/>
      <c r="D51" s="13">
        <f t="shared" ref="D51" si="6">SUM(D2:D49)</f>
        <v>35649</v>
      </c>
      <c r="E51" s="13">
        <f>SUM(E2:E49)</f>
        <v>132664</v>
      </c>
      <c r="F51" s="58"/>
      <c r="G51" s="13">
        <f t="shared" ref="G51:M51" si="7">SUM(G2:G49)</f>
        <v>60437</v>
      </c>
      <c r="H51" s="58"/>
      <c r="I51" s="13">
        <f t="shared" si="7"/>
        <v>15703</v>
      </c>
      <c r="J51" s="58"/>
      <c r="K51" s="13">
        <f t="shared" si="7"/>
        <v>48759</v>
      </c>
      <c r="L51" s="58"/>
      <c r="M51" s="68">
        <f t="shared" si="7"/>
        <v>556915</v>
      </c>
      <c r="N51" s="58"/>
      <c r="O51" s="71"/>
    </row>
    <row r="52" spans="1:15" x14ac:dyDescent="0.2">
      <c r="A52" s="12" t="s">
        <v>118</v>
      </c>
      <c r="B52" s="12"/>
      <c r="C52" s="67"/>
      <c r="D52" s="13">
        <f>AVERAGE(D2:D49)</f>
        <v>742.6875</v>
      </c>
      <c r="E52" s="13">
        <f>AVERAGE(E2:E49)</f>
        <v>2763.8333333333335</v>
      </c>
      <c r="F52" s="15">
        <f t="shared" ref="F52:O52" si="8">AVERAGE(F2:F49)</f>
        <v>0.26783436484312656</v>
      </c>
      <c r="G52" s="13">
        <f t="shared" si="8"/>
        <v>1259.1041666666667</v>
      </c>
      <c r="H52" s="15">
        <f t="shared" si="8"/>
        <v>0.14542691225561713</v>
      </c>
      <c r="I52" s="13">
        <f t="shared" si="8"/>
        <v>327.14583333333331</v>
      </c>
      <c r="J52" s="15">
        <f t="shared" si="8"/>
        <v>4.1230560919000445E-2</v>
      </c>
      <c r="K52" s="13">
        <f t="shared" si="8"/>
        <v>1015.8125</v>
      </c>
      <c r="L52" s="15">
        <f t="shared" si="8"/>
        <v>3.8359230038797321E-2</v>
      </c>
      <c r="M52" s="68">
        <f t="shared" si="8"/>
        <v>11602.395833333334</v>
      </c>
      <c r="N52" s="13">
        <f t="shared" si="8"/>
        <v>15.167764195389795</v>
      </c>
      <c r="O52" s="40">
        <f t="shared" si="8"/>
        <v>0.84010967492564792</v>
      </c>
    </row>
    <row r="53" spans="1:15" x14ac:dyDescent="0.2">
      <c r="A53" s="12" t="s">
        <v>119</v>
      </c>
      <c r="B53" s="12"/>
      <c r="C53" s="67"/>
      <c r="D53" s="64">
        <f>MEDIAN(D2:D49)</f>
        <v>636.5</v>
      </c>
      <c r="E53" s="13">
        <f>MEDIAN(E2:E49)</f>
        <v>1560.5</v>
      </c>
      <c r="F53" s="15">
        <f t="shared" ref="F53:O53" si="9">MEDIAN(F2:F49)</f>
        <v>0.20039847728183252</v>
      </c>
      <c r="G53" s="13">
        <f t="shared" si="9"/>
        <v>587.5</v>
      </c>
      <c r="H53" s="15">
        <f t="shared" si="9"/>
        <v>0.10689305969337634</v>
      </c>
      <c r="I53" s="13">
        <f t="shared" si="9"/>
        <v>0</v>
      </c>
      <c r="J53" s="15">
        <f t="shared" si="9"/>
        <v>0</v>
      </c>
      <c r="K53" s="13">
        <f t="shared" si="9"/>
        <v>0</v>
      </c>
      <c r="L53" s="15">
        <f t="shared" si="9"/>
        <v>0</v>
      </c>
      <c r="M53" s="68">
        <f t="shared" si="9"/>
        <v>7375.5</v>
      </c>
      <c r="N53" s="13">
        <f t="shared" si="9"/>
        <v>14.303344407530453</v>
      </c>
      <c r="O53" s="40">
        <f t="shared" si="9"/>
        <v>0.56949695962759495</v>
      </c>
    </row>
    <row r="55" spans="1:15" x14ac:dyDescent="0.2">
      <c r="A55" s="103" t="s">
        <v>153</v>
      </c>
      <c r="B55" s="103"/>
      <c r="C55" s="103"/>
      <c r="D55" s="103"/>
      <c r="E55" s="103"/>
      <c r="F55" s="103"/>
      <c r="G55" s="103"/>
      <c r="H55" s="103"/>
      <c r="I55" s="103"/>
      <c r="J55" s="103"/>
      <c r="K55" s="103"/>
      <c r="L55" s="103"/>
      <c r="M55" s="103"/>
      <c r="N55" s="103"/>
      <c r="O55" s="103"/>
    </row>
  </sheetData>
  <autoFilter ref="A1:O49" xr:uid="{903063F3-2508-490D-9923-36DAFC3F168E}">
    <sortState xmlns:xlrd2="http://schemas.microsoft.com/office/spreadsheetml/2017/richdata2" ref="A2:O49">
      <sortCondition ref="B1:B49"/>
    </sortState>
  </autoFilter>
  <sortState xmlns:xlrd2="http://schemas.microsoft.com/office/spreadsheetml/2017/richdata2" ref="A2:M49">
    <sortCondition ref="B2:B49"/>
  </sortState>
  <mergeCells count="1">
    <mergeCell ref="A55:O55"/>
  </mergeCells>
  <conditionalFormatting sqref="D2:D49">
    <cfRule type="expression" dxfId="3" priority="2">
      <formula>MOD(ROW(),2)=0</formula>
    </cfRule>
  </conditionalFormatting>
  <conditionalFormatting sqref="A2:O49">
    <cfRule type="expression" dxfId="2" priority="1">
      <formula>MOD(ROW(),2)=0</formula>
    </cfRule>
  </conditionalFormatting>
  <printOptions horizontalCentered="1" verticalCentered="1"/>
  <pageMargins left="0.45" right="0.45" top="0.5" bottom="0.5" header="0.3" footer="0.3"/>
  <pageSetup scale="98" fitToWidth="0" orientation="portrait" r:id="rId1"/>
  <headerFooter>
    <oddHeader>&amp;C&amp;11Program Attendance FY2019</oddHeader>
    <oddFooter>&amp;CRI Office of Library and Information Services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3BB67-8BBA-4125-B417-EA5251B98BC2}">
  <sheetPr>
    <tabColor theme="7" tint="0.39997558519241921"/>
    <pageSetUpPr fitToPage="1"/>
  </sheetPr>
  <dimension ref="A1:L54"/>
  <sheetViews>
    <sheetView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7.5703125" style="2" customWidth="1"/>
    <col min="2" max="2" width="15.28515625" style="2" hidden="1" customWidth="1"/>
    <col min="3" max="3" width="11.42578125" style="7" hidden="1" customWidth="1"/>
    <col min="4" max="4" width="12.28515625" style="7" customWidth="1"/>
    <col min="5" max="5" width="12.140625" style="7" customWidth="1"/>
    <col min="6" max="6" width="12.42578125" style="7" customWidth="1"/>
    <col min="7" max="7" width="13" style="7" customWidth="1"/>
    <col min="8" max="8" width="14" style="7" customWidth="1"/>
    <col min="9" max="9" width="11.42578125" style="7" customWidth="1"/>
    <col min="10" max="10" width="11.42578125" style="7" bestFit="1" customWidth="1"/>
    <col min="11" max="11" width="11.42578125" style="7" customWidth="1"/>
    <col min="12" max="12" width="11.5703125" style="7" customWidth="1"/>
  </cols>
  <sheetData>
    <row r="1" spans="1:12" ht="67.5" customHeight="1" x14ac:dyDescent="0.2">
      <c r="A1" s="104" t="s">
        <v>0</v>
      </c>
      <c r="B1" s="28" t="s">
        <v>26</v>
      </c>
      <c r="C1" s="29" t="s">
        <v>25</v>
      </c>
      <c r="D1" s="29" t="s">
        <v>4</v>
      </c>
      <c r="E1" s="41" t="s">
        <v>139</v>
      </c>
      <c r="F1" s="29" t="s">
        <v>5</v>
      </c>
      <c r="G1" s="41" t="s">
        <v>140</v>
      </c>
      <c r="H1" s="29" t="s">
        <v>191</v>
      </c>
      <c r="I1" s="41" t="s">
        <v>141</v>
      </c>
      <c r="J1" s="29" t="s">
        <v>7</v>
      </c>
      <c r="K1" s="41" t="s">
        <v>142</v>
      </c>
      <c r="L1" s="59" t="s">
        <v>12</v>
      </c>
    </row>
    <row r="2" spans="1:12" x14ac:dyDescent="0.2">
      <c r="A2" s="105" t="s">
        <v>29</v>
      </c>
      <c r="B2" s="34" t="s">
        <v>76</v>
      </c>
      <c r="C2" s="35">
        <v>16310</v>
      </c>
      <c r="D2" s="35">
        <v>245</v>
      </c>
      <c r="E2" s="37">
        <f t="shared" ref="E2:E49" si="0">D2/L2</f>
        <v>0.30778894472361806</v>
      </c>
      <c r="F2" s="35">
        <v>30</v>
      </c>
      <c r="G2" s="37">
        <f t="shared" ref="G2:G49" si="1">F2/L2</f>
        <v>3.7688442211055273E-2</v>
      </c>
      <c r="H2" s="35">
        <v>275</v>
      </c>
      <c r="I2" s="37">
        <f t="shared" ref="I2:I49" si="2">H2/L2</f>
        <v>0.34547738693467339</v>
      </c>
      <c r="J2" s="35">
        <v>106</v>
      </c>
      <c r="K2" s="37">
        <f t="shared" ref="K2:K49" si="3">J2/L2</f>
        <v>0.13316582914572864</v>
      </c>
      <c r="L2" s="39">
        <v>796</v>
      </c>
    </row>
    <row r="3" spans="1:12" x14ac:dyDescent="0.2">
      <c r="A3" s="105" t="s">
        <v>66</v>
      </c>
      <c r="B3" s="34" t="s">
        <v>107</v>
      </c>
      <c r="C3" s="35">
        <v>22954</v>
      </c>
      <c r="D3" s="35">
        <v>244</v>
      </c>
      <c r="E3" s="37">
        <f t="shared" si="0"/>
        <v>0.14420803782505912</v>
      </c>
      <c r="F3" s="35">
        <v>928</v>
      </c>
      <c r="G3" s="37">
        <f t="shared" si="1"/>
        <v>0.54846335697399529</v>
      </c>
      <c r="H3" s="35">
        <v>1172</v>
      </c>
      <c r="I3" s="37">
        <f t="shared" si="2"/>
        <v>0.69267139479905437</v>
      </c>
      <c r="J3" s="35">
        <v>120</v>
      </c>
      <c r="K3" s="37">
        <f t="shared" si="3"/>
        <v>7.0921985815602842E-2</v>
      </c>
      <c r="L3" s="39">
        <v>1692</v>
      </c>
    </row>
    <row r="4" spans="1:12" x14ac:dyDescent="0.2">
      <c r="A4" s="105" t="s">
        <v>48</v>
      </c>
      <c r="B4" s="34" t="s">
        <v>93</v>
      </c>
      <c r="C4" s="35">
        <v>14055</v>
      </c>
      <c r="D4" s="35">
        <v>143</v>
      </c>
      <c r="E4" s="37">
        <f t="shared" si="0"/>
        <v>0.14591836734693878</v>
      </c>
      <c r="F4" s="35">
        <v>197</v>
      </c>
      <c r="G4" s="37">
        <f t="shared" si="1"/>
        <v>0.2010204081632653</v>
      </c>
      <c r="H4" s="35">
        <v>340</v>
      </c>
      <c r="I4" s="37">
        <f t="shared" si="2"/>
        <v>0.34693877551020408</v>
      </c>
      <c r="J4" s="35">
        <v>272</v>
      </c>
      <c r="K4" s="37">
        <f t="shared" si="3"/>
        <v>0.27755102040816326</v>
      </c>
      <c r="L4" s="39">
        <v>980</v>
      </c>
    </row>
    <row r="5" spans="1:12" x14ac:dyDescent="0.2">
      <c r="A5" s="105" t="s">
        <v>60</v>
      </c>
      <c r="B5" s="34" t="s">
        <v>93</v>
      </c>
      <c r="C5" s="35">
        <v>1900</v>
      </c>
      <c r="D5" s="35">
        <v>27</v>
      </c>
      <c r="E5" s="37">
        <f t="shared" si="0"/>
        <v>0.14516129032258066</v>
      </c>
      <c r="F5" s="35">
        <v>74</v>
      </c>
      <c r="G5" s="37">
        <f t="shared" si="1"/>
        <v>0.39784946236559138</v>
      </c>
      <c r="H5" s="35">
        <v>101</v>
      </c>
      <c r="I5" s="37">
        <f t="shared" si="2"/>
        <v>0.543010752688172</v>
      </c>
      <c r="J5" s="35">
        <v>4</v>
      </c>
      <c r="K5" s="37">
        <f t="shared" si="3"/>
        <v>2.1505376344086023E-2</v>
      </c>
      <c r="L5" s="39">
        <v>186</v>
      </c>
    </row>
    <row r="6" spans="1:12" x14ac:dyDescent="0.2">
      <c r="A6" s="105" t="s">
        <v>27</v>
      </c>
      <c r="B6" s="34" t="s">
        <v>74</v>
      </c>
      <c r="C6" s="35">
        <v>19376</v>
      </c>
      <c r="D6" s="35">
        <v>86</v>
      </c>
      <c r="E6" s="37">
        <f t="shared" si="0"/>
        <v>0.25671641791044775</v>
      </c>
      <c r="F6" s="35">
        <v>158</v>
      </c>
      <c r="G6" s="37">
        <f t="shared" si="1"/>
        <v>0.4716417910447761</v>
      </c>
      <c r="H6" s="35">
        <v>244</v>
      </c>
      <c r="I6" s="37">
        <f t="shared" si="2"/>
        <v>0.72835820895522385</v>
      </c>
      <c r="J6" s="35">
        <v>79</v>
      </c>
      <c r="K6" s="37">
        <f t="shared" si="3"/>
        <v>0.23582089552238805</v>
      </c>
      <c r="L6" s="39">
        <v>335</v>
      </c>
    </row>
    <row r="7" spans="1:12" x14ac:dyDescent="0.2">
      <c r="A7" s="105" t="s">
        <v>34</v>
      </c>
      <c r="B7" s="34" t="s">
        <v>81</v>
      </c>
      <c r="C7" s="35">
        <v>7827</v>
      </c>
      <c r="D7" s="35">
        <v>230</v>
      </c>
      <c r="E7" s="37">
        <f t="shared" si="0"/>
        <v>0.27946537059538273</v>
      </c>
      <c r="F7" s="35">
        <v>87</v>
      </c>
      <c r="G7" s="37">
        <f t="shared" si="1"/>
        <v>0.10571081409477522</v>
      </c>
      <c r="H7" s="35">
        <v>317</v>
      </c>
      <c r="I7" s="37">
        <f t="shared" si="2"/>
        <v>0.38517618469015796</v>
      </c>
      <c r="J7" s="35">
        <v>3</v>
      </c>
      <c r="K7" s="37">
        <f t="shared" si="3"/>
        <v>3.6452004860267314E-3</v>
      </c>
      <c r="L7" s="39">
        <v>823</v>
      </c>
    </row>
    <row r="8" spans="1:12" x14ac:dyDescent="0.2">
      <c r="A8" s="105" t="s">
        <v>32</v>
      </c>
      <c r="B8" s="34" t="s">
        <v>79</v>
      </c>
      <c r="C8" s="35">
        <v>35014</v>
      </c>
      <c r="D8" s="35">
        <v>457</v>
      </c>
      <c r="E8" s="37">
        <f t="shared" si="0"/>
        <v>0.49034334763948501</v>
      </c>
      <c r="F8" s="35">
        <v>194</v>
      </c>
      <c r="G8" s="37">
        <f t="shared" si="1"/>
        <v>0.20815450643776823</v>
      </c>
      <c r="H8" s="35">
        <v>651</v>
      </c>
      <c r="I8" s="37">
        <f t="shared" si="2"/>
        <v>0.69849785407725318</v>
      </c>
      <c r="J8" s="35">
        <v>23</v>
      </c>
      <c r="K8" s="37">
        <f t="shared" si="3"/>
        <v>2.4678111587982832E-2</v>
      </c>
      <c r="L8" s="39">
        <v>932</v>
      </c>
    </row>
    <row r="9" spans="1:12" x14ac:dyDescent="0.2">
      <c r="A9" s="105" t="s">
        <v>33</v>
      </c>
      <c r="B9" s="34" t="s">
        <v>80</v>
      </c>
      <c r="C9" s="35">
        <v>80387</v>
      </c>
      <c r="D9" s="35">
        <v>370</v>
      </c>
      <c r="E9" s="37">
        <f t="shared" si="0"/>
        <v>0.25325119780971939</v>
      </c>
      <c r="F9" s="35">
        <v>176</v>
      </c>
      <c r="G9" s="37">
        <f t="shared" si="1"/>
        <v>0.12046543463381246</v>
      </c>
      <c r="H9" s="35">
        <v>546</v>
      </c>
      <c r="I9" s="37">
        <f t="shared" si="2"/>
        <v>0.37371663244353182</v>
      </c>
      <c r="J9" s="35">
        <v>58</v>
      </c>
      <c r="K9" s="37">
        <f t="shared" si="3"/>
        <v>3.969883641341547E-2</v>
      </c>
      <c r="L9" s="39">
        <v>1461</v>
      </c>
    </row>
    <row r="10" spans="1:12" x14ac:dyDescent="0.2">
      <c r="A10" s="105" t="s">
        <v>35</v>
      </c>
      <c r="B10" s="34" t="s">
        <v>82</v>
      </c>
      <c r="C10" s="35">
        <v>33506</v>
      </c>
      <c r="D10" s="35">
        <v>290</v>
      </c>
      <c r="E10" s="37">
        <f t="shared" si="0"/>
        <v>0.43413173652694609</v>
      </c>
      <c r="F10" s="35">
        <v>88</v>
      </c>
      <c r="G10" s="37">
        <f t="shared" si="1"/>
        <v>0.1317365269461078</v>
      </c>
      <c r="H10" s="35">
        <v>378</v>
      </c>
      <c r="I10" s="37">
        <f t="shared" si="2"/>
        <v>0.56586826347305386</v>
      </c>
      <c r="J10" s="35">
        <v>163</v>
      </c>
      <c r="K10" s="37">
        <f t="shared" si="3"/>
        <v>0.2440119760479042</v>
      </c>
      <c r="L10" s="39">
        <v>668</v>
      </c>
    </row>
    <row r="11" spans="1:12" x14ac:dyDescent="0.2">
      <c r="A11" s="105" t="s">
        <v>37</v>
      </c>
      <c r="B11" s="34" t="s">
        <v>84</v>
      </c>
      <c r="C11" s="35">
        <v>13146</v>
      </c>
      <c r="D11" s="35">
        <v>136</v>
      </c>
      <c r="E11" s="37">
        <f t="shared" si="0"/>
        <v>0.31408775981524251</v>
      </c>
      <c r="F11" s="35">
        <v>49</v>
      </c>
      <c r="G11" s="37">
        <f t="shared" si="1"/>
        <v>0.11316397228637413</v>
      </c>
      <c r="H11" s="35">
        <v>185</v>
      </c>
      <c r="I11" s="37">
        <f t="shared" si="2"/>
        <v>0.42725173210161665</v>
      </c>
      <c r="J11" s="35">
        <v>34</v>
      </c>
      <c r="K11" s="37">
        <f t="shared" si="3"/>
        <v>7.8521939953810627E-2</v>
      </c>
      <c r="L11" s="39">
        <v>433</v>
      </c>
    </row>
    <row r="12" spans="1:12" x14ac:dyDescent="0.2">
      <c r="A12" s="105" t="s">
        <v>38</v>
      </c>
      <c r="B12" s="34" t="s">
        <v>85</v>
      </c>
      <c r="C12" s="35">
        <v>47037</v>
      </c>
      <c r="D12" s="35">
        <v>116</v>
      </c>
      <c r="E12" s="37">
        <f t="shared" si="0"/>
        <v>0.11611611611611612</v>
      </c>
      <c r="F12" s="35">
        <v>249</v>
      </c>
      <c r="G12" s="37">
        <f t="shared" si="1"/>
        <v>0.24924924924924924</v>
      </c>
      <c r="H12" s="35">
        <v>365</v>
      </c>
      <c r="I12" s="37">
        <f t="shared" si="2"/>
        <v>0.36536536536536535</v>
      </c>
      <c r="J12" s="35">
        <v>43</v>
      </c>
      <c r="K12" s="37">
        <f t="shared" si="3"/>
        <v>4.3043043043043044E-2</v>
      </c>
      <c r="L12" s="39">
        <v>999</v>
      </c>
    </row>
    <row r="13" spans="1:12" x14ac:dyDescent="0.2">
      <c r="A13" s="105" t="s">
        <v>40</v>
      </c>
      <c r="B13" s="34" t="s">
        <v>87</v>
      </c>
      <c r="C13" s="35">
        <v>6425</v>
      </c>
      <c r="D13" s="35">
        <v>116</v>
      </c>
      <c r="E13" s="37">
        <f t="shared" si="0"/>
        <v>0.49572649572649574</v>
      </c>
      <c r="F13" s="35">
        <v>25</v>
      </c>
      <c r="G13" s="37">
        <f t="shared" si="1"/>
        <v>0.10683760683760683</v>
      </c>
      <c r="H13" s="35">
        <v>141</v>
      </c>
      <c r="I13" s="37">
        <f t="shared" si="2"/>
        <v>0.60256410256410253</v>
      </c>
      <c r="J13" s="35">
        <v>8</v>
      </c>
      <c r="K13" s="37">
        <f t="shared" si="3"/>
        <v>3.4188034188034191E-2</v>
      </c>
      <c r="L13" s="39">
        <v>234</v>
      </c>
    </row>
    <row r="14" spans="1:12" x14ac:dyDescent="0.2">
      <c r="A14" s="105" t="s">
        <v>50</v>
      </c>
      <c r="B14" s="34" t="s">
        <v>94</v>
      </c>
      <c r="C14" s="35">
        <v>4606</v>
      </c>
      <c r="D14" s="35">
        <v>58</v>
      </c>
      <c r="E14" s="37">
        <f t="shared" si="0"/>
        <v>0.19931271477663232</v>
      </c>
      <c r="F14" s="35">
        <v>76</v>
      </c>
      <c r="G14" s="37">
        <f t="shared" si="1"/>
        <v>0.2611683848797251</v>
      </c>
      <c r="H14" s="35">
        <v>134</v>
      </c>
      <c r="I14" s="37">
        <f t="shared" si="2"/>
        <v>0.46048109965635736</v>
      </c>
      <c r="J14" s="35">
        <v>24</v>
      </c>
      <c r="K14" s="37">
        <f t="shared" si="3"/>
        <v>8.247422680412371E-2</v>
      </c>
      <c r="L14" s="39">
        <v>291</v>
      </c>
    </row>
    <row r="15" spans="1:12" x14ac:dyDescent="0.2">
      <c r="A15" s="105" t="s">
        <v>42</v>
      </c>
      <c r="B15" s="34" t="s">
        <v>89</v>
      </c>
      <c r="C15" s="35">
        <v>4040</v>
      </c>
      <c r="D15" s="35">
        <v>60</v>
      </c>
      <c r="E15" s="37">
        <f t="shared" si="0"/>
        <v>0.22900763358778625</v>
      </c>
      <c r="F15" s="35">
        <v>66</v>
      </c>
      <c r="G15" s="37">
        <f t="shared" si="1"/>
        <v>0.25190839694656486</v>
      </c>
      <c r="H15" s="35">
        <v>126</v>
      </c>
      <c r="I15" s="37">
        <f t="shared" si="2"/>
        <v>0.48091603053435117</v>
      </c>
      <c r="J15" s="35">
        <v>10</v>
      </c>
      <c r="K15" s="37">
        <f t="shared" si="3"/>
        <v>3.8167938931297711E-2</v>
      </c>
      <c r="L15" s="39">
        <v>262</v>
      </c>
    </row>
    <row r="16" spans="1:12" x14ac:dyDescent="0.2">
      <c r="A16" s="105" t="s">
        <v>44</v>
      </c>
      <c r="B16" s="34" t="s">
        <v>89</v>
      </c>
      <c r="C16" s="35">
        <v>5706</v>
      </c>
      <c r="D16" s="35">
        <v>92</v>
      </c>
      <c r="E16" s="37">
        <f t="shared" si="0"/>
        <v>0.35797665369649806</v>
      </c>
      <c r="F16" s="35">
        <v>10</v>
      </c>
      <c r="G16" s="37">
        <f t="shared" si="1"/>
        <v>3.8910505836575876E-2</v>
      </c>
      <c r="H16" s="35">
        <v>102</v>
      </c>
      <c r="I16" s="37">
        <f t="shared" si="2"/>
        <v>0.39688715953307391</v>
      </c>
      <c r="J16" s="35">
        <v>16</v>
      </c>
      <c r="K16" s="37">
        <f t="shared" si="3"/>
        <v>6.2256809338521402E-2</v>
      </c>
      <c r="L16" s="39">
        <v>257</v>
      </c>
    </row>
    <row r="17" spans="1:12" x14ac:dyDescent="0.2">
      <c r="A17" s="105" t="s">
        <v>28</v>
      </c>
      <c r="B17" s="34" t="s">
        <v>75</v>
      </c>
      <c r="C17" s="35">
        <v>3108</v>
      </c>
      <c r="D17" s="35">
        <v>0</v>
      </c>
      <c r="E17" s="37">
        <f t="shared" si="0"/>
        <v>0</v>
      </c>
      <c r="F17" s="35">
        <v>7</v>
      </c>
      <c r="G17" s="37">
        <f t="shared" si="1"/>
        <v>0.3888888888888889</v>
      </c>
      <c r="H17" s="35">
        <v>7</v>
      </c>
      <c r="I17" s="37">
        <f t="shared" si="2"/>
        <v>0.3888888888888889</v>
      </c>
      <c r="J17" s="35">
        <v>2</v>
      </c>
      <c r="K17" s="37">
        <f t="shared" si="3"/>
        <v>0.1111111111111111</v>
      </c>
      <c r="L17" s="39">
        <v>18</v>
      </c>
    </row>
    <row r="18" spans="1:12" x14ac:dyDescent="0.2">
      <c r="A18" s="105" t="s">
        <v>49</v>
      </c>
      <c r="B18" s="34" t="s">
        <v>75</v>
      </c>
      <c r="C18" s="35">
        <v>5080</v>
      </c>
      <c r="D18" s="35">
        <v>46</v>
      </c>
      <c r="E18" s="37">
        <f t="shared" si="0"/>
        <v>0.19491525423728814</v>
      </c>
      <c r="F18" s="35">
        <v>49</v>
      </c>
      <c r="G18" s="37">
        <f t="shared" si="1"/>
        <v>0.2076271186440678</v>
      </c>
      <c r="H18" s="35">
        <v>95</v>
      </c>
      <c r="I18" s="37">
        <f t="shared" si="2"/>
        <v>0.40254237288135591</v>
      </c>
      <c r="J18" s="35">
        <v>2</v>
      </c>
      <c r="K18" s="37">
        <f t="shared" si="3"/>
        <v>8.4745762711864406E-3</v>
      </c>
      <c r="L18" s="39">
        <v>236</v>
      </c>
    </row>
    <row r="19" spans="1:12" x14ac:dyDescent="0.2">
      <c r="A19" s="105" t="s">
        <v>47</v>
      </c>
      <c r="B19" s="34" t="s">
        <v>92</v>
      </c>
      <c r="C19" s="35">
        <v>5405</v>
      </c>
      <c r="D19" s="35">
        <v>156</v>
      </c>
      <c r="E19" s="37">
        <f t="shared" si="0"/>
        <v>0.24186046511627907</v>
      </c>
      <c r="F19" s="35">
        <v>52</v>
      </c>
      <c r="G19" s="37">
        <f t="shared" si="1"/>
        <v>8.0620155038759689E-2</v>
      </c>
      <c r="H19" s="35">
        <v>208</v>
      </c>
      <c r="I19" s="37">
        <f t="shared" si="2"/>
        <v>0.32248062015503876</v>
      </c>
      <c r="J19" s="35">
        <v>25</v>
      </c>
      <c r="K19" s="37">
        <f t="shared" si="3"/>
        <v>3.875968992248062E-2</v>
      </c>
      <c r="L19" s="39">
        <v>645</v>
      </c>
    </row>
    <row r="20" spans="1:12" x14ac:dyDescent="0.2">
      <c r="A20" s="105" t="s">
        <v>52</v>
      </c>
      <c r="B20" s="34" t="s">
        <v>97</v>
      </c>
      <c r="C20" s="35">
        <v>28769</v>
      </c>
      <c r="D20" s="35">
        <v>133</v>
      </c>
      <c r="E20" s="37">
        <f t="shared" si="0"/>
        <v>0.19587628865979381</v>
      </c>
      <c r="F20" s="35">
        <v>111</v>
      </c>
      <c r="G20" s="37">
        <f t="shared" si="1"/>
        <v>0.16347569955817379</v>
      </c>
      <c r="H20" s="35">
        <v>244</v>
      </c>
      <c r="I20" s="37">
        <f t="shared" si="2"/>
        <v>0.3593519882179676</v>
      </c>
      <c r="J20" s="35">
        <v>185</v>
      </c>
      <c r="K20" s="37">
        <f t="shared" si="3"/>
        <v>0.27245949926362295</v>
      </c>
      <c r="L20" s="39">
        <v>679</v>
      </c>
    </row>
    <row r="21" spans="1:12" x14ac:dyDescent="0.2">
      <c r="A21" s="105" t="s">
        <v>51</v>
      </c>
      <c r="B21" s="34" t="s">
        <v>95</v>
      </c>
      <c r="C21" s="35">
        <v>21105</v>
      </c>
      <c r="D21" s="35">
        <v>113</v>
      </c>
      <c r="E21" s="37">
        <f t="shared" si="0"/>
        <v>0.22736418511066397</v>
      </c>
      <c r="F21" s="35">
        <v>107</v>
      </c>
      <c r="G21" s="37">
        <f t="shared" si="1"/>
        <v>0.2152917505030181</v>
      </c>
      <c r="H21" s="35">
        <v>220</v>
      </c>
      <c r="I21" s="37">
        <f t="shared" si="2"/>
        <v>0.44265593561368211</v>
      </c>
      <c r="J21" s="35">
        <v>46</v>
      </c>
      <c r="K21" s="37">
        <f t="shared" si="3"/>
        <v>9.2555331991951706E-2</v>
      </c>
      <c r="L21" s="39">
        <v>497</v>
      </c>
    </row>
    <row r="22" spans="1:12" x14ac:dyDescent="0.2">
      <c r="A22" s="105" t="s">
        <v>30</v>
      </c>
      <c r="B22" s="34" t="s">
        <v>77</v>
      </c>
      <c r="C22" s="35">
        <v>3492</v>
      </c>
      <c r="D22" s="35">
        <v>70</v>
      </c>
      <c r="E22" s="37">
        <f t="shared" si="0"/>
        <v>0.2880658436213992</v>
      </c>
      <c r="F22" s="35">
        <v>15</v>
      </c>
      <c r="G22" s="37">
        <f t="shared" si="1"/>
        <v>6.1728395061728392E-2</v>
      </c>
      <c r="H22" s="35">
        <v>85</v>
      </c>
      <c r="I22" s="37">
        <f t="shared" si="2"/>
        <v>0.34979423868312759</v>
      </c>
      <c r="J22" s="35">
        <v>10</v>
      </c>
      <c r="K22" s="37">
        <f t="shared" si="3"/>
        <v>4.1152263374485597E-2</v>
      </c>
      <c r="L22" s="39">
        <v>243</v>
      </c>
    </row>
    <row r="23" spans="1:12" x14ac:dyDescent="0.2">
      <c r="A23" s="105" t="s">
        <v>55</v>
      </c>
      <c r="B23" s="34" t="s">
        <v>100</v>
      </c>
      <c r="C23" s="35">
        <v>16150</v>
      </c>
      <c r="D23" s="35">
        <v>95</v>
      </c>
      <c r="E23" s="37">
        <f t="shared" si="0"/>
        <v>0.33450704225352113</v>
      </c>
      <c r="F23" s="35">
        <v>15</v>
      </c>
      <c r="G23" s="37">
        <f t="shared" si="1"/>
        <v>5.2816901408450703E-2</v>
      </c>
      <c r="H23" s="35">
        <v>110</v>
      </c>
      <c r="I23" s="37">
        <f t="shared" si="2"/>
        <v>0.38732394366197181</v>
      </c>
      <c r="J23" s="35">
        <v>7</v>
      </c>
      <c r="K23" s="37">
        <f t="shared" si="3"/>
        <v>2.464788732394366E-2</v>
      </c>
      <c r="L23" s="39">
        <v>284</v>
      </c>
    </row>
    <row r="24" spans="1:12" x14ac:dyDescent="0.2">
      <c r="A24" s="105" t="s">
        <v>114</v>
      </c>
      <c r="B24" s="34" t="s">
        <v>98</v>
      </c>
      <c r="C24" s="35">
        <v>15868</v>
      </c>
      <c r="D24" s="35">
        <v>94</v>
      </c>
      <c r="E24" s="37">
        <f t="shared" si="0"/>
        <v>0.18252427184466019</v>
      </c>
      <c r="F24" s="35">
        <v>62</v>
      </c>
      <c r="G24" s="37">
        <f t="shared" si="1"/>
        <v>0.12038834951456311</v>
      </c>
      <c r="H24" s="35">
        <v>156</v>
      </c>
      <c r="I24" s="37">
        <f t="shared" si="2"/>
        <v>0.30291262135922331</v>
      </c>
      <c r="J24" s="35">
        <v>26</v>
      </c>
      <c r="K24" s="37">
        <f t="shared" si="3"/>
        <v>5.0485436893203881E-2</v>
      </c>
      <c r="L24" s="39">
        <v>515</v>
      </c>
    </row>
    <row r="25" spans="1:12" x14ac:dyDescent="0.2">
      <c r="A25" s="105" t="s">
        <v>46</v>
      </c>
      <c r="B25" s="34" t="s">
        <v>91</v>
      </c>
      <c r="C25" s="35">
        <v>1051</v>
      </c>
      <c r="D25" s="35">
        <v>154</v>
      </c>
      <c r="E25" s="37">
        <f t="shared" si="0"/>
        <v>0.18160377358490565</v>
      </c>
      <c r="F25" s="35">
        <v>95</v>
      </c>
      <c r="G25" s="37">
        <f t="shared" si="1"/>
        <v>0.11202830188679246</v>
      </c>
      <c r="H25" s="35">
        <v>249</v>
      </c>
      <c r="I25" s="37">
        <f t="shared" si="2"/>
        <v>0.29363207547169812</v>
      </c>
      <c r="J25" s="35">
        <v>29</v>
      </c>
      <c r="K25" s="37">
        <f t="shared" si="3"/>
        <v>3.4198113207547169E-2</v>
      </c>
      <c r="L25" s="39">
        <v>848</v>
      </c>
    </row>
    <row r="26" spans="1:12" x14ac:dyDescent="0.2">
      <c r="A26" s="105" t="s">
        <v>56</v>
      </c>
      <c r="B26" s="34" t="s">
        <v>101</v>
      </c>
      <c r="C26" s="35">
        <v>24672</v>
      </c>
      <c r="D26" s="35">
        <v>352</v>
      </c>
      <c r="E26" s="37">
        <f t="shared" si="0"/>
        <v>0.35736040609137054</v>
      </c>
      <c r="F26" s="35">
        <v>208</v>
      </c>
      <c r="G26" s="37">
        <f t="shared" si="1"/>
        <v>0.21116751269035533</v>
      </c>
      <c r="H26" s="35">
        <v>560</v>
      </c>
      <c r="I26" s="37">
        <f t="shared" si="2"/>
        <v>0.56852791878172593</v>
      </c>
      <c r="J26" s="35">
        <v>135</v>
      </c>
      <c r="K26" s="37">
        <f t="shared" si="3"/>
        <v>0.13705583756345177</v>
      </c>
      <c r="L26" s="39">
        <v>985</v>
      </c>
    </row>
    <row r="27" spans="1:12" x14ac:dyDescent="0.2">
      <c r="A27" s="105" t="s">
        <v>36</v>
      </c>
      <c r="B27" s="34" t="s">
        <v>83</v>
      </c>
      <c r="C27" s="35">
        <v>1090</v>
      </c>
      <c r="D27" s="35">
        <v>132</v>
      </c>
      <c r="E27" s="37">
        <f t="shared" si="0"/>
        <v>0.61682242990654201</v>
      </c>
      <c r="F27" s="35">
        <v>18</v>
      </c>
      <c r="G27" s="37">
        <f t="shared" si="1"/>
        <v>8.4112149532710276E-2</v>
      </c>
      <c r="H27" s="35">
        <v>150</v>
      </c>
      <c r="I27" s="37">
        <f t="shared" si="2"/>
        <v>0.7009345794392523</v>
      </c>
      <c r="J27" s="35">
        <v>2</v>
      </c>
      <c r="K27" s="37">
        <f t="shared" si="3"/>
        <v>9.3457943925233638E-3</v>
      </c>
      <c r="L27" s="39">
        <v>214</v>
      </c>
    </row>
    <row r="28" spans="1:12" x14ac:dyDescent="0.2">
      <c r="A28" s="105" t="s">
        <v>57</v>
      </c>
      <c r="B28" s="34" t="s">
        <v>83</v>
      </c>
      <c r="C28" s="35">
        <v>24487</v>
      </c>
      <c r="D28" s="35">
        <v>159</v>
      </c>
      <c r="E28" s="37">
        <f t="shared" si="0"/>
        <v>0.23766816143497757</v>
      </c>
      <c r="F28" s="35">
        <v>64</v>
      </c>
      <c r="G28" s="37">
        <f t="shared" si="1"/>
        <v>9.5665171898355758E-2</v>
      </c>
      <c r="H28" s="35">
        <v>223</v>
      </c>
      <c r="I28" s="37">
        <f t="shared" si="2"/>
        <v>0.33333333333333331</v>
      </c>
      <c r="J28" s="35">
        <v>226</v>
      </c>
      <c r="K28" s="37">
        <f t="shared" si="3"/>
        <v>0.33781763826606875</v>
      </c>
      <c r="L28" s="39">
        <v>669</v>
      </c>
    </row>
    <row r="29" spans="1:12" x14ac:dyDescent="0.2">
      <c r="A29" s="105" t="s">
        <v>72</v>
      </c>
      <c r="B29" s="34" t="s">
        <v>83</v>
      </c>
      <c r="C29" s="35">
        <v>908</v>
      </c>
      <c r="D29" s="35">
        <v>46</v>
      </c>
      <c r="E29" s="37">
        <f t="shared" si="0"/>
        <v>0.16788321167883211</v>
      </c>
      <c r="F29" s="35">
        <v>8</v>
      </c>
      <c r="G29" s="37">
        <f t="shared" si="1"/>
        <v>2.9197080291970802E-2</v>
      </c>
      <c r="H29" s="35">
        <v>54</v>
      </c>
      <c r="I29" s="37">
        <f t="shared" si="2"/>
        <v>0.19708029197080293</v>
      </c>
      <c r="J29" s="35">
        <v>5</v>
      </c>
      <c r="K29" s="37">
        <f t="shared" si="3"/>
        <v>1.824817518248175E-2</v>
      </c>
      <c r="L29" s="39">
        <v>274</v>
      </c>
    </row>
    <row r="30" spans="1:12" x14ac:dyDescent="0.2">
      <c r="A30" s="105" t="s">
        <v>54</v>
      </c>
      <c r="B30" s="34" t="s">
        <v>99</v>
      </c>
      <c r="C30" s="35">
        <v>32078</v>
      </c>
      <c r="D30" s="35">
        <v>145</v>
      </c>
      <c r="E30" s="37">
        <f t="shared" si="0"/>
        <v>0.21449704142011836</v>
      </c>
      <c r="F30" s="35">
        <v>76</v>
      </c>
      <c r="G30" s="37">
        <f t="shared" si="1"/>
        <v>0.11242603550295859</v>
      </c>
      <c r="H30" s="35">
        <v>221</v>
      </c>
      <c r="I30" s="37">
        <f t="shared" si="2"/>
        <v>0.32692307692307693</v>
      </c>
      <c r="J30" s="35">
        <v>20</v>
      </c>
      <c r="K30" s="37">
        <f t="shared" si="3"/>
        <v>2.9585798816568046E-2</v>
      </c>
      <c r="L30" s="39">
        <v>676</v>
      </c>
    </row>
    <row r="31" spans="1:12" x14ac:dyDescent="0.2">
      <c r="A31" s="105" t="s">
        <v>59</v>
      </c>
      <c r="B31" s="34" t="s">
        <v>102</v>
      </c>
      <c r="C31" s="35">
        <v>11967</v>
      </c>
      <c r="D31" s="35">
        <v>187</v>
      </c>
      <c r="E31" s="37">
        <f t="shared" si="0"/>
        <v>0.29541864139020535</v>
      </c>
      <c r="F31" s="35">
        <v>148</v>
      </c>
      <c r="G31" s="37">
        <f t="shared" si="1"/>
        <v>0.23380726698262244</v>
      </c>
      <c r="H31" s="35">
        <v>335</v>
      </c>
      <c r="I31" s="37">
        <f t="shared" si="2"/>
        <v>0.52922590837282779</v>
      </c>
      <c r="J31" s="35">
        <v>102</v>
      </c>
      <c r="K31" s="37">
        <f t="shared" si="3"/>
        <v>0.16113744075829384</v>
      </c>
      <c r="L31" s="39">
        <v>633</v>
      </c>
    </row>
    <row r="32" spans="1:12" x14ac:dyDescent="0.2">
      <c r="A32" s="105" t="s">
        <v>61</v>
      </c>
      <c r="B32" s="34" t="s">
        <v>103</v>
      </c>
      <c r="C32" s="35">
        <v>71148</v>
      </c>
      <c r="D32" s="35">
        <v>146</v>
      </c>
      <c r="E32" s="37">
        <f t="shared" si="0"/>
        <v>0.19235836627140976</v>
      </c>
      <c r="F32" s="35">
        <v>144</v>
      </c>
      <c r="G32" s="37">
        <f t="shared" si="1"/>
        <v>0.18972332015810275</v>
      </c>
      <c r="H32" s="35">
        <v>290</v>
      </c>
      <c r="I32" s="37">
        <f t="shared" si="2"/>
        <v>0.38208168642951251</v>
      </c>
      <c r="J32" s="35">
        <v>63</v>
      </c>
      <c r="K32" s="37">
        <f t="shared" si="3"/>
        <v>8.3003952569169967E-2</v>
      </c>
      <c r="L32" s="39">
        <v>759</v>
      </c>
    </row>
    <row r="33" spans="1:12" x14ac:dyDescent="0.2">
      <c r="A33" s="105" t="s">
        <v>63</v>
      </c>
      <c r="B33" s="34" t="s">
        <v>105</v>
      </c>
      <c r="C33" s="35">
        <v>17389</v>
      </c>
      <c r="D33" s="35">
        <v>112</v>
      </c>
      <c r="E33" s="37">
        <f t="shared" si="0"/>
        <v>0.32</v>
      </c>
      <c r="F33" s="35">
        <v>50</v>
      </c>
      <c r="G33" s="37">
        <f t="shared" si="1"/>
        <v>0.14285714285714285</v>
      </c>
      <c r="H33" s="35">
        <v>162</v>
      </c>
      <c r="I33" s="37">
        <f t="shared" si="2"/>
        <v>0.46285714285714286</v>
      </c>
      <c r="J33" s="35">
        <v>35</v>
      </c>
      <c r="K33" s="37">
        <f t="shared" si="3"/>
        <v>0.1</v>
      </c>
      <c r="L33" s="39">
        <v>350</v>
      </c>
    </row>
    <row r="34" spans="1:12" x14ac:dyDescent="0.2">
      <c r="A34" s="105" t="s">
        <v>64</v>
      </c>
      <c r="B34" s="34" t="s">
        <v>106</v>
      </c>
      <c r="C34" s="35">
        <v>178042</v>
      </c>
      <c r="D34" s="35">
        <v>785</v>
      </c>
      <c r="E34" s="37">
        <f t="shared" si="0"/>
        <v>0.11520399178162606</v>
      </c>
      <c r="F34" s="35">
        <v>3267</v>
      </c>
      <c r="G34" s="37">
        <f t="shared" si="1"/>
        <v>0.4794540651599648</v>
      </c>
      <c r="H34" s="35">
        <v>4052</v>
      </c>
      <c r="I34" s="37">
        <f t="shared" si="2"/>
        <v>0.5946580569415908</v>
      </c>
      <c r="J34" s="35">
        <v>936</v>
      </c>
      <c r="K34" s="37">
        <f t="shared" si="3"/>
        <v>0.13736425007337835</v>
      </c>
      <c r="L34" s="39">
        <v>6814</v>
      </c>
    </row>
    <row r="35" spans="1:12" x14ac:dyDescent="0.2">
      <c r="A35" s="105" t="s">
        <v>65</v>
      </c>
      <c r="B35" s="34" t="s">
        <v>106</v>
      </c>
      <c r="C35" s="35">
        <v>178042</v>
      </c>
      <c r="D35" s="35">
        <v>368</v>
      </c>
      <c r="E35" s="37">
        <f t="shared" si="0"/>
        <v>0.22452715070164733</v>
      </c>
      <c r="F35" s="35">
        <v>0</v>
      </c>
      <c r="G35" s="37">
        <f t="shared" si="1"/>
        <v>0</v>
      </c>
      <c r="H35" s="35">
        <v>368</v>
      </c>
      <c r="I35" s="37">
        <f t="shared" si="2"/>
        <v>0.22452715070164733</v>
      </c>
      <c r="J35" s="35">
        <v>137</v>
      </c>
      <c r="K35" s="37">
        <f t="shared" si="3"/>
        <v>8.35875533862111E-2</v>
      </c>
      <c r="L35" s="39">
        <v>1639</v>
      </c>
    </row>
    <row r="36" spans="1:12" x14ac:dyDescent="0.2">
      <c r="A36" s="105" t="s">
        <v>31</v>
      </c>
      <c r="B36" s="34" t="s">
        <v>78</v>
      </c>
      <c r="C36" s="35">
        <v>7708</v>
      </c>
      <c r="D36" s="35">
        <v>60</v>
      </c>
      <c r="E36" s="37">
        <f t="shared" si="0"/>
        <v>0.31746031746031744</v>
      </c>
      <c r="F36" s="35">
        <v>11</v>
      </c>
      <c r="G36" s="37">
        <f t="shared" si="1"/>
        <v>5.8201058201058198E-2</v>
      </c>
      <c r="H36" s="35">
        <v>71</v>
      </c>
      <c r="I36" s="37">
        <f t="shared" si="2"/>
        <v>0.37566137566137564</v>
      </c>
      <c r="J36" s="35">
        <v>0</v>
      </c>
      <c r="K36" s="37">
        <f t="shared" si="3"/>
        <v>0</v>
      </c>
      <c r="L36" s="39">
        <v>189</v>
      </c>
    </row>
    <row r="37" spans="1:12" x14ac:dyDescent="0.2">
      <c r="A37" s="105" t="s">
        <v>45</v>
      </c>
      <c r="B37" s="34" t="s">
        <v>90</v>
      </c>
      <c r="C37" s="35">
        <v>4391</v>
      </c>
      <c r="D37" s="35">
        <v>154</v>
      </c>
      <c r="E37" s="37">
        <f t="shared" si="0"/>
        <v>0.19178082191780821</v>
      </c>
      <c r="F37" s="35">
        <v>31</v>
      </c>
      <c r="G37" s="37">
        <f t="shared" si="1"/>
        <v>3.8605230386052306E-2</v>
      </c>
      <c r="H37" s="35">
        <v>185</v>
      </c>
      <c r="I37" s="37">
        <f t="shared" si="2"/>
        <v>0.23038605230386053</v>
      </c>
      <c r="J37" s="35">
        <v>180</v>
      </c>
      <c r="K37" s="37">
        <f t="shared" si="3"/>
        <v>0.22415940224159403</v>
      </c>
      <c r="L37" s="39">
        <v>803</v>
      </c>
    </row>
    <row r="38" spans="1:12" x14ac:dyDescent="0.2">
      <c r="A38" s="105" t="s">
        <v>58</v>
      </c>
      <c r="B38" s="34" t="s">
        <v>90</v>
      </c>
      <c r="C38" s="35">
        <v>5938</v>
      </c>
      <c r="D38" s="35">
        <v>47</v>
      </c>
      <c r="E38" s="37">
        <f t="shared" si="0"/>
        <v>0.12841530054644809</v>
      </c>
      <c r="F38" s="35">
        <v>29</v>
      </c>
      <c r="G38" s="37">
        <f t="shared" si="1"/>
        <v>7.9234972677595633E-2</v>
      </c>
      <c r="H38" s="35">
        <v>76</v>
      </c>
      <c r="I38" s="37">
        <f t="shared" si="2"/>
        <v>0.20765027322404372</v>
      </c>
      <c r="J38" s="35">
        <v>21</v>
      </c>
      <c r="K38" s="37">
        <f t="shared" si="3"/>
        <v>5.737704918032787E-2</v>
      </c>
      <c r="L38" s="39">
        <v>366</v>
      </c>
    </row>
    <row r="39" spans="1:12" x14ac:dyDescent="0.2">
      <c r="A39" s="105" t="s">
        <v>39</v>
      </c>
      <c r="B39" s="34" t="s">
        <v>86</v>
      </c>
      <c r="C39" s="35">
        <v>7263</v>
      </c>
      <c r="D39" s="35">
        <v>196</v>
      </c>
      <c r="E39" s="37">
        <f t="shared" si="0"/>
        <v>0.36842105263157893</v>
      </c>
      <c r="F39" s="35">
        <v>228</v>
      </c>
      <c r="G39" s="37">
        <f t="shared" si="1"/>
        <v>0.42857142857142855</v>
      </c>
      <c r="H39" s="35">
        <v>424</v>
      </c>
      <c r="I39" s="37">
        <f t="shared" si="2"/>
        <v>0.79699248120300747</v>
      </c>
      <c r="J39" s="35">
        <v>9</v>
      </c>
      <c r="K39" s="37">
        <f t="shared" si="3"/>
        <v>1.6917293233082706E-2</v>
      </c>
      <c r="L39" s="39">
        <v>532</v>
      </c>
    </row>
    <row r="40" spans="1:12" x14ac:dyDescent="0.2">
      <c r="A40" s="105" t="s">
        <v>43</v>
      </c>
      <c r="B40" s="34" t="s">
        <v>86</v>
      </c>
      <c r="C40" s="35">
        <v>14167</v>
      </c>
      <c r="D40" s="35">
        <v>143</v>
      </c>
      <c r="E40" s="37">
        <f t="shared" si="0"/>
        <v>0.22343750000000001</v>
      </c>
      <c r="F40" s="35">
        <v>95</v>
      </c>
      <c r="G40" s="37">
        <f t="shared" si="1"/>
        <v>0.1484375</v>
      </c>
      <c r="H40" s="35">
        <v>238</v>
      </c>
      <c r="I40" s="37">
        <f t="shared" si="2"/>
        <v>0.37187500000000001</v>
      </c>
      <c r="J40" s="35">
        <v>117</v>
      </c>
      <c r="K40" s="37">
        <f t="shared" si="3"/>
        <v>0.18281249999999999</v>
      </c>
      <c r="L40" s="39">
        <v>640</v>
      </c>
    </row>
    <row r="41" spans="1:12" x14ac:dyDescent="0.2">
      <c r="A41" s="105" t="s">
        <v>67</v>
      </c>
      <c r="B41" s="34" t="s">
        <v>108</v>
      </c>
      <c r="C41" s="35">
        <v>30639</v>
      </c>
      <c r="D41" s="35">
        <v>180</v>
      </c>
      <c r="E41" s="37">
        <f t="shared" si="0"/>
        <v>0.24827586206896551</v>
      </c>
      <c r="F41" s="35">
        <v>135</v>
      </c>
      <c r="G41" s="37">
        <f t="shared" si="1"/>
        <v>0.18620689655172415</v>
      </c>
      <c r="H41" s="35">
        <v>315</v>
      </c>
      <c r="I41" s="37">
        <f t="shared" si="2"/>
        <v>0.43448275862068964</v>
      </c>
      <c r="J41" s="35">
        <v>52</v>
      </c>
      <c r="K41" s="37">
        <f t="shared" si="3"/>
        <v>7.1724137931034479E-2</v>
      </c>
      <c r="L41" s="39">
        <v>725</v>
      </c>
    </row>
    <row r="42" spans="1:12" x14ac:dyDescent="0.2">
      <c r="A42" s="105" t="s">
        <v>68</v>
      </c>
      <c r="B42" s="34" t="s">
        <v>109</v>
      </c>
      <c r="C42" s="35">
        <v>15780</v>
      </c>
      <c r="D42" s="35">
        <v>93</v>
      </c>
      <c r="E42" s="37">
        <f t="shared" si="0"/>
        <v>0.22794117647058823</v>
      </c>
      <c r="F42" s="35">
        <v>11</v>
      </c>
      <c r="G42" s="37">
        <f t="shared" si="1"/>
        <v>2.6960784313725492E-2</v>
      </c>
      <c r="H42" s="35">
        <v>104</v>
      </c>
      <c r="I42" s="37">
        <f t="shared" si="2"/>
        <v>0.25490196078431371</v>
      </c>
      <c r="J42" s="35">
        <v>66</v>
      </c>
      <c r="K42" s="37">
        <f t="shared" si="3"/>
        <v>0.16176470588235295</v>
      </c>
      <c r="L42" s="39">
        <v>408</v>
      </c>
    </row>
    <row r="43" spans="1:12" x14ac:dyDescent="0.2">
      <c r="A43" s="105" t="s">
        <v>41</v>
      </c>
      <c r="B43" s="34" t="s">
        <v>88</v>
      </c>
      <c r="C43" s="35">
        <v>10611</v>
      </c>
      <c r="D43" s="35">
        <v>68</v>
      </c>
      <c r="E43" s="37">
        <f t="shared" si="0"/>
        <v>0.51515151515151514</v>
      </c>
      <c r="F43" s="35">
        <v>5</v>
      </c>
      <c r="G43" s="37">
        <f t="shared" si="1"/>
        <v>3.787878787878788E-2</v>
      </c>
      <c r="H43" s="35">
        <v>73</v>
      </c>
      <c r="I43" s="37">
        <f t="shared" si="2"/>
        <v>0.55303030303030298</v>
      </c>
      <c r="J43" s="35">
        <v>9</v>
      </c>
      <c r="K43" s="37">
        <f t="shared" si="3"/>
        <v>6.8181818181818177E-2</v>
      </c>
      <c r="L43" s="39">
        <v>132</v>
      </c>
    </row>
    <row r="44" spans="1:12" x14ac:dyDescent="0.2">
      <c r="A44" s="105" t="s">
        <v>62</v>
      </c>
      <c r="B44" s="34" t="s">
        <v>104</v>
      </c>
      <c r="C44" s="35">
        <v>2544</v>
      </c>
      <c r="D44" s="35">
        <v>11</v>
      </c>
      <c r="E44" s="37">
        <f t="shared" si="0"/>
        <v>0.14285714285714285</v>
      </c>
      <c r="F44" s="35">
        <v>3</v>
      </c>
      <c r="G44" s="37">
        <f t="shared" si="1"/>
        <v>3.896103896103896E-2</v>
      </c>
      <c r="H44" s="35">
        <v>14</v>
      </c>
      <c r="I44" s="37">
        <f t="shared" si="2"/>
        <v>0.18181818181818182</v>
      </c>
      <c r="J44" s="35">
        <v>1</v>
      </c>
      <c r="K44" s="37">
        <f t="shared" si="3"/>
        <v>1.2987012987012988E-2</v>
      </c>
      <c r="L44" s="39">
        <v>77</v>
      </c>
    </row>
    <row r="45" spans="1:12" x14ac:dyDescent="0.2">
      <c r="A45" s="105" t="s">
        <v>69</v>
      </c>
      <c r="B45" s="34" t="s">
        <v>104</v>
      </c>
      <c r="C45" s="35">
        <v>80128</v>
      </c>
      <c r="D45" s="35">
        <v>439</v>
      </c>
      <c r="E45" s="37">
        <f t="shared" si="0"/>
        <v>0.38475021910604734</v>
      </c>
      <c r="F45" s="35">
        <v>145</v>
      </c>
      <c r="G45" s="37">
        <f t="shared" si="1"/>
        <v>0.12708150744960561</v>
      </c>
      <c r="H45" s="35">
        <v>584</v>
      </c>
      <c r="I45" s="37">
        <f t="shared" si="2"/>
        <v>0.5118317265556529</v>
      </c>
      <c r="J45" s="35">
        <v>107</v>
      </c>
      <c r="K45" s="37">
        <f t="shared" si="3"/>
        <v>9.3777388255915861E-2</v>
      </c>
      <c r="L45" s="39">
        <v>1141</v>
      </c>
    </row>
    <row r="46" spans="1:12" x14ac:dyDescent="0.2">
      <c r="A46" s="105" t="s">
        <v>184</v>
      </c>
      <c r="B46" s="34" t="s">
        <v>96</v>
      </c>
      <c r="C46" s="35">
        <v>6135</v>
      </c>
      <c r="D46" s="35">
        <v>9</v>
      </c>
      <c r="E46" s="37">
        <f t="shared" si="0"/>
        <v>3.0927835051546393E-2</v>
      </c>
      <c r="F46" s="35">
        <v>3</v>
      </c>
      <c r="G46" s="37">
        <f t="shared" si="1"/>
        <v>1.0309278350515464E-2</v>
      </c>
      <c r="H46" s="35">
        <v>12</v>
      </c>
      <c r="I46" s="37">
        <f t="shared" si="2"/>
        <v>4.1237113402061855E-2</v>
      </c>
      <c r="J46" s="35">
        <v>1</v>
      </c>
      <c r="K46" s="37">
        <f t="shared" si="3"/>
        <v>3.4364261168384879E-3</v>
      </c>
      <c r="L46" s="39">
        <v>291</v>
      </c>
    </row>
    <row r="47" spans="1:12" x14ac:dyDescent="0.2">
      <c r="A47" s="105" t="s">
        <v>70</v>
      </c>
      <c r="B47" s="34" t="s">
        <v>110</v>
      </c>
      <c r="C47" s="35">
        <v>29191</v>
      </c>
      <c r="D47" s="35">
        <v>47</v>
      </c>
      <c r="E47" s="37">
        <f t="shared" si="0"/>
        <v>3.906899418121363E-2</v>
      </c>
      <c r="F47" s="35">
        <v>211</v>
      </c>
      <c r="G47" s="37">
        <f t="shared" si="1"/>
        <v>0.17539484621778886</v>
      </c>
      <c r="H47" s="35">
        <v>258</v>
      </c>
      <c r="I47" s="37">
        <f t="shared" si="2"/>
        <v>0.21446384039900249</v>
      </c>
      <c r="J47" s="35">
        <v>224</v>
      </c>
      <c r="K47" s="37">
        <f t="shared" si="3"/>
        <v>0.1862011637572735</v>
      </c>
      <c r="L47" s="39">
        <v>1203</v>
      </c>
    </row>
    <row r="48" spans="1:12" x14ac:dyDescent="0.2">
      <c r="A48" s="105" t="s">
        <v>71</v>
      </c>
      <c r="B48" s="34" t="s">
        <v>111</v>
      </c>
      <c r="C48" s="35">
        <v>22787</v>
      </c>
      <c r="D48" s="35">
        <v>76</v>
      </c>
      <c r="E48" s="37">
        <f t="shared" si="0"/>
        <v>6.6960352422907488E-2</v>
      </c>
      <c r="F48" s="35">
        <v>62</v>
      </c>
      <c r="G48" s="37">
        <f t="shared" si="1"/>
        <v>5.462555066079295E-2</v>
      </c>
      <c r="H48" s="35">
        <v>138</v>
      </c>
      <c r="I48" s="37">
        <f t="shared" si="2"/>
        <v>0.12158590308370044</v>
      </c>
      <c r="J48" s="35">
        <v>259</v>
      </c>
      <c r="K48" s="37">
        <f t="shared" si="3"/>
        <v>0.22819383259911893</v>
      </c>
      <c r="L48" s="39">
        <v>1135</v>
      </c>
    </row>
    <row r="49" spans="1:12" x14ac:dyDescent="0.2">
      <c r="A49" s="105" t="s">
        <v>73</v>
      </c>
      <c r="B49" s="34" t="s">
        <v>112</v>
      </c>
      <c r="C49" s="35">
        <v>41186</v>
      </c>
      <c r="D49" s="35">
        <v>99</v>
      </c>
      <c r="E49" s="37">
        <f t="shared" si="0"/>
        <v>0.14558823529411766</v>
      </c>
      <c r="F49" s="35">
        <v>68</v>
      </c>
      <c r="G49" s="37">
        <f t="shared" si="1"/>
        <v>0.1</v>
      </c>
      <c r="H49" s="35">
        <v>167</v>
      </c>
      <c r="I49" s="37">
        <f t="shared" si="2"/>
        <v>0.24558823529411763</v>
      </c>
      <c r="J49" s="35">
        <v>210</v>
      </c>
      <c r="K49" s="37">
        <f t="shared" si="3"/>
        <v>0.30882352941176472</v>
      </c>
      <c r="L49" s="39">
        <v>680</v>
      </c>
    </row>
    <row r="50" spans="1:12" ht="14.25" customHeight="1" x14ac:dyDescent="0.2">
      <c r="A50" s="47"/>
      <c r="B50" s="48"/>
      <c r="C50" s="49"/>
      <c r="D50" s="49"/>
      <c r="E50" s="49"/>
      <c r="F50" s="49"/>
      <c r="G50" s="60"/>
      <c r="H50" s="49"/>
      <c r="I50" s="49"/>
      <c r="J50" s="49"/>
      <c r="K50" s="49"/>
      <c r="L50" s="53"/>
    </row>
    <row r="51" spans="1:12" ht="12.75" customHeight="1" x14ac:dyDescent="0.2">
      <c r="A51" s="12" t="s">
        <v>117</v>
      </c>
      <c r="B51" s="12"/>
      <c r="C51" s="13">
        <f>SUM(C2:C34,C36:C49)</f>
        <v>1052566</v>
      </c>
      <c r="D51" s="13">
        <f>SUM(D2:D49)</f>
        <v>7585</v>
      </c>
      <c r="E51" s="58"/>
      <c r="F51" s="13">
        <f t="shared" ref="F51:L51" si="4">SUM(F2:F49)</f>
        <v>7940</v>
      </c>
      <c r="G51" s="58"/>
      <c r="H51" s="13">
        <f t="shared" si="4"/>
        <v>15525</v>
      </c>
      <c r="I51" s="58"/>
      <c r="J51" s="13">
        <f t="shared" si="4"/>
        <v>4212</v>
      </c>
      <c r="K51" s="58"/>
      <c r="L51" s="13">
        <f t="shared" si="4"/>
        <v>35649</v>
      </c>
    </row>
    <row r="52" spans="1:12" x14ac:dyDescent="0.2">
      <c r="A52" s="12" t="s">
        <v>138</v>
      </c>
      <c r="B52" s="12"/>
      <c r="C52" s="58"/>
      <c r="D52" s="15">
        <f>D51/L51</f>
        <v>0.21276894162529103</v>
      </c>
      <c r="E52" s="61"/>
      <c r="F52" s="15">
        <f>F51/L51</f>
        <v>0.22272714522146483</v>
      </c>
      <c r="G52" s="61"/>
      <c r="H52" s="15">
        <f>H51/L51</f>
        <v>0.43549608684675589</v>
      </c>
      <c r="I52" s="61"/>
      <c r="J52" s="15">
        <f>J51/L51</f>
        <v>0.11815198182277203</v>
      </c>
      <c r="K52" s="61"/>
      <c r="L52" s="58"/>
    </row>
    <row r="53" spans="1:12" x14ac:dyDescent="0.2">
      <c r="A53" s="12" t="s">
        <v>118</v>
      </c>
      <c r="B53" s="12"/>
      <c r="C53" s="13">
        <f>AVERAGE(C2:C34,C36:C49)</f>
        <v>22395.021276595744</v>
      </c>
      <c r="D53" s="13">
        <f>AVERAGE(D2:D49)</f>
        <v>158.02083333333334</v>
      </c>
      <c r="E53" s="15">
        <f>AVERAGE(E2:E49)</f>
        <v>0.24559801947259141</v>
      </c>
      <c r="F53" s="13">
        <f t="shared" ref="F53:L53" si="5">AVERAGE(F2:F49)</f>
        <v>165.41666666666666</v>
      </c>
      <c r="G53" s="15">
        <f>AVERAGE(G2:G49)</f>
        <v>0.16116068843137471</v>
      </c>
      <c r="H53" s="13">
        <f t="shared" si="5"/>
        <v>323.4375</v>
      </c>
      <c r="I53" s="15">
        <f>AVERAGE(I2:I49)</f>
        <v>0.40675870790396601</v>
      </c>
      <c r="J53" s="13">
        <f t="shared" si="5"/>
        <v>87.75</v>
      </c>
      <c r="K53" s="15">
        <f>AVERAGE(K2:K49)</f>
        <v>9.9520788211998792E-2</v>
      </c>
      <c r="L53" s="13">
        <f t="shared" si="5"/>
        <v>742.6875</v>
      </c>
    </row>
    <row r="54" spans="1:12" x14ac:dyDescent="0.2">
      <c r="A54" s="12" t="s">
        <v>119</v>
      </c>
      <c r="B54" s="12"/>
      <c r="C54" s="13">
        <f>MEDIAN(C2:C34,C36:C49)</f>
        <v>14167</v>
      </c>
      <c r="D54" s="13">
        <f>MEDIAN(D2:D49)</f>
        <v>124</v>
      </c>
      <c r="E54" s="15">
        <f>MEDIAN(E2:E49)</f>
        <v>0.22765268079062612</v>
      </c>
      <c r="F54" s="13">
        <f t="shared" ref="F54:L54" si="6">MEDIAN(F2:F49)</f>
        <v>67</v>
      </c>
      <c r="G54" s="15">
        <f>MEDIAN(G2:G49)</f>
        <v>0.12042689207418777</v>
      </c>
      <c r="H54" s="13">
        <f t="shared" si="6"/>
        <v>214</v>
      </c>
      <c r="I54" s="15">
        <f>MEDIAN(I2:I49)</f>
        <v>0.38362893555983524</v>
      </c>
      <c r="J54" s="13">
        <f t="shared" si="6"/>
        <v>34.5</v>
      </c>
      <c r="K54" s="15">
        <f>MEDIAN(K2:K49)</f>
        <v>7.1323061873318661E-2</v>
      </c>
      <c r="L54" s="13">
        <f t="shared" si="6"/>
        <v>636.5</v>
      </c>
    </row>
  </sheetData>
  <autoFilter ref="A1:L49" xr:uid="{53D1512E-A9CF-448D-8CD9-72A6B358E983}">
    <sortState xmlns:xlrd2="http://schemas.microsoft.com/office/spreadsheetml/2017/richdata2" ref="A2:L49">
      <sortCondition ref="B1:B49"/>
    </sortState>
  </autoFilter>
  <conditionalFormatting sqref="A2:L49">
    <cfRule type="expression" dxfId="1" priority="1">
      <formula>MOD(ROW(),2)=0</formula>
    </cfRule>
  </conditionalFormatting>
  <printOptions horizontalCentered="1" verticalCentered="1"/>
  <pageMargins left="0.45" right="0.45" top="0.5" bottom="0.5" header="0.3" footer="0.3"/>
  <pageSetup scale="99" fitToWidth="0" orientation="portrait" r:id="rId1"/>
  <headerFooter>
    <oddHeader>&amp;C&amp;11Youth Programs FY2019</oddHeader>
    <oddFooter>&amp;CRI Office of Library and Information Services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52E6B-E7BF-4217-9DC9-CE5C6F9A5D32}">
  <sheetPr>
    <tabColor theme="7" tint="0.39997558519241921"/>
    <pageSetUpPr fitToPage="1"/>
  </sheetPr>
  <dimension ref="A1:L53"/>
  <sheetViews>
    <sheetView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 style="2" customWidth="1"/>
    <col min="2" max="2" width="15.28515625" style="2" customWidth="1"/>
    <col min="3" max="3" width="11.42578125" style="7" hidden="1" customWidth="1"/>
    <col min="4" max="4" width="11.42578125" style="7" bestFit="1" customWidth="1"/>
    <col min="5" max="5" width="11.42578125" style="7" customWidth="1"/>
    <col min="6" max="6" width="11.42578125" style="7" bestFit="1" customWidth="1"/>
    <col min="7" max="7" width="11.85546875" style="7" customWidth="1"/>
    <col min="8" max="8" width="11.7109375" style="7" customWidth="1"/>
    <col min="9" max="9" width="11.42578125" style="7" customWidth="1"/>
    <col min="10" max="10" width="11.5703125" style="7" customWidth="1"/>
    <col min="11" max="11" width="11.7109375" style="7" customWidth="1"/>
    <col min="12" max="12" width="12.28515625" style="7" customWidth="1"/>
  </cols>
  <sheetData>
    <row r="1" spans="1:12" ht="81" customHeight="1" x14ac:dyDescent="0.2">
      <c r="A1" s="27" t="s">
        <v>0</v>
      </c>
      <c r="B1" s="28" t="s">
        <v>26</v>
      </c>
      <c r="C1" s="29" t="s">
        <v>132</v>
      </c>
      <c r="D1" s="29" t="s">
        <v>13</v>
      </c>
      <c r="E1" s="41" t="s">
        <v>154</v>
      </c>
      <c r="F1" s="29" t="s">
        <v>14</v>
      </c>
      <c r="G1" s="41" t="s">
        <v>155</v>
      </c>
      <c r="H1" s="29" t="s">
        <v>15</v>
      </c>
      <c r="I1" s="41" t="s">
        <v>156</v>
      </c>
      <c r="J1" s="29" t="s">
        <v>16</v>
      </c>
      <c r="K1" s="41" t="s">
        <v>157</v>
      </c>
      <c r="L1" s="59" t="s">
        <v>21</v>
      </c>
    </row>
    <row r="2" spans="1:12" x14ac:dyDescent="0.2">
      <c r="A2" s="33" t="s">
        <v>29</v>
      </c>
      <c r="B2" s="34" t="s">
        <v>76</v>
      </c>
      <c r="C2" s="35">
        <v>16310</v>
      </c>
      <c r="D2" s="35">
        <v>5971</v>
      </c>
      <c r="E2" s="37">
        <f t="shared" ref="E2:E49" si="0">D2/L2</f>
        <v>0.36337633885102238</v>
      </c>
      <c r="F2" s="35">
        <v>553</v>
      </c>
      <c r="G2" s="37">
        <f t="shared" ref="G2:G49" si="1">F2/L2</f>
        <v>3.3653846153846152E-2</v>
      </c>
      <c r="H2" s="35">
        <v>6524</v>
      </c>
      <c r="I2" s="37">
        <f t="shared" ref="I2:I49" si="2">H2/L2</f>
        <v>0.39703018500486853</v>
      </c>
      <c r="J2" s="35">
        <v>1756</v>
      </c>
      <c r="K2" s="37">
        <f t="shared" ref="K2:K49" si="3">J2/L2</f>
        <v>0.10686465433300876</v>
      </c>
      <c r="L2" s="39">
        <v>16432</v>
      </c>
    </row>
    <row r="3" spans="1:12" x14ac:dyDescent="0.2">
      <c r="A3" s="33" t="s">
        <v>66</v>
      </c>
      <c r="B3" s="34" t="s">
        <v>107</v>
      </c>
      <c r="C3" s="35">
        <v>22954</v>
      </c>
      <c r="D3" s="35">
        <v>3025</v>
      </c>
      <c r="E3" s="37">
        <f t="shared" si="0"/>
        <v>0.21150887987694028</v>
      </c>
      <c r="F3" s="35">
        <v>7952</v>
      </c>
      <c r="G3" s="37">
        <f t="shared" si="1"/>
        <v>0.55600615298559641</v>
      </c>
      <c r="H3" s="35">
        <v>10977</v>
      </c>
      <c r="I3" s="37">
        <f t="shared" si="2"/>
        <v>0.76751503286253675</v>
      </c>
      <c r="J3" s="35">
        <v>436</v>
      </c>
      <c r="K3" s="37">
        <f t="shared" si="3"/>
        <v>3.0485246818626764E-2</v>
      </c>
      <c r="L3" s="39">
        <v>14302</v>
      </c>
    </row>
    <row r="4" spans="1:12" x14ac:dyDescent="0.2">
      <c r="A4" s="33" t="s">
        <v>48</v>
      </c>
      <c r="B4" s="34" t="s">
        <v>93</v>
      </c>
      <c r="C4" s="35">
        <v>14055</v>
      </c>
      <c r="D4" s="35">
        <v>1552</v>
      </c>
      <c r="E4" s="37">
        <f t="shared" si="0"/>
        <v>7.6115743011280046E-2</v>
      </c>
      <c r="F4" s="35">
        <v>2458</v>
      </c>
      <c r="G4" s="37">
        <f t="shared" si="1"/>
        <v>0.12054928886709171</v>
      </c>
      <c r="H4" s="35">
        <v>4010</v>
      </c>
      <c r="I4" s="37">
        <f t="shared" si="2"/>
        <v>0.19666503187837175</v>
      </c>
      <c r="J4" s="35">
        <v>4048</v>
      </c>
      <c r="K4" s="37">
        <f t="shared" si="3"/>
        <v>0.19852869053457578</v>
      </c>
      <c r="L4" s="39">
        <v>20390</v>
      </c>
    </row>
    <row r="5" spans="1:12" x14ac:dyDescent="0.2">
      <c r="A5" s="33" t="s">
        <v>60</v>
      </c>
      <c r="B5" s="34" t="s">
        <v>93</v>
      </c>
      <c r="C5" s="35">
        <v>1900</v>
      </c>
      <c r="D5" s="35">
        <v>83</v>
      </c>
      <c r="E5" s="37">
        <f t="shared" si="0"/>
        <v>0.11789772727272728</v>
      </c>
      <c r="F5" s="35">
        <v>187</v>
      </c>
      <c r="G5" s="37">
        <f t="shared" si="1"/>
        <v>0.265625</v>
      </c>
      <c r="H5" s="35">
        <v>270</v>
      </c>
      <c r="I5" s="37">
        <f t="shared" si="2"/>
        <v>0.38352272727272729</v>
      </c>
      <c r="J5" s="35">
        <v>24</v>
      </c>
      <c r="K5" s="37">
        <f t="shared" si="3"/>
        <v>3.4090909090909088E-2</v>
      </c>
      <c r="L5" s="39">
        <v>704</v>
      </c>
    </row>
    <row r="6" spans="1:12" x14ac:dyDescent="0.2">
      <c r="A6" s="33" t="s">
        <v>27</v>
      </c>
      <c r="B6" s="34" t="s">
        <v>74</v>
      </c>
      <c r="C6" s="35">
        <v>19376</v>
      </c>
      <c r="D6" s="35">
        <v>12</v>
      </c>
      <c r="E6" s="37">
        <f t="shared" si="0"/>
        <v>1.3856812933025405E-2</v>
      </c>
      <c r="F6" s="35">
        <v>482</v>
      </c>
      <c r="G6" s="37">
        <f t="shared" si="1"/>
        <v>0.5565819861431871</v>
      </c>
      <c r="H6" s="35">
        <v>494</v>
      </c>
      <c r="I6" s="37">
        <f t="shared" si="2"/>
        <v>0.57043879907621242</v>
      </c>
      <c r="J6" s="35">
        <v>319</v>
      </c>
      <c r="K6" s="37">
        <f t="shared" si="3"/>
        <v>0.36836027713625868</v>
      </c>
      <c r="L6" s="39">
        <v>866</v>
      </c>
    </row>
    <row r="7" spans="1:12" x14ac:dyDescent="0.2">
      <c r="A7" s="33" t="s">
        <v>34</v>
      </c>
      <c r="B7" s="34" t="s">
        <v>81</v>
      </c>
      <c r="C7" s="35">
        <v>7827</v>
      </c>
      <c r="D7" s="35">
        <v>6639</v>
      </c>
      <c r="E7" s="37">
        <f t="shared" si="0"/>
        <v>0.4213365488354382</v>
      </c>
      <c r="F7" s="35">
        <v>1002</v>
      </c>
      <c r="G7" s="37">
        <f t="shared" si="1"/>
        <v>6.359078504791521E-2</v>
      </c>
      <c r="H7" s="35">
        <v>7641</v>
      </c>
      <c r="I7" s="37">
        <f t="shared" si="2"/>
        <v>0.48492733388335341</v>
      </c>
      <c r="J7" s="35">
        <v>60</v>
      </c>
      <c r="K7" s="37">
        <f t="shared" si="3"/>
        <v>3.8078314399949227E-3</v>
      </c>
      <c r="L7" s="39">
        <v>15757</v>
      </c>
    </row>
    <row r="8" spans="1:12" x14ac:dyDescent="0.2">
      <c r="A8" s="33" t="s">
        <v>32</v>
      </c>
      <c r="B8" s="34" t="s">
        <v>79</v>
      </c>
      <c r="C8" s="35">
        <v>35014</v>
      </c>
      <c r="D8" s="35">
        <v>8052</v>
      </c>
      <c r="E8" s="37">
        <f t="shared" si="0"/>
        <v>0.47259067965723678</v>
      </c>
      <c r="F8" s="35">
        <v>2826</v>
      </c>
      <c r="G8" s="37">
        <f t="shared" si="1"/>
        <v>0.16586453809132529</v>
      </c>
      <c r="H8" s="35">
        <v>10878</v>
      </c>
      <c r="I8" s="37">
        <f t="shared" si="2"/>
        <v>0.63845521774856206</v>
      </c>
      <c r="J8" s="35">
        <v>473</v>
      </c>
      <c r="K8" s="37">
        <f t="shared" si="3"/>
        <v>2.77614743514497E-2</v>
      </c>
      <c r="L8" s="39">
        <v>17038</v>
      </c>
    </row>
    <row r="9" spans="1:12" x14ac:dyDescent="0.2">
      <c r="A9" s="33" t="s">
        <v>33</v>
      </c>
      <c r="B9" s="34" t="s">
        <v>80</v>
      </c>
      <c r="C9" s="35">
        <v>80387</v>
      </c>
      <c r="D9" s="35">
        <v>10153</v>
      </c>
      <c r="E9" s="37">
        <f t="shared" si="0"/>
        <v>0.36158695110224726</v>
      </c>
      <c r="F9" s="35">
        <v>3141</v>
      </c>
      <c r="G9" s="37">
        <f t="shared" si="1"/>
        <v>0.1118629580825528</v>
      </c>
      <c r="H9" s="35">
        <v>13294</v>
      </c>
      <c r="I9" s="37">
        <f t="shared" si="2"/>
        <v>0.47344990918480001</v>
      </c>
      <c r="J9" s="35">
        <v>576</v>
      </c>
      <c r="K9" s="37">
        <f t="shared" si="3"/>
        <v>2.0513551052387904E-2</v>
      </c>
      <c r="L9" s="39">
        <v>28079</v>
      </c>
    </row>
    <row r="10" spans="1:12" x14ac:dyDescent="0.2">
      <c r="A10" s="33" t="s">
        <v>35</v>
      </c>
      <c r="B10" s="34" t="s">
        <v>82</v>
      </c>
      <c r="C10" s="35">
        <v>33506</v>
      </c>
      <c r="D10" s="35">
        <v>8851</v>
      </c>
      <c r="E10" s="37">
        <f t="shared" si="0"/>
        <v>0.39243593154207679</v>
      </c>
      <c r="F10" s="35">
        <v>3643</v>
      </c>
      <c r="G10" s="37">
        <f t="shared" si="1"/>
        <v>0.16152345481954419</v>
      </c>
      <c r="H10" s="35">
        <v>12494</v>
      </c>
      <c r="I10" s="37">
        <f t="shared" si="2"/>
        <v>0.55395938636162101</v>
      </c>
      <c r="J10" s="35">
        <v>6729</v>
      </c>
      <c r="K10" s="37">
        <f t="shared" si="3"/>
        <v>0.29835062516626765</v>
      </c>
      <c r="L10" s="39">
        <v>22554</v>
      </c>
    </row>
    <row r="11" spans="1:12" x14ac:dyDescent="0.2">
      <c r="A11" s="33" t="s">
        <v>37</v>
      </c>
      <c r="B11" s="34" t="s">
        <v>84</v>
      </c>
      <c r="C11" s="35">
        <v>13146</v>
      </c>
      <c r="D11" s="35">
        <v>3924</v>
      </c>
      <c r="E11" s="37">
        <f t="shared" si="0"/>
        <v>0.42619745845552298</v>
      </c>
      <c r="F11" s="35">
        <v>2466</v>
      </c>
      <c r="G11" s="37">
        <f t="shared" si="1"/>
        <v>0.26783968719452589</v>
      </c>
      <c r="H11" s="35">
        <v>6390</v>
      </c>
      <c r="I11" s="37">
        <f t="shared" si="2"/>
        <v>0.69403714565004893</v>
      </c>
      <c r="J11" s="35">
        <v>408</v>
      </c>
      <c r="K11" s="37">
        <f t="shared" si="3"/>
        <v>4.4314108830237862E-2</v>
      </c>
      <c r="L11" s="39">
        <v>9207</v>
      </c>
    </row>
    <row r="12" spans="1:12" x14ac:dyDescent="0.2">
      <c r="A12" s="33" t="s">
        <v>38</v>
      </c>
      <c r="B12" s="34" t="s">
        <v>85</v>
      </c>
      <c r="C12" s="35">
        <v>47037</v>
      </c>
      <c r="D12" s="35">
        <v>2467</v>
      </c>
      <c r="E12" s="37">
        <f t="shared" si="0"/>
        <v>0.15051860890787067</v>
      </c>
      <c r="F12" s="35">
        <v>3692</v>
      </c>
      <c r="G12" s="37">
        <f t="shared" si="1"/>
        <v>0.22525930445393533</v>
      </c>
      <c r="H12" s="35">
        <v>6159</v>
      </c>
      <c r="I12" s="37">
        <f t="shared" si="2"/>
        <v>0.37577791336180599</v>
      </c>
      <c r="J12" s="35">
        <v>289</v>
      </c>
      <c r="K12" s="37">
        <f t="shared" si="3"/>
        <v>1.7632702867602195E-2</v>
      </c>
      <c r="L12" s="39">
        <v>16390</v>
      </c>
    </row>
    <row r="13" spans="1:12" x14ac:dyDescent="0.2">
      <c r="A13" s="33" t="s">
        <v>40</v>
      </c>
      <c r="B13" s="34" t="s">
        <v>87</v>
      </c>
      <c r="C13" s="35">
        <v>6425</v>
      </c>
      <c r="D13" s="35">
        <v>1792</v>
      </c>
      <c r="E13" s="37">
        <f t="shared" si="0"/>
        <v>0.43128760529482552</v>
      </c>
      <c r="F13" s="35">
        <v>329</v>
      </c>
      <c r="G13" s="37">
        <f t="shared" si="1"/>
        <v>7.9181708784596877E-2</v>
      </c>
      <c r="H13" s="35">
        <v>2121</v>
      </c>
      <c r="I13" s="37">
        <f t="shared" si="2"/>
        <v>0.51046931407942242</v>
      </c>
      <c r="J13" s="35">
        <v>101</v>
      </c>
      <c r="K13" s="37">
        <f t="shared" si="3"/>
        <v>2.4308062575210589E-2</v>
      </c>
      <c r="L13" s="39">
        <v>4155</v>
      </c>
    </row>
    <row r="14" spans="1:12" x14ac:dyDescent="0.2">
      <c r="A14" s="33" t="s">
        <v>50</v>
      </c>
      <c r="B14" s="34" t="s">
        <v>94</v>
      </c>
      <c r="C14" s="35">
        <v>4606</v>
      </c>
      <c r="D14" s="35">
        <v>620</v>
      </c>
      <c r="E14" s="37">
        <f t="shared" si="0"/>
        <v>0.19296607531901649</v>
      </c>
      <c r="F14" s="35">
        <v>1044</v>
      </c>
      <c r="G14" s="37">
        <f t="shared" si="1"/>
        <v>0.32492997198879553</v>
      </c>
      <c r="H14" s="35">
        <v>1664</v>
      </c>
      <c r="I14" s="37">
        <f t="shared" si="2"/>
        <v>0.51789604730781202</v>
      </c>
      <c r="J14" s="35">
        <v>81</v>
      </c>
      <c r="K14" s="37">
        <f t="shared" si="3"/>
        <v>2.5210084033613446E-2</v>
      </c>
      <c r="L14" s="39">
        <v>3213</v>
      </c>
    </row>
    <row r="15" spans="1:12" x14ac:dyDescent="0.2">
      <c r="A15" s="33" t="s">
        <v>42</v>
      </c>
      <c r="B15" s="34" t="s">
        <v>89</v>
      </c>
      <c r="C15" s="35">
        <v>4040</v>
      </c>
      <c r="D15" s="35">
        <v>948</v>
      </c>
      <c r="E15" s="37">
        <f t="shared" si="0"/>
        <v>0.20631120783460283</v>
      </c>
      <c r="F15" s="35">
        <v>751</v>
      </c>
      <c r="G15" s="37">
        <f t="shared" si="1"/>
        <v>0.16343852013057672</v>
      </c>
      <c r="H15" s="35">
        <v>1699</v>
      </c>
      <c r="I15" s="37">
        <f t="shared" si="2"/>
        <v>0.36974972796517952</v>
      </c>
      <c r="J15" s="35">
        <v>111</v>
      </c>
      <c r="K15" s="37">
        <f t="shared" si="3"/>
        <v>2.4156692056583242E-2</v>
      </c>
      <c r="L15" s="39">
        <v>4595</v>
      </c>
    </row>
    <row r="16" spans="1:12" x14ac:dyDescent="0.2">
      <c r="A16" s="33" t="s">
        <v>44</v>
      </c>
      <c r="B16" s="34" t="s">
        <v>89</v>
      </c>
      <c r="C16" s="35">
        <v>5706</v>
      </c>
      <c r="D16" s="35">
        <v>1473</v>
      </c>
      <c r="E16" s="37">
        <f t="shared" si="0"/>
        <v>0.38091543832428237</v>
      </c>
      <c r="F16" s="35">
        <v>145</v>
      </c>
      <c r="G16" s="37">
        <f t="shared" si="1"/>
        <v>3.7496767520041378E-2</v>
      </c>
      <c r="H16" s="35">
        <v>1618</v>
      </c>
      <c r="I16" s="37">
        <f t="shared" si="2"/>
        <v>0.41841220584432376</v>
      </c>
      <c r="J16" s="35">
        <v>93</v>
      </c>
      <c r="K16" s="37">
        <f t="shared" si="3"/>
        <v>2.404965089216447E-2</v>
      </c>
      <c r="L16" s="39">
        <v>3867</v>
      </c>
    </row>
    <row r="17" spans="1:12" x14ac:dyDescent="0.2">
      <c r="A17" s="33" t="s">
        <v>28</v>
      </c>
      <c r="B17" s="34" t="s">
        <v>75</v>
      </c>
      <c r="C17" s="35">
        <v>3108</v>
      </c>
      <c r="D17" s="35">
        <v>0</v>
      </c>
      <c r="E17" s="37">
        <f t="shared" si="0"/>
        <v>0</v>
      </c>
      <c r="F17" s="35">
        <v>111</v>
      </c>
      <c r="G17" s="37">
        <f t="shared" si="1"/>
        <v>0.38013698630136988</v>
      </c>
      <c r="H17" s="35">
        <v>111</v>
      </c>
      <c r="I17" s="37">
        <f t="shared" si="2"/>
        <v>0.38013698630136988</v>
      </c>
      <c r="J17" s="35">
        <v>9</v>
      </c>
      <c r="K17" s="37">
        <f t="shared" si="3"/>
        <v>3.0821917808219176E-2</v>
      </c>
      <c r="L17" s="39">
        <v>292</v>
      </c>
    </row>
    <row r="18" spans="1:12" x14ac:dyDescent="0.2">
      <c r="A18" s="33" t="s">
        <v>49</v>
      </c>
      <c r="B18" s="34" t="s">
        <v>75</v>
      </c>
      <c r="C18" s="35">
        <v>5080</v>
      </c>
      <c r="D18" s="35">
        <v>350</v>
      </c>
      <c r="E18" s="37">
        <f t="shared" si="0"/>
        <v>0.31390134529147984</v>
      </c>
      <c r="F18" s="35">
        <v>345</v>
      </c>
      <c r="G18" s="37">
        <f t="shared" si="1"/>
        <v>0.3094170403587444</v>
      </c>
      <c r="H18" s="35">
        <v>695</v>
      </c>
      <c r="I18" s="37">
        <f t="shared" si="2"/>
        <v>0.62331838565022424</v>
      </c>
      <c r="J18" s="35">
        <v>20</v>
      </c>
      <c r="K18" s="37">
        <f t="shared" si="3"/>
        <v>1.7937219730941704E-2</v>
      </c>
      <c r="L18" s="39">
        <v>1115</v>
      </c>
    </row>
    <row r="19" spans="1:12" x14ac:dyDescent="0.2">
      <c r="A19" s="33" t="s">
        <v>47</v>
      </c>
      <c r="B19" s="34" t="s">
        <v>92</v>
      </c>
      <c r="C19" s="35">
        <v>5405</v>
      </c>
      <c r="D19" s="35">
        <v>2676</v>
      </c>
      <c r="E19" s="37">
        <f t="shared" si="0"/>
        <v>0.28009210801758427</v>
      </c>
      <c r="F19" s="35">
        <v>1950</v>
      </c>
      <c r="G19" s="37">
        <f t="shared" si="1"/>
        <v>0.20410299351057148</v>
      </c>
      <c r="H19" s="35">
        <v>4626</v>
      </c>
      <c r="I19" s="37">
        <f t="shared" si="2"/>
        <v>0.48419510152815576</v>
      </c>
      <c r="J19" s="35">
        <v>468</v>
      </c>
      <c r="K19" s="37">
        <f t="shared" si="3"/>
        <v>4.8984718442537156E-2</v>
      </c>
      <c r="L19" s="39">
        <v>9554</v>
      </c>
    </row>
    <row r="20" spans="1:12" x14ac:dyDescent="0.2">
      <c r="A20" s="33" t="s">
        <v>52</v>
      </c>
      <c r="B20" s="34" t="s">
        <v>97</v>
      </c>
      <c r="C20" s="35">
        <v>28769</v>
      </c>
      <c r="D20" s="35">
        <v>2243</v>
      </c>
      <c r="E20" s="37">
        <f t="shared" si="0"/>
        <v>0.24732605579446465</v>
      </c>
      <c r="F20" s="35">
        <v>3151</v>
      </c>
      <c r="G20" s="37">
        <f t="shared" si="1"/>
        <v>0.34744734810894257</v>
      </c>
      <c r="H20" s="35">
        <v>5394</v>
      </c>
      <c r="I20" s="37">
        <f t="shared" si="2"/>
        <v>0.59477340390340716</v>
      </c>
      <c r="J20" s="35">
        <v>1140</v>
      </c>
      <c r="K20" s="37">
        <f t="shared" si="3"/>
        <v>0.12570294409526961</v>
      </c>
      <c r="L20" s="39">
        <v>9069</v>
      </c>
    </row>
    <row r="21" spans="1:12" x14ac:dyDescent="0.2">
      <c r="A21" s="33" t="s">
        <v>51</v>
      </c>
      <c r="B21" s="34" t="s">
        <v>95</v>
      </c>
      <c r="C21" s="35">
        <v>21105</v>
      </c>
      <c r="D21" s="35">
        <v>1333</v>
      </c>
      <c r="E21" s="37">
        <f t="shared" si="0"/>
        <v>0.28057251105030517</v>
      </c>
      <c r="F21" s="35">
        <v>1102</v>
      </c>
      <c r="G21" s="37">
        <f t="shared" si="1"/>
        <v>0.23195116817512101</v>
      </c>
      <c r="H21" s="35">
        <v>2435</v>
      </c>
      <c r="I21" s="37">
        <f t="shared" si="2"/>
        <v>0.51252367922542619</v>
      </c>
      <c r="J21" s="35">
        <v>333</v>
      </c>
      <c r="K21" s="37">
        <f t="shared" si="3"/>
        <v>7.0090507261629131E-2</v>
      </c>
      <c r="L21" s="39">
        <v>4751</v>
      </c>
    </row>
    <row r="22" spans="1:12" x14ac:dyDescent="0.2">
      <c r="A22" s="33" t="s">
        <v>30</v>
      </c>
      <c r="B22" s="34" t="s">
        <v>77</v>
      </c>
      <c r="C22" s="35">
        <v>3492</v>
      </c>
      <c r="D22" s="35">
        <v>150</v>
      </c>
      <c r="E22" s="37">
        <f t="shared" si="0"/>
        <v>7.8451882845188281E-2</v>
      </c>
      <c r="F22" s="35">
        <v>50</v>
      </c>
      <c r="G22" s="37">
        <f t="shared" si="1"/>
        <v>2.615062761506276E-2</v>
      </c>
      <c r="H22" s="35">
        <v>200</v>
      </c>
      <c r="I22" s="37">
        <f t="shared" si="2"/>
        <v>0.10460251046025104</v>
      </c>
      <c r="J22" s="35">
        <v>75</v>
      </c>
      <c r="K22" s="37">
        <f t="shared" si="3"/>
        <v>3.9225941422594141E-2</v>
      </c>
      <c r="L22" s="39">
        <v>1912</v>
      </c>
    </row>
    <row r="23" spans="1:12" x14ac:dyDescent="0.2">
      <c r="A23" s="33" t="s">
        <v>55</v>
      </c>
      <c r="B23" s="34" t="s">
        <v>100</v>
      </c>
      <c r="C23" s="35">
        <v>16150</v>
      </c>
      <c r="D23" s="35">
        <v>1229</v>
      </c>
      <c r="E23" s="37">
        <f t="shared" si="0"/>
        <v>0.19918962722852512</v>
      </c>
      <c r="F23" s="35">
        <v>1772</v>
      </c>
      <c r="G23" s="37">
        <f t="shared" si="1"/>
        <v>0.28719611021069691</v>
      </c>
      <c r="H23" s="35">
        <v>3001</v>
      </c>
      <c r="I23" s="37">
        <f t="shared" si="2"/>
        <v>0.48638573743922203</v>
      </c>
      <c r="J23" s="35">
        <v>83</v>
      </c>
      <c r="K23" s="37">
        <f t="shared" si="3"/>
        <v>1.3452188006482983E-2</v>
      </c>
      <c r="L23" s="39">
        <v>6170</v>
      </c>
    </row>
    <row r="24" spans="1:12" x14ac:dyDescent="0.2">
      <c r="A24" s="33" t="s">
        <v>114</v>
      </c>
      <c r="B24" s="34" t="s">
        <v>98</v>
      </c>
      <c r="C24" s="35">
        <v>15868</v>
      </c>
      <c r="D24" s="35">
        <v>1404</v>
      </c>
      <c r="E24" s="37">
        <f t="shared" si="0"/>
        <v>0.13319419409923158</v>
      </c>
      <c r="F24" s="35">
        <v>1034</v>
      </c>
      <c r="G24" s="37">
        <f t="shared" si="1"/>
        <v>9.8093160041741775E-2</v>
      </c>
      <c r="H24" s="35">
        <v>2438</v>
      </c>
      <c r="I24" s="37">
        <f t="shared" si="2"/>
        <v>0.23128735414097334</v>
      </c>
      <c r="J24" s="35">
        <v>239</v>
      </c>
      <c r="K24" s="37">
        <f t="shared" si="3"/>
        <v>2.2673370647946115E-2</v>
      </c>
      <c r="L24" s="39">
        <v>10541</v>
      </c>
    </row>
    <row r="25" spans="1:12" x14ac:dyDescent="0.2">
      <c r="A25" s="33" t="s">
        <v>46</v>
      </c>
      <c r="B25" s="34" t="s">
        <v>91</v>
      </c>
      <c r="C25" s="35">
        <v>1051</v>
      </c>
      <c r="D25" s="35">
        <v>1293</v>
      </c>
      <c r="E25" s="37">
        <f t="shared" si="0"/>
        <v>0.17080581241743725</v>
      </c>
      <c r="F25" s="35">
        <v>1525</v>
      </c>
      <c r="G25" s="37">
        <f t="shared" si="1"/>
        <v>0.20145310435931307</v>
      </c>
      <c r="H25" s="35">
        <v>2818</v>
      </c>
      <c r="I25" s="37">
        <f t="shared" si="2"/>
        <v>0.37225891677675033</v>
      </c>
      <c r="J25" s="35">
        <v>92</v>
      </c>
      <c r="K25" s="37">
        <f t="shared" si="3"/>
        <v>1.2153236459709379E-2</v>
      </c>
      <c r="L25" s="39">
        <v>7570</v>
      </c>
    </row>
    <row r="26" spans="1:12" x14ac:dyDescent="0.2">
      <c r="A26" s="33" t="s">
        <v>56</v>
      </c>
      <c r="B26" s="34" t="s">
        <v>101</v>
      </c>
      <c r="C26" s="35">
        <v>24672</v>
      </c>
      <c r="D26" s="35">
        <v>7195</v>
      </c>
      <c r="E26" s="37">
        <f t="shared" si="0"/>
        <v>0.41255733944954126</v>
      </c>
      <c r="F26" s="35">
        <v>3856</v>
      </c>
      <c r="G26" s="37">
        <f t="shared" si="1"/>
        <v>0.22110091743119267</v>
      </c>
      <c r="H26" s="35">
        <v>11051</v>
      </c>
      <c r="I26" s="37">
        <f t="shared" si="2"/>
        <v>0.63365825688073396</v>
      </c>
      <c r="J26" s="35">
        <v>1565</v>
      </c>
      <c r="K26" s="37">
        <f t="shared" si="3"/>
        <v>8.9736238532110088E-2</v>
      </c>
      <c r="L26" s="39">
        <v>17440</v>
      </c>
    </row>
    <row r="27" spans="1:12" x14ac:dyDescent="0.2">
      <c r="A27" s="33" t="s">
        <v>36</v>
      </c>
      <c r="B27" s="34" t="s">
        <v>83</v>
      </c>
      <c r="C27" s="35">
        <v>1090</v>
      </c>
      <c r="D27" s="35">
        <v>1768</v>
      </c>
      <c r="E27" s="37">
        <f t="shared" si="0"/>
        <v>0.73027674514663365</v>
      </c>
      <c r="F27" s="35">
        <v>241</v>
      </c>
      <c r="G27" s="37">
        <f t="shared" si="1"/>
        <v>9.954564229657166E-2</v>
      </c>
      <c r="H27" s="35">
        <v>2009</v>
      </c>
      <c r="I27" s="37">
        <f t="shared" si="2"/>
        <v>0.82982238744320524</v>
      </c>
      <c r="J27" s="35">
        <v>22</v>
      </c>
      <c r="K27" s="37">
        <f t="shared" si="3"/>
        <v>9.0871540685667079E-3</v>
      </c>
      <c r="L27" s="39">
        <v>2421</v>
      </c>
    </row>
    <row r="28" spans="1:12" x14ac:dyDescent="0.2">
      <c r="A28" s="33" t="s">
        <v>57</v>
      </c>
      <c r="B28" s="34" t="s">
        <v>83</v>
      </c>
      <c r="C28" s="35">
        <v>24487</v>
      </c>
      <c r="D28" s="35">
        <v>3458</v>
      </c>
      <c r="E28" s="37">
        <f t="shared" si="0"/>
        <v>0.23876268728854519</v>
      </c>
      <c r="F28" s="35">
        <v>4496</v>
      </c>
      <c r="G28" s="37">
        <f t="shared" si="1"/>
        <v>0.31043292135607264</v>
      </c>
      <c r="H28" s="35">
        <v>7954</v>
      </c>
      <c r="I28" s="37">
        <f t="shared" si="2"/>
        <v>0.54919560864461781</v>
      </c>
      <c r="J28" s="35">
        <v>1111</v>
      </c>
      <c r="K28" s="37">
        <f t="shared" si="3"/>
        <v>7.671062625146724E-2</v>
      </c>
      <c r="L28" s="39">
        <v>14483</v>
      </c>
    </row>
    <row r="29" spans="1:12" x14ac:dyDescent="0.2">
      <c r="A29" s="33" t="s">
        <v>72</v>
      </c>
      <c r="B29" s="34" t="s">
        <v>83</v>
      </c>
      <c r="C29" s="35">
        <v>908</v>
      </c>
      <c r="D29" s="35">
        <v>213</v>
      </c>
      <c r="E29" s="37">
        <f t="shared" si="0"/>
        <v>0.10304789550072568</v>
      </c>
      <c r="F29" s="35">
        <v>87</v>
      </c>
      <c r="G29" s="37">
        <f t="shared" si="1"/>
        <v>4.2089985486211901E-2</v>
      </c>
      <c r="H29" s="35">
        <v>300</v>
      </c>
      <c r="I29" s="37">
        <f t="shared" si="2"/>
        <v>0.14513788098693758</v>
      </c>
      <c r="J29" s="35">
        <v>13</v>
      </c>
      <c r="K29" s="37">
        <f t="shared" si="3"/>
        <v>6.2893081761006293E-3</v>
      </c>
      <c r="L29" s="39">
        <v>2067</v>
      </c>
    </row>
    <row r="30" spans="1:12" x14ac:dyDescent="0.2">
      <c r="A30" s="33" t="s">
        <v>54</v>
      </c>
      <c r="B30" s="34" t="s">
        <v>99</v>
      </c>
      <c r="C30" s="35">
        <v>32078</v>
      </c>
      <c r="D30" s="35">
        <v>2066</v>
      </c>
      <c r="E30" s="37">
        <f t="shared" si="0"/>
        <v>0.14703579816383175</v>
      </c>
      <c r="F30" s="35">
        <v>1428</v>
      </c>
      <c r="G30" s="37">
        <f t="shared" si="1"/>
        <v>0.10162977724005409</v>
      </c>
      <c r="H30" s="35">
        <v>3494</v>
      </c>
      <c r="I30" s="37">
        <f t="shared" si="2"/>
        <v>0.24866557540388584</v>
      </c>
      <c r="J30" s="35">
        <v>232</v>
      </c>
      <c r="K30" s="37">
        <f t="shared" si="3"/>
        <v>1.6511280335919153E-2</v>
      </c>
      <c r="L30" s="39">
        <v>14051</v>
      </c>
    </row>
    <row r="31" spans="1:12" x14ac:dyDescent="0.2">
      <c r="A31" s="33" t="s">
        <v>59</v>
      </c>
      <c r="B31" s="34" t="s">
        <v>102</v>
      </c>
      <c r="C31" s="35">
        <v>11967</v>
      </c>
      <c r="D31" s="35">
        <v>2920</v>
      </c>
      <c r="E31" s="37">
        <f t="shared" si="0"/>
        <v>0.57198824681684624</v>
      </c>
      <c r="F31" s="35">
        <v>667</v>
      </c>
      <c r="G31" s="37">
        <f t="shared" si="1"/>
        <v>0.13065621939275221</v>
      </c>
      <c r="H31" s="35">
        <v>3587</v>
      </c>
      <c r="I31" s="37">
        <f t="shared" si="2"/>
        <v>0.70264446620959842</v>
      </c>
      <c r="J31" s="35">
        <v>226</v>
      </c>
      <c r="K31" s="37">
        <f t="shared" si="3"/>
        <v>4.4270323212536732E-2</v>
      </c>
      <c r="L31" s="39">
        <v>5105</v>
      </c>
    </row>
    <row r="32" spans="1:12" x14ac:dyDescent="0.2">
      <c r="A32" s="33" t="s">
        <v>61</v>
      </c>
      <c r="B32" s="34" t="s">
        <v>103</v>
      </c>
      <c r="C32" s="35">
        <v>71148</v>
      </c>
      <c r="D32" s="35">
        <v>2388</v>
      </c>
      <c r="E32" s="37">
        <f t="shared" si="0"/>
        <v>0.29164631167562288</v>
      </c>
      <c r="F32" s="35">
        <v>1823</v>
      </c>
      <c r="G32" s="37">
        <f t="shared" si="1"/>
        <v>0.2226428920371275</v>
      </c>
      <c r="H32" s="35">
        <v>4211</v>
      </c>
      <c r="I32" s="37">
        <f t="shared" si="2"/>
        <v>0.51428920371275033</v>
      </c>
      <c r="J32" s="35">
        <v>245</v>
      </c>
      <c r="K32" s="37">
        <f t="shared" si="3"/>
        <v>2.9921836834391792E-2</v>
      </c>
      <c r="L32" s="39">
        <v>8188</v>
      </c>
    </row>
    <row r="33" spans="1:12" x14ac:dyDescent="0.2">
      <c r="A33" s="33" t="s">
        <v>63</v>
      </c>
      <c r="B33" s="34" t="s">
        <v>105</v>
      </c>
      <c r="C33" s="35">
        <v>17389</v>
      </c>
      <c r="D33" s="35">
        <v>2253</v>
      </c>
      <c r="E33" s="37">
        <f t="shared" si="0"/>
        <v>0.46665285832642917</v>
      </c>
      <c r="F33" s="35">
        <v>1199</v>
      </c>
      <c r="G33" s="37">
        <f t="shared" si="1"/>
        <v>0.24834299917149957</v>
      </c>
      <c r="H33" s="35">
        <v>3452</v>
      </c>
      <c r="I33" s="37">
        <f t="shared" si="2"/>
        <v>0.71499585749792871</v>
      </c>
      <c r="J33" s="35">
        <v>208</v>
      </c>
      <c r="K33" s="37">
        <f t="shared" si="3"/>
        <v>4.3082021541010769E-2</v>
      </c>
      <c r="L33" s="39">
        <v>4828</v>
      </c>
    </row>
    <row r="34" spans="1:12" x14ac:dyDescent="0.2">
      <c r="A34" s="33" t="s">
        <v>64</v>
      </c>
      <c r="B34" s="34" t="s">
        <v>106</v>
      </c>
      <c r="C34" s="35">
        <v>129613</v>
      </c>
      <c r="D34" s="35">
        <v>16345</v>
      </c>
      <c r="E34" s="37">
        <f t="shared" si="0"/>
        <v>0.19034808836716394</v>
      </c>
      <c r="F34" s="35">
        <v>38340</v>
      </c>
      <c r="G34" s="37">
        <f t="shared" si="1"/>
        <v>0.4464940781888691</v>
      </c>
      <c r="H34" s="35">
        <v>54685</v>
      </c>
      <c r="I34" s="37">
        <f t="shared" si="2"/>
        <v>0.63684216655603298</v>
      </c>
      <c r="J34" s="35">
        <v>11794</v>
      </c>
      <c r="K34" s="37">
        <f t="shared" si="3"/>
        <v>0.13734875216900161</v>
      </c>
      <c r="L34" s="39">
        <v>85869</v>
      </c>
    </row>
    <row r="35" spans="1:12" x14ac:dyDescent="0.2">
      <c r="A35" s="33" t="s">
        <v>65</v>
      </c>
      <c r="B35" s="34" t="s">
        <v>106</v>
      </c>
      <c r="C35" s="35">
        <v>48429</v>
      </c>
      <c r="D35" s="35">
        <v>3731</v>
      </c>
      <c r="E35" s="37">
        <f t="shared" si="0"/>
        <v>0.21365172078108</v>
      </c>
      <c r="F35" s="35">
        <v>0</v>
      </c>
      <c r="G35" s="37">
        <f t="shared" si="1"/>
        <v>0</v>
      </c>
      <c r="H35" s="35">
        <v>3731</v>
      </c>
      <c r="I35" s="37">
        <f t="shared" si="2"/>
        <v>0.21365172078108</v>
      </c>
      <c r="J35" s="35">
        <v>4689</v>
      </c>
      <c r="K35" s="37">
        <f t="shared" si="3"/>
        <v>0.26851056519498367</v>
      </c>
      <c r="L35" s="39">
        <v>17463</v>
      </c>
    </row>
    <row r="36" spans="1:12" x14ac:dyDescent="0.2">
      <c r="A36" s="33" t="s">
        <v>31</v>
      </c>
      <c r="B36" s="34" t="s">
        <v>78</v>
      </c>
      <c r="C36" s="35">
        <v>7708</v>
      </c>
      <c r="D36" s="35">
        <v>177</v>
      </c>
      <c r="E36" s="37">
        <f t="shared" si="0"/>
        <v>0.12351709699930216</v>
      </c>
      <c r="F36" s="35">
        <v>59</v>
      </c>
      <c r="G36" s="37">
        <f t="shared" si="1"/>
        <v>4.1172365666434056E-2</v>
      </c>
      <c r="H36" s="35">
        <v>236</v>
      </c>
      <c r="I36" s="37">
        <f t="shared" si="2"/>
        <v>0.16468946266573622</v>
      </c>
      <c r="J36" s="35">
        <v>0</v>
      </c>
      <c r="K36" s="37">
        <f t="shared" si="3"/>
        <v>0</v>
      </c>
      <c r="L36" s="39">
        <v>1433</v>
      </c>
    </row>
    <row r="37" spans="1:12" x14ac:dyDescent="0.2">
      <c r="A37" s="33" t="s">
        <v>45</v>
      </c>
      <c r="B37" s="34" t="s">
        <v>90</v>
      </c>
      <c r="C37" s="35">
        <v>4391</v>
      </c>
      <c r="D37" s="35">
        <v>1929</v>
      </c>
      <c r="E37" s="37">
        <f t="shared" si="0"/>
        <v>0.26862553961843755</v>
      </c>
      <c r="F37" s="35">
        <v>221</v>
      </c>
      <c r="G37" s="37">
        <f t="shared" si="1"/>
        <v>3.0775657986352876E-2</v>
      </c>
      <c r="H37" s="35">
        <v>2150</v>
      </c>
      <c r="I37" s="37">
        <f t="shared" si="2"/>
        <v>0.29940119760479039</v>
      </c>
      <c r="J37" s="35">
        <v>1011</v>
      </c>
      <c r="K37" s="37">
        <f t="shared" si="3"/>
        <v>0.140788191059741</v>
      </c>
      <c r="L37" s="39">
        <v>7181</v>
      </c>
    </row>
    <row r="38" spans="1:12" x14ac:dyDescent="0.2">
      <c r="A38" s="33" t="s">
        <v>58</v>
      </c>
      <c r="B38" s="34" t="s">
        <v>90</v>
      </c>
      <c r="C38" s="35">
        <v>5938</v>
      </c>
      <c r="D38" s="35">
        <v>315</v>
      </c>
      <c r="E38" s="37">
        <f t="shared" si="0"/>
        <v>6.577573606180831E-2</v>
      </c>
      <c r="F38" s="35">
        <v>315</v>
      </c>
      <c r="G38" s="37">
        <f t="shared" si="1"/>
        <v>6.577573606180831E-2</v>
      </c>
      <c r="H38" s="35">
        <v>630</v>
      </c>
      <c r="I38" s="37">
        <f t="shared" si="2"/>
        <v>0.13155147212361662</v>
      </c>
      <c r="J38" s="35">
        <v>104</v>
      </c>
      <c r="K38" s="37">
        <f t="shared" si="3"/>
        <v>2.1716433493422425E-2</v>
      </c>
      <c r="L38" s="39">
        <v>4789</v>
      </c>
    </row>
    <row r="39" spans="1:12" x14ac:dyDescent="0.2">
      <c r="A39" s="33" t="s">
        <v>39</v>
      </c>
      <c r="B39" s="34" t="s">
        <v>86</v>
      </c>
      <c r="C39" s="35">
        <v>7263</v>
      </c>
      <c r="D39" s="35">
        <v>3680</v>
      </c>
      <c r="E39" s="37">
        <f t="shared" si="0"/>
        <v>0.53348796752681937</v>
      </c>
      <c r="F39" s="35">
        <v>2346</v>
      </c>
      <c r="G39" s="37">
        <f t="shared" si="1"/>
        <v>0.34009857929834736</v>
      </c>
      <c r="H39" s="35">
        <v>6026</v>
      </c>
      <c r="I39" s="37">
        <f t="shared" si="2"/>
        <v>0.87358654682516668</v>
      </c>
      <c r="J39" s="35">
        <v>53</v>
      </c>
      <c r="K39" s="37">
        <f t="shared" si="3"/>
        <v>7.6833864888373442E-3</v>
      </c>
      <c r="L39" s="39">
        <v>6898</v>
      </c>
    </row>
    <row r="40" spans="1:12" x14ac:dyDescent="0.2">
      <c r="A40" s="33" t="s">
        <v>43</v>
      </c>
      <c r="B40" s="34" t="s">
        <v>86</v>
      </c>
      <c r="C40" s="35">
        <v>14167</v>
      </c>
      <c r="D40" s="35">
        <v>2386</v>
      </c>
      <c r="E40" s="37">
        <f t="shared" si="0"/>
        <v>0.33567810917276308</v>
      </c>
      <c r="F40" s="35">
        <v>1520</v>
      </c>
      <c r="G40" s="37">
        <f t="shared" si="1"/>
        <v>0.21384355655599324</v>
      </c>
      <c r="H40" s="35">
        <v>3906</v>
      </c>
      <c r="I40" s="37">
        <f t="shared" si="2"/>
        <v>0.54952166572875638</v>
      </c>
      <c r="J40" s="35">
        <v>1023</v>
      </c>
      <c r="K40" s="37">
        <f t="shared" si="3"/>
        <v>0.1439223410241981</v>
      </c>
      <c r="L40" s="39">
        <v>7108</v>
      </c>
    </row>
    <row r="41" spans="1:12" x14ac:dyDescent="0.2">
      <c r="A41" s="33" t="s">
        <v>67</v>
      </c>
      <c r="B41" s="34" t="s">
        <v>108</v>
      </c>
      <c r="C41" s="35">
        <v>30639</v>
      </c>
      <c r="D41" s="35">
        <v>3541</v>
      </c>
      <c r="E41" s="37">
        <f t="shared" si="0"/>
        <v>0.23436362432986962</v>
      </c>
      <c r="F41" s="35">
        <v>3100</v>
      </c>
      <c r="G41" s="37">
        <f t="shared" si="1"/>
        <v>0.20517572307895957</v>
      </c>
      <c r="H41" s="35">
        <v>6641</v>
      </c>
      <c r="I41" s="37">
        <f t="shared" si="2"/>
        <v>0.43953934740882916</v>
      </c>
      <c r="J41" s="35">
        <v>857</v>
      </c>
      <c r="K41" s="37">
        <f t="shared" si="3"/>
        <v>5.6721159573763981E-2</v>
      </c>
      <c r="L41" s="39">
        <v>15109</v>
      </c>
    </row>
    <row r="42" spans="1:12" x14ac:dyDescent="0.2">
      <c r="A42" s="33" t="s">
        <v>68</v>
      </c>
      <c r="B42" s="34" t="s">
        <v>109</v>
      </c>
      <c r="C42" s="35">
        <v>15780</v>
      </c>
      <c r="D42" s="35">
        <v>3095</v>
      </c>
      <c r="E42" s="37">
        <f t="shared" si="0"/>
        <v>0.25659094677499583</v>
      </c>
      <c r="F42" s="35">
        <v>244</v>
      </c>
      <c r="G42" s="37">
        <f t="shared" si="1"/>
        <v>2.0228817774830044E-2</v>
      </c>
      <c r="H42" s="35">
        <v>3339</v>
      </c>
      <c r="I42" s="37">
        <f t="shared" si="2"/>
        <v>0.27681976454982588</v>
      </c>
      <c r="J42" s="35">
        <v>492</v>
      </c>
      <c r="K42" s="37">
        <f t="shared" si="3"/>
        <v>4.0789255513181896E-2</v>
      </c>
      <c r="L42" s="39">
        <v>12062</v>
      </c>
    </row>
    <row r="43" spans="1:12" x14ac:dyDescent="0.2">
      <c r="A43" s="33" t="s">
        <v>41</v>
      </c>
      <c r="B43" s="34" t="s">
        <v>88</v>
      </c>
      <c r="C43" s="35">
        <v>10611</v>
      </c>
      <c r="D43" s="35">
        <v>1027</v>
      </c>
      <c r="E43" s="37">
        <f t="shared" si="0"/>
        <v>0.51043737574552683</v>
      </c>
      <c r="F43" s="35">
        <v>154</v>
      </c>
      <c r="G43" s="37">
        <f t="shared" si="1"/>
        <v>7.6540755467196825E-2</v>
      </c>
      <c r="H43" s="35">
        <v>1181</v>
      </c>
      <c r="I43" s="37">
        <f t="shared" si="2"/>
        <v>0.58697813121272369</v>
      </c>
      <c r="J43" s="35">
        <v>73</v>
      </c>
      <c r="K43" s="37">
        <f t="shared" si="3"/>
        <v>3.6282306163021867E-2</v>
      </c>
      <c r="L43" s="39">
        <v>2012</v>
      </c>
    </row>
    <row r="44" spans="1:12" x14ac:dyDescent="0.2">
      <c r="A44" s="33" t="s">
        <v>62</v>
      </c>
      <c r="B44" s="34" t="s">
        <v>104</v>
      </c>
      <c r="C44" s="35">
        <v>2544</v>
      </c>
      <c r="D44" s="35">
        <v>60</v>
      </c>
      <c r="E44" s="37">
        <f t="shared" si="0"/>
        <v>9.3457943925233641E-2</v>
      </c>
      <c r="F44" s="35">
        <v>81</v>
      </c>
      <c r="G44" s="37">
        <f t="shared" si="1"/>
        <v>0.12616822429906541</v>
      </c>
      <c r="H44" s="35">
        <v>141</v>
      </c>
      <c r="I44" s="37">
        <f t="shared" si="2"/>
        <v>0.21962616822429906</v>
      </c>
      <c r="J44" s="35">
        <v>15</v>
      </c>
      <c r="K44" s="37">
        <f t="shared" si="3"/>
        <v>2.336448598130841E-2</v>
      </c>
      <c r="L44" s="39">
        <v>642</v>
      </c>
    </row>
    <row r="45" spans="1:12" x14ac:dyDescent="0.2">
      <c r="A45" s="33" t="s">
        <v>69</v>
      </c>
      <c r="B45" s="34" t="s">
        <v>104</v>
      </c>
      <c r="C45" s="35">
        <v>80128</v>
      </c>
      <c r="D45" s="35">
        <v>6421</v>
      </c>
      <c r="E45" s="37">
        <f t="shared" si="0"/>
        <v>0.24558249827889544</v>
      </c>
      <c r="F45" s="35">
        <v>10454</v>
      </c>
      <c r="G45" s="37">
        <f t="shared" si="1"/>
        <v>0.3998317142201484</v>
      </c>
      <c r="H45" s="35">
        <v>16875</v>
      </c>
      <c r="I45" s="37">
        <f t="shared" si="2"/>
        <v>0.64541421249904385</v>
      </c>
      <c r="J45" s="35">
        <v>1983</v>
      </c>
      <c r="K45" s="37">
        <f t="shared" si="3"/>
        <v>7.5843341237665424E-2</v>
      </c>
      <c r="L45" s="39">
        <v>26146</v>
      </c>
    </row>
    <row r="46" spans="1:12" x14ac:dyDescent="0.2">
      <c r="A46" s="33" t="s">
        <v>184</v>
      </c>
      <c r="B46" s="34" t="s">
        <v>96</v>
      </c>
      <c r="C46" s="35">
        <v>6135</v>
      </c>
      <c r="D46" s="35">
        <v>29</v>
      </c>
      <c r="E46" s="37">
        <f t="shared" si="0"/>
        <v>6.1636556854410204E-3</v>
      </c>
      <c r="F46" s="35">
        <v>16</v>
      </c>
      <c r="G46" s="37">
        <f t="shared" si="1"/>
        <v>3.4006376195536664E-3</v>
      </c>
      <c r="H46" s="35">
        <v>45</v>
      </c>
      <c r="I46" s="37">
        <f t="shared" si="2"/>
        <v>9.5642933049946872E-3</v>
      </c>
      <c r="J46" s="35">
        <v>20</v>
      </c>
      <c r="K46" s="37">
        <f t="shared" si="3"/>
        <v>4.2507970244420826E-3</v>
      </c>
      <c r="L46" s="39">
        <v>4705</v>
      </c>
    </row>
    <row r="47" spans="1:12" x14ac:dyDescent="0.2">
      <c r="A47" s="33" t="s">
        <v>70</v>
      </c>
      <c r="B47" s="34" t="s">
        <v>110</v>
      </c>
      <c r="C47" s="35">
        <v>29191</v>
      </c>
      <c r="D47" s="35">
        <v>915</v>
      </c>
      <c r="E47" s="37">
        <f t="shared" si="0"/>
        <v>5.8080487495239301E-2</v>
      </c>
      <c r="F47" s="35">
        <v>2443</v>
      </c>
      <c r="G47" s="37">
        <f t="shared" si="1"/>
        <v>0.15507172781515804</v>
      </c>
      <c r="H47" s="35">
        <v>3358</v>
      </c>
      <c r="I47" s="37">
        <f t="shared" si="2"/>
        <v>0.21315221531039735</v>
      </c>
      <c r="J47" s="35">
        <v>2524</v>
      </c>
      <c r="K47" s="37">
        <f t="shared" si="3"/>
        <v>0.16021327916719563</v>
      </c>
      <c r="L47" s="39">
        <v>15754</v>
      </c>
    </row>
    <row r="48" spans="1:12" x14ac:dyDescent="0.2">
      <c r="A48" s="33" t="s">
        <v>71</v>
      </c>
      <c r="B48" s="34" t="s">
        <v>111</v>
      </c>
      <c r="C48" s="35">
        <v>22787</v>
      </c>
      <c r="D48" s="35">
        <v>1021</v>
      </c>
      <c r="E48" s="37">
        <f t="shared" si="0"/>
        <v>2.1889203327330419E-2</v>
      </c>
      <c r="F48" s="35">
        <v>928</v>
      </c>
      <c r="G48" s="37">
        <f t="shared" si="1"/>
        <v>1.9895377754909526E-2</v>
      </c>
      <c r="H48" s="35">
        <v>1949</v>
      </c>
      <c r="I48" s="37">
        <f t="shared" si="2"/>
        <v>4.1784581082239945E-2</v>
      </c>
      <c r="J48" s="35">
        <v>1423</v>
      </c>
      <c r="K48" s="37">
        <f t="shared" si="3"/>
        <v>3.0507675156504589E-2</v>
      </c>
      <c r="L48" s="39">
        <v>46644</v>
      </c>
    </row>
    <row r="49" spans="1:12" x14ac:dyDescent="0.2">
      <c r="A49" s="33" t="s">
        <v>73</v>
      </c>
      <c r="B49" s="34" t="s">
        <v>112</v>
      </c>
      <c r="C49" s="35">
        <v>41186</v>
      </c>
      <c r="D49" s="35">
        <v>1179</v>
      </c>
      <c r="E49" s="37">
        <f t="shared" si="0"/>
        <v>0.1966966966966967</v>
      </c>
      <c r="F49" s="35">
        <v>834</v>
      </c>
      <c r="G49" s="37">
        <f t="shared" si="1"/>
        <v>0.13913913913913914</v>
      </c>
      <c r="H49" s="35">
        <v>2013</v>
      </c>
      <c r="I49" s="37">
        <f t="shared" si="2"/>
        <v>0.33583583583583582</v>
      </c>
      <c r="J49" s="35">
        <v>791</v>
      </c>
      <c r="K49" s="37">
        <f t="shared" si="3"/>
        <v>0.13196529863196529</v>
      </c>
      <c r="L49" s="39">
        <v>5994</v>
      </c>
    </row>
    <row r="50" spans="1:12" ht="13.5" customHeight="1" x14ac:dyDescent="0.2">
      <c r="A50" s="47"/>
      <c r="B50" s="48"/>
      <c r="C50" s="49"/>
      <c r="D50" s="49"/>
      <c r="E50" s="49"/>
      <c r="F50" s="49"/>
      <c r="G50" s="49"/>
      <c r="H50" s="49"/>
      <c r="I50" s="49"/>
      <c r="J50" s="49"/>
      <c r="K50" s="60"/>
      <c r="L50" s="53"/>
    </row>
    <row r="51" spans="1:12" ht="14.25" customHeight="1" x14ac:dyDescent="0.2">
      <c r="A51" s="12" t="s">
        <v>117</v>
      </c>
      <c r="B51" s="12"/>
      <c r="C51" s="13"/>
      <c r="D51" s="13">
        <f>SUM(D2:D49)</f>
        <v>134352</v>
      </c>
      <c r="E51" s="58"/>
      <c r="F51" s="13">
        <f t="shared" ref="F51:L51" si="4">SUM(F2:F49)</f>
        <v>116563</v>
      </c>
      <c r="G51" s="58"/>
      <c r="H51" s="13">
        <f t="shared" si="4"/>
        <v>250915</v>
      </c>
      <c r="I51" s="58"/>
      <c r="J51" s="13">
        <f t="shared" si="4"/>
        <v>48437</v>
      </c>
      <c r="K51" s="58"/>
      <c r="L51" s="13">
        <f t="shared" si="4"/>
        <v>556915</v>
      </c>
    </row>
    <row r="52" spans="1:12" ht="14.25" customHeight="1" x14ac:dyDescent="0.2">
      <c r="A52" s="12" t="s">
        <v>118</v>
      </c>
      <c r="B52" s="12"/>
      <c r="C52" s="13"/>
      <c r="D52" s="13">
        <f>AVERAGE(D2:D49)</f>
        <v>2799</v>
      </c>
      <c r="E52" s="15">
        <f t="shared" ref="E52:L52" si="5">AVERAGE(E2:E49)</f>
        <v>0.25497396077327306</v>
      </c>
      <c r="F52" s="13">
        <f t="shared" si="5"/>
        <v>2428.3958333333335</v>
      </c>
      <c r="G52" s="15">
        <f t="shared" si="5"/>
        <v>0.18498762404756966</v>
      </c>
      <c r="H52" s="13">
        <f t="shared" si="5"/>
        <v>5227.395833333333</v>
      </c>
      <c r="I52" s="15">
        <f t="shared" si="5"/>
        <v>0.43996158482084285</v>
      </c>
      <c r="J52" s="13">
        <f t="shared" si="5"/>
        <v>1009.1041666666666</v>
      </c>
      <c r="K52" s="15">
        <f t="shared" si="5"/>
        <v>6.7187347122615787E-2</v>
      </c>
      <c r="L52" s="13">
        <f t="shared" si="5"/>
        <v>11602.395833333334</v>
      </c>
    </row>
    <row r="53" spans="1:12" ht="14.25" customHeight="1" x14ac:dyDescent="0.2">
      <c r="A53" s="12" t="s">
        <v>119</v>
      </c>
      <c r="B53" s="12"/>
      <c r="C53" s="13"/>
      <c r="D53" s="13">
        <f>MEDIAN(D2:D49)</f>
        <v>1860.5</v>
      </c>
      <c r="E53" s="15">
        <f t="shared" ref="E53:L53" si="6">MEDIAN(E2:E49)</f>
        <v>0.23656315580920739</v>
      </c>
      <c r="F53" s="13">
        <f t="shared" si="6"/>
        <v>1039</v>
      </c>
      <c r="G53" s="15">
        <f t="shared" si="6"/>
        <v>0.16248098747506046</v>
      </c>
      <c r="H53" s="13">
        <f t="shared" si="6"/>
        <v>3348.5</v>
      </c>
      <c r="I53" s="15">
        <f t="shared" si="6"/>
        <v>0.47882250535647786</v>
      </c>
      <c r="J53" s="13">
        <f t="shared" si="6"/>
        <v>267</v>
      </c>
      <c r="K53" s="15">
        <f t="shared" si="6"/>
        <v>3.2456413449564132E-2</v>
      </c>
      <c r="L53" s="13">
        <f t="shared" si="6"/>
        <v>7375.5</v>
      </c>
    </row>
  </sheetData>
  <autoFilter ref="A1:L49" xr:uid="{92BA9EDD-6A23-453E-A56E-E0A5603CBCE6}">
    <sortState xmlns:xlrd2="http://schemas.microsoft.com/office/spreadsheetml/2017/richdata2" ref="A2:L49">
      <sortCondition ref="B1:B49"/>
    </sortState>
  </autoFilter>
  <conditionalFormatting sqref="A2:L49">
    <cfRule type="expression" dxfId="0" priority="1">
      <formula>MOD(ROW(),2)=0</formula>
    </cfRule>
  </conditionalFormatting>
  <printOptions horizontalCentered="1" verticalCentered="1"/>
  <pageMargins left="0.45" right="0.45" top="0.5" bottom="0.5" header="0.4" footer="0.4"/>
  <pageSetup scale="84" fitToHeight="0" orientation="landscape" r:id="rId1"/>
  <headerFooter>
    <oddHeader>&amp;CYouth Program Attendance FY2019</oddHeader>
    <oddFooter>&amp;CRI Office of Library and Information Services</oddFooter>
  </headerFooter>
  <rowBreaks count="1" manualBreakCount="1">
    <brk id="3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C7C79-3B0C-4715-A02B-EEC9D74C3D4E}">
  <sheetPr>
    <tabColor theme="8" tint="-0.249977111117893"/>
    <pageSetUpPr fitToPage="1"/>
  </sheetPr>
  <dimension ref="A1:Z5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18" customWidth="1"/>
    <col min="2" max="22" width="11.42578125" style="21" bestFit="1" customWidth="1"/>
    <col min="23" max="23" width="11.42578125" style="4" bestFit="1" customWidth="1"/>
    <col min="24" max="24" width="10.85546875" style="4" customWidth="1"/>
    <col min="25" max="25" width="9.7109375" style="4" customWidth="1"/>
    <col min="26" max="26" width="11.28515625" style="22" customWidth="1"/>
    <col min="27" max="16384" width="9.140625" style="18"/>
  </cols>
  <sheetData>
    <row r="1" spans="1:26" s="17" customFormat="1" ht="76.5" x14ac:dyDescent="0.2">
      <c r="A1" s="19"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3" t="s">
        <v>127</v>
      </c>
      <c r="X1" s="3" t="s">
        <v>126</v>
      </c>
      <c r="Y1" s="3" t="s">
        <v>122</v>
      </c>
      <c r="Z1" s="3" t="s">
        <v>124</v>
      </c>
    </row>
    <row r="2" spans="1:26" x14ac:dyDescent="0.2">
      <c r="A2" s="18" t="s">
        <v>27</v>
      </c>
      <c r="B2" s="21">
        <v>2494</v>
      </c>
      <c r="C2" s="21">
        <v>38252</v>
      </c>
      <c r="D2" s="21">
        <v>2312</v>
      </c>
      <c r="E2" s="21">
        <v>86</v>
      </c>
      <c r="F2" s="21">
        <v>158</v>
      </c>
      <c r="G2" s="21">
        <v>244</v>
      </c>
      <c r="H2" s="21">
        <v>79</v>
      </c>
      <c r="I2" s="21">
        <v>2</v>
      </c>
      <c r="J2" s="21">
        <v>10</v>
      </c>
      <c r="K2" s="21">
        <v>0</v>
      </c>
      <c r="L2" s="21">
        <v>0</v>
      </c>
      <c r="M2" s="21">
        <v>335</v>
      </c>
      <c r="N2" s="21">
        <v>12</v>
      </c>
      <c r="O2" s="21">
        <v>482</v>
      </c>
      <c r="P2" s="21">
        <v>494</v>
      </c>
      <c r="Q2" s="21">
        <v>319</v>
      </c>
      <c r="R2" s="21">
        <v>11</v>
      </c>
      <c r="S2" s="21">
        <v>42</v>
      </c>
      <c r="T2" s="21">
        <v>0</v>
      </c>
      <c r="U2" s="21">
        <v>0</v>
      </c>
      <c r="V2" s="21">
        <v>866</v>
      </c>
      <c r="W2" s="4">
        <v>25</v>
      </c>
      <c r="X2" s="4">
        <v>13026</v>
      </c>
      <c r="Y2" s="4">
        <v>9662</v>
      </c>
      <c r="Z2" s="22" t="s">
        <v>23</v>
      </c>
    </row>
    <row r="3" spans="1:26" x14ac:dyDescent="0.2">
      <c r="A3" s="18" t="s">
        <v>28</v>
      </c>
      <c r="B3" s="21">
        <v>1872</v>
      </c>
      <c r="C3" s="21">
        <v>10975</v>
      </c>
      <c r="D3" s="21">
        <v>164</v>
      </c>
      <c r="E3" s="21">
        <v>0</v>
      </c>
      <c r="F3" s="21">
        <v>7</v>
      </c>
      <c r="G3" s="21">
        <v>7</v>
      </c>
      <c r="H3" s="21">
        <v>2</v>
      </c>
      <c r="I3" s="21">
        <v>4</v>
      </c>
      <c r="J3" s="21">
        <v>5</v>
      </c>
      <c r="K3" s="21">
        <v>0</v>
      </c>
      <c r="L3" s="21">
        <v>0</v>
      </c>
      <c r="M3" s="21">
        <v>18</v>
      </c>
      <c r="N3" s="21">
        <v>0</v>
      </c>
      <c r="O3" s="21">
        <v>111</v>
      </c>
      <c r="P3" s="21">
        <v>111</v>
      </c>
      <c r="Q3" s="21">
        <v>9</v>
      </c>
      <c r="R3" s="21">
        <v>55</v>
      </c>
      <c r="S3" s="21">
        <v>117</v>
      </c>
      <c r="T3" s="21">
        <v>0</v>
      </c>
      <c r="U3" s="21">
        <v>0</v>
      </c>
      <c r="V3" s="21">
        <v>292</v>
      </c>
      <c r="W3" s="4">
        <v>3</v>
      </c>
      <c r="X3" s="4">
        <v>1147</v>
      </c>
      <c r="Y3" s="4">
        <v>2899</v>
      </c>
      <c r="Z3" s="22">
        <v>2928</v>
      </c>
    </row>
    <row r="4" spans="1:26" x14ac:dyDescent="0.2">
      <c r="A4" s="18" t="s">
        <v>29</v>
      </c>
      <c r="B4" s="21">
        <v>3284</v>
      </c>
      <c r="C4" s="21">
        <v>176000</v>
      </c>
      <c r="D4" s="21">
        <v>29739</v>
      </c>
      <c r="E4" s="21">
        <v>245</v>
      </c>
      <c r="F4" s="21">
        <v>30</v>
      </c>
      <c r="G4" s="21">
        <v>275</v>
      </c>
      <c r="H4" s="21">
        <v>106</v>
      </c>
      <c r="I4" s="21">
        <v>219</v>
      </c>
      <c r="J4" s="21">
        <v>78</v>
      </c>
      <c r="K4" s="21">
        <v>118</v>
      </c>
      <c r="L4" s="21">
        <v>0</v>
      </c>
      <c r="M4" s="21">
        <v>796</v>
      </c>
      <c r="N4" s="21">
        <v>5971</v>
      </c>
      <c r="O4" s="21">
        <v>553</v>
      </c>
      <c r="P4" s="21">
        <v>6524</v>
      </c>
      <c r="Q4" s="21">
        <v>1756</v>
      </c>
      <c r="R4" s="21">
        <v>2493</v>
      </c>
      <c r="S4" s="21">
        <v>3261</v>
      </c>
      <c r="T4" s="21">
        <v>2398</v>
      </c>
      <c r="U4" s="21">
        <v>0</v>
      </c>
      <c r="V4" s="21">
        <v>16432</v>
      </c>
      <c r="W4" s="4">
        <v>22</v>
      </c>
      <c r="X4" s="4">
        <v>15710</v>
      </c>
      <c r="Y4" s="4">
        <v>35172</v>
      </c>
      <c r="Z4" s="22">
        <v>84537</v>
      </c>
    </row>
    <row r="5" spans="1:26" x14ac:dyDescent="0.2">
      <c r="A5" s="18" t="s">
        <v>30</v>
      </c>
      <c r="B5" s="21">
        <v>2047</v>
      </c>
      <c r="C5" s="21">
        <v>23913</v>
      </c>
      <c r="D5" s="21">
        <v>8950</v>
      </c>
      <c r="E5" s="21">
        <v>70</v>
      </c>
      <c r="F5" s="21">
        <v>15</v>
      </c>
      <c r="G5" s="21">
        <v>85</v>
      </c>
      <c r="H5" s="21">
        <v>10</v>
      </c>
      <c r="I5" s="21">
        <v>137</v>
      </c>
      <c r="J5" s="21">
        <v>4</v>
      </c>
      <c r="K5" s="21">
        <v>1</v>
      </c>
      <c r="L5" s="21">
        <v>6</v>
      </c>
      <c r="M5" s="21">
        <v>243</v>
      </c>
      <c r="N5" s="21">
        <v>150</v>
      </c>
      <c r="O5" s="21">
        <v>50</v>
      </c>
      <c r="P5" s="21">
        <v>200</v>
      </c>
      <c r="Q5" s="21">
        <v>75</v>
      </c>
      <c r="R5" s="21">
        <v>1485</v>
      </c>
      <c r="S5" s="21">
        <v>82</v>
      </c>
      <c r="T5" s="21">
        <v>15</v>
      </c>
      <c r="U5" s="21">
        <v>55</v>
      </c>
      <c r="V5" s="21">
        <v>1912</v>
      </c>
      <c r="W5" s="4">
        <v>10</v>
      </c>
      <c r="X5" s="4">
        <v>3900</v>
      </c>
      <c r="Y5" s="4">
        <v>7058</v>
      </c>
      <c r="Z5" s="22" t="s">
        <v>23</v>
      </c>
    </row>
    <row r="6" spans="1:26" x14ac:dyDescent="0.2">
      <c r="A6" s="18" t="s">
        <v>31</v>
      </c>
      <c r="B6" s="21">
        <v>2272</v>
      </c>
      <c r="C6" s="21">
        <v>20050</v>
      </c>
      <c r="D6" s="21">
        <v>15</v>
      </c>
      <c r="E6" s="21">
        <v>60</v>
      </c>
      <c r="F6" s="21">
        <v>11</v>
      </c>
      <c r="G6" s="21">
        <v>71</v>
      </c>
      <c r="H6" s="21">
        <v>0</v>
      </c>
      <c r="I6" s="21">
        <v>87</v>
      </c>
      <c r="J6" s="21">
        <v>31</v>
      </c>
      <c r="K6" s="21">
        <v>0</v>
      </c>
      <c r="L6" s="21">
        <v>0</v>
      </c>
      <c r="M6" s="21">
        <v>189</v>
      </c>
      <c r="N6" s="21">
        <v>177</v>
      </c>
      <c r="O6" s="21">
        <v>59</v>
      </c>
      <c r="P6" s="21">
        <v>236</v>
      </c>
      <c r="Q6" s="21">
        <v>0</v>
      </c>
      <c r="R6" s="21">
        <v>542</v>
      </c>
      <c r="S6" s="21">
        <v>655</v>
      </c>
      <c r="T6" s="21">
        <v>0</v>
      </c>
      <c r="U6" s="21">
        <v>0</v>
      </c>
      <c r="V6" s="21">
        <v>1433</v>
      </c>
      <c r="W6" s="4">
        <v>4</v>
      </c>
      <c r="X6" s="4">
        <v>1423</v>
      </c>
      <c r="Y6" s="4">
        <v>3076</v>
      </c>
      <c r="Z6" s="22" t="s">
        <v>23</v>
      </c>
    </row>
    <row r="7" spans="1:26" x14ac:dyDescent="0.2">
      <c r="A7" s="18" t="s">
        <v>32</v>
      </c>
      <c r="B7" s="21">
        <v>4058</v>
      </c>
      <c r="C7" s="21">
        <v>97396</v>
      </c>
      <c r="D7" s="21">
        <v>4563</v>
      </c>
      <c r="E7" s="21">
        <v>457</v>
      </c>
      <c r="F7" s="21">
        <v>194</v>
      </c>
      <c r="G7" s="21">
        <v>651</v>
      </c>
      <c r="H7" s="21">
        <v>23</v>
      </c>
      <c r="I7" s="21">
        <v>190</v>
      </c>
      <c r="J7" s="21">
        <v>20</v>
      </c>
      <c r="K7" s="21">
        <v>48</v>
      </c>
      <c r="L7" s="21">
        <v>0</v>
      </c>
      <c r="M7" s="21">
        <v>932</v>
      </c>
      <c r="N7" s="21">
        <v>8052</v>
      </c>
      <c r="O7" s="21">
        <v>2826</v>
      </c>
      <c r="P7" s="21">
        <v>10878</v>
      </c>
      <c r="Q7" s="21">
        <v>473</v>
      </c>
      <c r="R7" s="21">
        <v>3378</v>
      </c>
      <c r="S7" s="21">
        <v>1411</v>
      </c>
      <c r="T7" s="21">
        <v>898</v>
      </c>
      <c r="U7" s="21">
        <v>0</v>
      </c>
      <c r="V7" s="21">
        <v>17038</v>
      </c>
      <c r="W7" s="4">
        <v>22</v>
      </c>
      <c r="X7" s="4">
        <v>11920</v>
      </c>
      <c r="Y7" s="4">
        <v>9982</v>
      </c>
      <c r="Z7" s="22">
        <v>24182</v>
      </c>
    </row>
    <row r="8" spans="1:26" x14ac:dyDescent="0.2">
      <c r="A8" s="18" t="s">
        <v>33</v>
      </c>
      <c r="B8" s="21">
        <v>11158</v>
      </c>
      <c r="C8" s="21">
        <v>387784</v>
      </c>
      <c r="D8" s="21">
        <v>51379</v>
      </c>
      <c r="E8" s="21">
        <v>370</v>
      </c>
      <c r="F8" s="21">
        <v>176</v>
      </c>
      <c r="G8" s="21">
        <v>546</v>
      </c>
      <c r="H8" s="21">
        <v>58</v>
      </c>
      <c r="I8" s="21">
        <v>719</v>
      </c>
      <c r="J8" s="21">
        <v>136</v>
      </c>
      <c r="K8" s="21">
        <v>2</v>
      </c>
      <c r="L8" s="21">
        <v>0</v>
      </c>
      <c r="M8" s="21">
        <v>1461</v>
      </c>
      <c r="N8" s="21">
        <v>10153</v>
      </c>
      <c r="O8" s="21">
        <v>3141</v>
      </c>
      <c r="P8" s="21">
        <v>13294</v>
      </c>
      <c r="Q8" s="21">
        <v>576</v>
      </c>
      <c r="R8" s="21">
        <v>8984</v>
      </c>
      <c r="S8" s="21">
        <v>5225</v>
      </c>
      <c r="T8" s="21">
        <v>0</v>
      </c>
      <c r="U8" s="21">
        <v>0</v>
      </c>
      <c r="V8" s="21">
        <v>28079</v>
      </c>
      <c r="W8" s="4">
        <v>87</v>
      </c>
      <c r="X8" s="4">
        <v>68721</v>
      </c>
      <c r="Y8" s="4">
        <v>71254</v>
      </c>
      <c r="Z8" s="22">
        <v>153731</v>
      </c>
    </row>
    <row r="9" spans="1:26" x14ac:dyDescent="0.2">
      <c r="A9" s="18" t="s">
        <v>34</v>
      </c>
      <c r="B9" s="21">
        <v>2085</v>
      </c>
      <c r="C9" s="21">
        <v>75692</v>
      </c>
      <c r="D9" s="21">
        <v>3120</v>
      </c>
      <c r="E9" s="21">
        <v>230</v>
      </c>
      <c r="F9" s="21">
        <v>87</v>
      </c>
      <c r="G9" s="21">
        <v>317</v>
      </c>
      <c r="H9" s="21">
        <v>3</v>
      </c>
      <c r="I9" s="21">
        <v>487</v>
      </c>
      <c r="J9" s="21">
        <v>16</v>
      </c>
      <c r="K9" s="21">
        <v>0</v>
      </c>
      <c r="L9" s="21">
        <v>0</v>
      </c>
      <c r="M9" s="21">
        <v>823</v>
      </c>
      <c r="N9" s="21">
        <v>6639</v>
      </c>
      <c r="O9" s="21">
        <v>1002</v>
      </c>
      <c r="P9" s="21">
        <v>7641</v>
      </c>
      <c r="Q9" s="21">
        <v>60</v>
      </c>
      <c r="R9" s="21">
        <v>7641</v>
      </c>
      <c r="S9" s="21">
        <v>415</v>
      </c>
      <c r="T9" s="21">
        <v>0</v>
      </c>
      <c r="U9" s="21">
        <v>0</v>
      </c>
      <c r="V9" s="21">
        <v>15757</v>
      </c>
      <c r="W9" s="4">
        <v>13</v>
      </c>
      <c r="X9" s="4">
        <v>6240</v>
      </c>
      <c r="Y9" s="4">
        <v>4710</v>
      </c>
      <c r="Z9" s="22">
        <v>29048</v>
      </c>
    </row>
    <row r="10" spans="1:26" x14ac:dyDescent="0.2">
      <c r="A10" s="18" t="s">
        <v>35</v>
      </c>
      <c r="B10" s="21">
        <v>3183</v>
      </c>
      <c r="C10" s="21">
        <v>168385</v>
      </c>
      <c r="D10" s="21">
        <v>15413</v>
      </c>
      <c r="E10" s="21">
        <v>290</v>
      </c>
      <c r="F10" s="21">
        <v>88</v>
      </c>
      <c r="G10" s="21">
        <v>378</v>
      </c>
      <c r="H10" s="21">
        <v>163</v>
      </c>
      <c r="I10" s="21">
        <v>119</v>
      </c>
      <c r="J10" s="21">
        <v>1</v>
      </c>
      <c r="K10" s="21">
        <v>0</v>
      </c>
      <c r="L10" s="21">
        <v>7</v>
      </c>
      <c r="M10" s="21">
        <v>668</v>
      </c>
      <c r="N10" s="21">
        <v>8851</v>
      </c>
      <c r="O10" s="21">
        <v>3643</v>
      </c>
      <c r="P10" s="21">
        <v>12494</v>
      </c>
      <c r="Q10" s="21">
        <v>6729</v>
      </c>
      <c r="R10" s="21">
        <v>1705</v>
      </c>
      <c r="S10" s="21">
        <v>256</v>
      </c>
      <c r="T10" s="21">
        <v>0</v>
      </c>
      <c r="U10" s="21">
        <v>1370</v>
      </c>
      <c r="V10" s="21">
        <v>22554</v>
      </c>
      <c r="W10" s="4">
        <v>27</v>
      </c>
      <c r="X10" s="4">
        <v>18709</v>
      </c>
      <c r="Y10" s="4">
        <v>32319</v>
      </c>
      <c r="Z10" s="22">
        <v>154135</v>
      </c>
    </row>
    <row r="11" spans="1:26" x14ac:dyDescent="0.2">
      <c r="A11" s="18" t="s">
        <v>36</v>
      </c>
      <c r="B11" s="21">
        <v>1300</v>
      </c>
      <c r="C11" s="21">
        <v>10109</v>
      </c>
      <c r="D11" s="21">
        <v>461</v>
      </c>
      <c r="E11" s="21">
        <v>132</v>
      </c>
      <c r="F11" s="21">
        <v>18</v>
      </c>
      <c r="G11" s="21">
        <v>150</v>
      </c>
      <c r="H11" s="21">
        <v>2</v>
      </c>
      <c r="I11" s="21">
        <v>57</v>
      </c>
      <c r="J11" s="21">
        <v>5</v>
      </c>
      <c r="K11" s="21">
        <v>0</v>
      </c>
      <c r="L11" s="21">
        <v>0</v>
      </c>
      <c r="M11" s="21">
        <v>214</v>
      </c>
      <c r="N11" s="21">
        <v>1768</v>
      </c>
      <c r="O11" s="21">
        <v>241</v>
      </c>
      <c r="P11" s="21">
        <v>2009</v>
      </c>
      <c r="Q11" s="21">
        <v>22</v>
      </c>
      <c r="R11" s="21">
        <v>231</v>
      </c>
      <c r="S11" s="21">
        <v>159</v>
      </c>
      <c r="T11" s="21">
        <v>0</v>
      </c>
      <c r="U11" s="21">
        <v>0</v>
      </c>
      <c r="V11" s="21">
        <v>2421</v>
      </c>
      <c r="W11" s="4">
        <v>5</v>
      </c>
      <c r="X11" s="4">
        <v>486</v>
      </c>
      <c r="Y11" s="4">
        <v>2496</v>
      </c>
      <c r="Z11" s="22" t="s">
        <v>23</v>
      </c>
    </row>
    <row r="12" spans="1:26" x14ac:dyDescent="0.2">
      <c r="A12" s="18" t="s">
        <v>37</v>
      </c>
      <c r="B12" s="21">
        <v>2644</v>
      </c>
      <c r="C12" s="21">
        <v>87360</v>
      </c>
      <c r="D12" s="21">
        <v>6448</v>
      </c>
      <c r="E12" s="21">
        <v>136</v>
      </c>
      <c r="F12" s="21">
        <v>49</v>
      </c>
      <c r="G12" s="21">
        <v>185</v>
      </c>
      <c r="H12" s="21">
        <v>34</v>
      </c>
      <c r="I12" s="21">
        <v>184</v>
      </c>
      <c r="J12" s="21">
        <v>21</v>
      </c>
      <c r="K12" s="21">
        <v>9</v>
      </c>
      <c r="L12" s="21">
        <v>0</v>
      </c>
      <c r="M12" s="21">
        <v>433</v>
      </c>
      <c r="N12" s="21">
        <v>3924</v>
      </c>
      <c r="O12" s="21">
        <v>2466</v>
      </c>
      <c r="P12" s="21">
        <v>6390</v>
      </c>
      <c r="Q12" s="21">
        <v>408</v>
      </c>
      <c r="R12" s="21">
        <v>1284</v>
      </c>
      <c r="S12" s="21">
        <v>1089</v>
      </c>
      <c r="T12" s="21">
        <v>36</v>
      </c>
      <c r="U12" s="21">
        <v>0</v>
      </c>
      <c r="V12" s="21">
        <v>9207</v>
      </c>
      <c r="W12" s="4">
        <v>17</v>
      </c>
      <c r="X12" s="4">
        <v>39506</v>
      </c>
      <c r="Y12" s="4">
        <v>18081</v>
      </c>
      <c r="Z12" s="22">
        <v>40870</v>
      </c>
    </row>
    <row r="13" spans="1:26" x14ac:dyDescent="0.2">
      <c r="A13" s="18" t="s">
        <v>38</v>
      </c>
      <c r="B13" s="21">
        <v>7940</v>
      </c>
      <c r="C13" s="21">
        <v>213790</v>
      </c>
      <c r="D13" s="21">
        <v>11127</v>
      </c>
      <c r="E13" s="21">
        <v>116</v>
      </c>
      <c r="F13" s="21">
        <v>249</v>
      </c>
      <c r="G13" s="21">
        <v>365</v>
      </c>
      <c r="H13" s="21">
        <v>43</v>
      </c>
      <c r="I13" s="21">
        <v>524</v>
      </c>
      <c r="J13" s="21">
        <v>67</v>
      </c>
      <c r="K13" s="21">
        <v>0</v>
      </c>
      <c r="L13" s="21">
        <v>0</v>
      </c>
      <c r="M13" s="21">
        <v>999</v>
      </c>
      <c r="N13" s="21">
        <v>2467</v>
      </c>
      <c r="O13" s="21">
        <v>3692</v>
      </c>
      <c r="P13" s="21">
        <v>6159</v>
      </c>
      <c r="Q13" s="21">
        <v>289</v>
      </c>
      <c r="R13" s="21">
        <v>6913</v>
      </c>
      <c r="S13" s="21">
        <v>3029</v>
      </c>
      <c r="T13" s="21">
        <v>0</v>
      </c>
      <c r="U13" s="21">
        <v>0</v>
      </c>
      <c r="V13" s="21">
        <v>16390</v>
      </c>
      <c r="W13" s="4">
        <v>45</v>
      </c>
      <c r="X13" s="4">
        <v>39667</v>
      </c>
      <c r="Y13" s="4">
        <v>19926</v>
      </c>
      <c r="Z13" s="22" t="s">
        <v>23</v>
      </c>
    </row>
    <row r="14" spans="1:26" x14ac:dyDescent="0.2">
      <c r="A14" s="18" t="s">
        <v>39</v>
      </c>
      <c r="B14" s="21">
        <v>2872</v>
      </c>
      <c r="C14" s="21">
        <v>56125</v>
      </c>
      <c r="D14" s="21">
        <v>2903</v>
      </c>
      <c r="E14" s="21">
        <v>196</v>
      </c>
      <c r="F14" s="21">
        <v>228</v>
      </c>
      <c r="G14" s="21">
        <v>424</v>
      </c>
      <c r="H14" s="21">
        <v>9</v>
      </c>
      <c r="I14" s="21">
        <v>93</v>
      </c>
      <c r="J14" s="21">
        <v>1</v>
      </c>
      <c r="K14" s="21">
        <v>0</v>
      </c>
      <c r="L14" s="21">
        <v>5</v>
      </c>
      <c r="M14" s="21">
        <v>532</v>
      </c>
      <c r="N14" s="21">
        <v>3680</v>
      </c>
      <c r="O14" s="21">
        <v>2346</v>
      </c>
      <c r="P14" s="21">
        <v>6026</v>
      </c>
      <c r="Q14" s="21">
        <v>53</v>
      </c>
      <c r="R14" s="21">
        <v>521</v>
      </c>
      <c r="S14" s="21">
        <v>96</v>
      </c>
      <c r="T14" s="21">
        <v>0</v>
      </c>
      <c r="U14" s="21">
        <v>202</v>
      </c>
      <c r="V14" s="21">
        <v>6898</v>
      </c>
      <c r="W14" s="4">
        <v>21</v>
      </c>
      <c r="X14" s="4">
        <v>20105</v>
      </c>
      <c r="Y14" s="4">
        <v>5334</v>
      </c>
      <c r="Z14" s="22">
        <v>25190</v>
      </c>
    </row>
    <row r="15" spans="1:26" x14ac:dyDescent="0.2">
      <c r="A15" s="18" t="s">
        <v>40</v>
      </c>
      <c r="B15" s="21">
        <v>2222</v>
      </c>
      <c r="C15" s="21">
        <v>28918</v>
      </c>
      <c r="D15" s="21">
        <v>200</v>
      </c>
      <c r="E15" s="21">
        <v>116</v>
      </c>
      <c r="F15" s="21">
        <v>25</v>
      </c>
      <c r="G15" s="21">
        <v>141</v>
      </c>
      <c r="H15" s="21">
        <v>8</v>
      </c>
      <c r="I15" s="21">
        <v>65</v>
      </c>
      <c r="J15" s="21">
        <v>20</v>
      </c>
      <c r="K15" s="21">
        <v>0</v>
      </c>
      <c r="L15" s="21">
        <v>0</v>
      </c>
      <c r="M15" s="21">
        <v>234</v>
      </c>
      <c r="N15" s="21">
        <v>1792</v>
      </c>
      <c r="O15" s="21">
        <v>329</v>
      </c>
      <c r="P15" s="21">
        <v>2121</v>
      </c>
      <c r="Q15" s="21">
        <v>101</v>
      </c>
      <c r="R15" s="21">
        <v>484</v>
      </c>
      <c r="S15" s="21">
        <v>1449</v>
      </c>
      <c r="T15" s="21">
        <v>0</v>
      </c>
      <c r="U15" s="21">
        <v>0</v>
      </c>
      <c r="V15" s="21">
        <v>4155</v>
      </c>
      <c r="W15" s="4">
        <v>6</v>
      </c>
      <c r="X15" s="4">
        <v>1500</v>
      </c>
      <c r="Y15" s="4">
        <v>3902</v>
      </c>
      <c r="Z15" s="22">
        <v>30642</v>
      </c>
    </row>
    <row r="16" spans="1:26" x14ac:dyDescent="0.2">
      <c r="A16" s="18" t="s">
        <v>41</v>
      </c>
      <c r="B16" s="21">
        <v>2756</v>
      </c>
      <c r="C16" s="21">
        <v>28571</v>
      </c>
      <c r="D16" s="21">
        <v>2223</v>
      </c>
      <c r="E16" s="21">
        <v>68</v>
      </c>
      <c r="F16" s="21">
        <v>5</v>
      </c>
      <c r="G16" s="21">
        <v>73</v>
      </c>
      <c r="H16" s="21">
        <v>9</v>
      </c>
      <c r="I16" s="21">
        <v>38</v>
      </c>
      <c r="J16" s="21">
        <v>12</v>
      </c>
      <c r="K16" s="21">
        <v>0</v>
      </c>
      <c r="L16" s="21">
        <v>0</v>
      </c>
      <c r="M16" s="21">
        <v>132</v>
      </c>
      <c r="N16" s="21">
        <v>1027</v>
      </c>
      <c r="O16" s="21">
        <v>154</v>
      </c>
      <c r="P16" s="21">
        <v>1181</v>
      </c>
      <c r="Q16" s="21">
        <v>73</v>
      </c>
      <c r="R16" s="21">
        <v>238</v>
      </c>
      <c r="S16" s="21">
        <v>520</v>
      </c>
      <c r="T16" s="21">
        <v>0</v>
      </c>
      <c r="U16" s="21">
        <v>0</v>
      </c>
      <c r="V16" s="21">
        <v>2012</v>
      </c>
      <c r="W16" s="4">
        <v>6</v>
      </c>
      <c r="X16" s="4">
        <v>3892</v>
      </c>
      <c r="Y16" s="4">
        <v>4052</v>
      </c>
      <c r="Z16" s="22">
        <v>23806</v>
      </c>
    </row>
    <row r="17" spans="1:26" x14ac:dyDescent="0.2">
      <c r="A17" s="18" t="s">
        <v>42</v>
      </c>
      <c r="B17" s="21">
        <v>2180</v>
      </c>
      <c r="C17" s="21">
        <v>17500</v>
      </c>
      <c r="D17" s="21">
        <v>0</v>
      </c>
      <c r="E17" s="21">
        <v>60</v>
      </c>
      <c r="F17" s="21">
        <v>66</v>
      </c>
      <c r="G17" s="21">
        <v>126</v>
      </c>
      <c r="H17" s="21">
        <v>10</v>
      </c>
      <c r="I17" s="21">
        <v>97</v>
      </c>
      <c r="J17" s="21">
        <v>19</v>
      </c>
      <c r="K17" s="21">
        <v>10</v>
      </c>
      <c r="L17" s="21">
        <v>0</v>
      </c>
      <c r="M17" s="21">
        <v>262</v>
      </c>
      <c r="N17" s="21">
        <v>948</v>
      </c>
      <c r="O17" s="21">
        <v>751</v>
      </c>
      <c r="P17" s="21">
        <v>1699</v>
      </c>
      <c r="Q17" s="21">
        <v>111</v>
      </c>
      <c r="R17" s="21">
        <v>1210</v>
      </c>
      <c r="S17" s="21">
        <v>1502</v>
      </c>
      <c r="T17" s="21">
        <v>73</v>
      </c>
      <c r="U17" s="21">
        <v>0</v>
      </c>
      <c r="V17" s="21">
        <v>4595</v>
      </c>
      <c r="W17" s="4">
        <v>8</v>
      </c>
      <c r="X17" s="4">
        <v>2579</v>
      </c>
      <c r="Y17" s="4">
        <v>5402</v>
      </c>
      <c r="Z17" s="22" t="s">
        <v>23</v>
      </c>
    </row>
    <row r="18" spans="1:26" x14ac:dyDescent="0.2">
      <c r="A18" s="18" t="s">
        <v>43</v>
      </c>
      <c r="B18" s="21">
        <v>3264</v>
      </c>
      <c r="C18" s="21">
        <v>102576</v>
      </c>
      <c r="D18" s="21">
        <v>15576</v>
      </c>
      <c r="E18" s="21">
        <v>143</v>
      </c>
      <c r="F18" s="21">
        <v>95</v>
      </c>
      <c r="G18" s="21">
        <v>238</v>
      </c>
      <c r="H18" s="21">
        <v>117</v>
      </c>
      <c r="I18" s="21">
        <v>194</v>
      </c>
      <c r="J18" s="21">
        <v>50</v>
      </c>
      <c r="K18" s="21">
        <v>41</v>
      </c>
      <c r="L18" s="21">
        <v>0</v>
      </c>
      <c r="M18" s="21">
        <v>640</v>
      </c>
      <c r="N18" s="21">
        <v>2386</v>
      </c>
      <c r="O18" s="21">
        <v>1520</v>
      </c>
      <c r="P18" s="21">
        <v>3906</v>
      </c>
      <c r="Q18" s="21">
        <v>1023</v>
      </c>
      <c r="R18" s="21">
        <v>1428</v>
      </c>
      <c r="S18" s="21">
        <v>487</v>
      </c>
      <c r="T18" s="21">
        <v>264</v>
      </c>
      <c r="U18" s="21">
        <v>0</v>
      </c>
      <c r="V18" s="21">
        <v>7108</v>
      </c>
      <c r="W18" s="4">
        <v>42</v>
      </c>
      <c r="X18" s="4">
        <v>13244</v>
      </c>
      <c r="Y18" s="4">
        <v>14606</v>
      </c>
      <c r="Z18" s="22">
        <v>8444</v>
      </c>
    </row>
    <row r="19" spans="1:26" x14ac:dyDescent="0.2">
      <c r="A19" s="18" t="s">
        <v>44</v>
      </c>
      <c r="B19" s="21">
        <v>2332</v>
      </c>
      <c r="C19" s="21">
        <v>17900</v>
      </c>
      <c r="D19" s="21">
        <v>0</v>
      </c>
      <c r="E19" s="21">
        <v>92</v>
      </c>
      <c r="F19" s="21">
        <v>10</v>
      </c>
      <c r="G19" s="21">
        <v>102</v>
      </c>
      <c r="H19" s="21">
        <v>16</v>
      </c>
      <c r="I19" s="21">
        <v>118</v>
      </c>
      <c r="J19" s="21">
        <v>13</v>
      </c>
      <c r="K19" s="21">
        <v>8</v>
      </c>
      <c r="L19" s="21">
        <v>0</v>
      </c>
      <c r="M19" s="21">
        <v>257</v>
      </c>
      <c r="N19" s="21">
        <v>1473</v>
      </c>
      <c r="O19" s="21">
        <v>145</v>
      </c>
      <c r="P19" s="21">
        <v>1618</v>
      </c>
      <c r="Q19" s="21">
        <v>93</v>
      </c>
      <c r="R19" s="21">
        <v>773</v>
      </c>
      <c r="S19" s="21">
        <v>1360</v>
      </c>
      <c r="T19" s="21">
        <v>23</v>
      </c>
      <c r="U19" s="21">
        <v>0</v>
      </c>
      <c r="V19" s="21">
        <v>3867</v>
      </c>
      <c r="W19" s="4">
        <v>13</v>
      </c>
      <c r="X19" s="4">
        <v>1381</v>
      </c>
      <c r="Y19" s="4">
        <v>3620</v>
      </c>
      <c r="Z19" s="22" t="s">
        <v>23</v>
      </c>
    </row>
    <row r="20" spans="1:26" x14ac:dyDescent="0.2">
      <c r="A20" s="18" t="s">
        <v>45</v>
      </c>
      <c r="B20" s="21">
        <v>2496</v>
      </c>
      <c r="C20" s="21">
        <v>26123</v>
      </c>
      <c r="D20" s="21">
        <v>719</v>
      </c>
      <c r="E20" s="21">
        <v>154</v>
      </c>
      <c r="F20" s="21">
        <v>31</v>
      </c>
      <c r="G20" s="21">
        <v>185</v>
      </c>
      <c r="H20" s="21">
        <v>180</v>
      </c>
      <c r="I20" s="21">
        <v>214</v>
      </c>
      <c r="J20" s="21">
        <v>53</v>
      </c>
      <c r="K20" s="21">
        <v>147</v>
      </c>
      <c r="L20" s="21">
        <v>24</v>
      </c>
      <c r="M20" s="21">
        <v>803</v>
      </c>
      <c r="N20" s="21">
        <v>1929</v>
      </c>
      <c r="O20" s="21">
        <v>221</v>
      </c>
      <c r="P20" s="21">
        <v>2150</v>
      </c>
      <c r="Q20" s="21">
        <v>1011</v>
      </c>
      <c r="R20" s="21">
        <v>1415</v>
      </c>
      <c r="S20" s="21">
        <v>490</v>
      </c>
      <c r="T20" s="21">
        <v>2009</v>
      </c>
      <c r="U20" s="21">
        <v>106</v>
      </c>
      <c r="V20" s="21">
        <v>7181</v>
      </c>
      <c r="W20" s="4">
        <v>11</v>
      </c>
      <c r="X20" s="4">
        <v>1886</v>
      </c>
      <c r="Y20" s="4">
        <v>4089</v>
      </c>
      <c r="Z20" s="22">
        <v>12900</v>
      </c>
    </row>
    <row r="21" spans="1:26" x14ac:dyDescent="0.2">
      <c r="A21" s="18" t="s">
        <v>46</v>
      </c>
      <c r="B21" s="21">
        <v>1840</v>
      </c>
      <c r="C21" s="21">
        <v>87935</v>
      </c>
      <c r="D21" s="21">
        <v>943</v>
      </c>
      <c r="E21" s="21">
        <v>154</v>
      </c>
      <c r="F21" s="21">
        <v>95</v>
      </c>
      <c r="G21" s="21">
        <v>249</v>
      </c>
      <c r="H21" s="21">
        <v>29</v>
      </c>
      <c r="I21" s="21">
        <v>465</v>
      </c>
      <c r="J21" s="21">
        <v>87</v>
      </c>
      <c r="K21" s="21">
        <v>18</v>
      </c>
      <c r="L21" s="21">
        <v>0</v>
      </c>
      <c r="M21" s="21">
        <v>848</v>
      </c>
      <c r="N21" s="21">
        <v>1293</v>
      </c>
      <c r="O21" s="21">
        <v>1525</v>
      </c>
      <c r="P21" s="21">
        <v>2818</v>
      </c>
      <c r="Q21" s="21">
        <v>92</v>
      </c>
      <c r="R21" s="21">
        <v>3892</v>
      </c>
      <c r="S21" s="21">
        <v>665</v>
      </c>
      <c r="T21" s="21">
        <v>103</v>
      </c>
      <c r="U21" s="21">
        <v>0</v>
      </c>
      <c r="V21" s="21">
        <v>7570</v>
      </c>
      <c r="W21" s="4">
        <v>22</v>
      </c>
      <c r="X21" s="4">
        <v>5413</v>
      </c>
      <c r="Y21" s="4">
        <v>12236</v>
      </c>
      <c r="Z21" s="22" t="s">
        <v>23</v>
      </c>
    </row>
    <row r="22" spans="1:26" x14ac:dyDescent="0.2">
      <c r="A22" s="18" t="s">
        <v>47</v>
      </c>
      <c r="B22" s="21">
        <v>2726</v>
      </c>
      <c r="C22" s="21">
        <v>85282</v>
      </c>
      <c r="D22" s="21">
        <v>8869</v>
      </c>
      <c r="E22" s="21">
        <v>156</v>
      </c>
      <c r="F22" s="21">
        <v>52</v>
      </c>
      <c r="G22" s="21">
        <v>208</v>
      </c>
      <c r="H22" s="21">
        <v>25</v>
      </c>
      <c r="I22" s="21">
        <v>316</v>
      </c>
      <c r="J22" s="21">
        <v>0</v>
      </c>
      <c r="K22" s="21">
        <v>96</v>
      </c>
      <c r="L22" s="21">
        <v>0</v>
      </c>
      <c r="M22" s="21">
        <v>645</v>
      </c>
      <c r="N22" s="21">
        <v>2676</v>
      </c>
      <c r="O22" s="21">
        <v>1950</v>
      </c>
      <c r="P22" s="21">
        <v>4626</v>
      </c>
      <c r="Q22" s="21">
        <v>468</v>
      </c>
      <c r="R22" s="21">
        <v>3006</v>
      </c>
      <c r="S22" s="21">
        <v>0</v>
      </c>
      <c r="T22" s="21">
        <v>1454</v>
      </c>
      <c r="U22" s="21">
        <v>0</v>
      </c>
      <c r="V22" s="21">
        <v>9554</v>
      </c>
      <c r="W22" s="4">
        <v>14</v>
      </c>
      <c r="X22" s="4">
        <v>6766</v>
      </c>
      <c r="Y22" s="4">
        <v>6479</v>
      </c>
      <c r="Z22" s="22">
        <v>63726</v>
      </c>
    </row>
    <row r="23" spans="1:26" x14ac:dyDescent="0.2">
      <c r="A23" s="18" t="s">
        <v>48</v>
      </c>
      <c r="B23" s="21">
        <v>2632</v>
      </c>
      <c r="C23" s="21">
        <v>68916</v>
      </c>
      <c r="D23" s="21">
        <v>10282</v>
      </c>
      <c r="E23" s="21">
        <v>143</v>
      </c>
      <c r="F23" s="21">
        <v>197</v>
      </c>
      <c r="G23" s="21">
        <v>340</v>
      </c>
      <c r="H23" s="21">
        <v>272</v>
      </c>
      <c r="I23" s="21">
        <v>151</v>
      </c>
      <c r="J23" s="21">
        <v>127</v>
      </c>
      <c r="K23" s="21">
        <v>9</v>
      </c>
      <c r="L23" s="21">
        <v>81</v>
      </c>
      <c r="M23" s="21">
        <v>980</v>
      </c>
      <c r="N23" s="21">
        <v>1552</v>
      </c>
      <c r="O23" s="21">
        <v>2458</v>
      </c>
      <c r="P23" s="21">
        <v>4010</v>
      </c>
      <c r="Q23" s="21">
        <v>4048</v>
      </c>
      <c r="R23" s="21">
        <v>2579</v>
      </c>
      <c r="S23" s="21">
        <v>4782</v>
      </c>
      <c r="T23" s="21">
        <v>51</v>
      </c>
      <c r="U23" s="21">
        <v>4920</v>
      </c>
      <c r="V23" s="21">
        <v>20390</v>
      </c>
      <c r="W23" s="4">
        <v>35</v>
      </c>
      <c r="X23" s="4">
        <v>9058</v>
      </c>
      <c r="Y23" s="4">
        <v>19477</v>
      </c>
      <c r="Z23" s="22" t="s">
        <v>23</v>
      </c>
    </row>
    <row r="24" spans="1:26" x14ac:dyDescent="0.2">
      <c r="A24" s="18" t="s">
        <v>49</v>
      </c>
      <c r="B24" s="21">
        <v>1949</v>
      </c>
      <c r="C24" s="21">
        <v>19248</v>
      </c>
      <c r="D24" s="21">
        <v>2031</v>
      </c>
      <c r="E24" s="21">
        <v>46</v>
      </c>
      <c r="F24" s="21">
        <v>49</v>
      </c>
      <c r="G24" s="21">
        <v>95</v>
      </c>
      <c r="H24" s="21">
        <v>2</v>
      </c>
      <c r="I24" s="21">
        <v>108</v>
      </c>
      <c r="J24" s="21">
        <v>4</v>
      </c>
      <c r="K24" s="21">
        <v>0</v>
      </c>
      <c r="L24" s="21">
        <v>27</v>
      </c>
      <c r="M24" s="21">
        <v>236</v>
      </c>
      <c r="N24" s="21">
        <v>350</v>
      </c>
      <c r="O24" s="21">
        <v>345</v>
      </c>
      <c r="P24" s="21">
        <v>695</v>
      </c>
      <c r="Q24" s="21">
        <v>20</v>
      </c>
      <c r="R24" s="21">
        <v>240</v>
      </c>
      <c r="S24" s="21">
        <v>80</v>
      </c>
      <c r="T24" s="21">
        <v>0</v>
      </c>
      <c r="U24" s="21">
        <v>80</v>
      </c>
      <c r="V24" s="21">
        <v>1115</v>
      </c>
      <c r="W24" s="4">
        <v>6</v>
      </c>
      <c r="X24" s="4">
        <v>1700</v>
      </c>
      <c r="Y24" s="4">
        <v>3484</v>
      </c>
      <c r="Z24" s="22">
        <v>83468</v>
      </c>
    </row>
    <row r="25" spans="1:26" x14ac:dyDescent="0.2">
      <c r="A25" s="18" t="s">
        <v>50</v>
      </c>
      <c r="B25" s="21">
        <v>3324</v>
      </c>
      <c r="C25" s="21">
        <v>17378</v>
      </c>
      <c r="D25" s="21">
        <v>1150</v>
      </c>
      <c r="E25" s="21">
        <v>58</v>
      </c>
      <c r="F25" s="21">
        <v>76</v>
      </c>
      <c r="G25" s="21">
        <v>134</v>
      </c>
      <c r="H25" s="21">
        <v>24</v>
      </c>
      <c r="I25" s="21">
        <v>117</v>
      </c>
      <c r="J25" s="21">
        <v>5</v>
      </c>
      <c r="K25" s="21">
        <v>1</v>
      </c>
      <c r="L25" s="21">
        <v>10</v>
      </c>
      <c r="M25" s="21">
        <v>291</v>
      </c>
      <c r="N25" s="21">
        <v>620</v>
      </c>
      <c r="O25" s="21">
        <v>1044</v>
      </c>
      <c r="P25" s="21">
        <v>1664</v>
      </c>
      <c r="Q25" s="21">
        <v>81</v>
      </c>
      <c r="R25" s="21">
        <v>974</v>
      </c>
      <c r="S25" s="21">
        <v>494</v>
      </c>
      <c r="T25" s="21">
        <v>0</v>
      </c>
      <c r="U25" s="21">
        <v>0</v>
      </c>
      <c r="V25" s="21">
        <v>3213</v>
      </c>
      <c r="W25" s="4">
        <v>24</v>
      </c>
      <c r="X25" s="4">
        <v>2300</v>
      </c>
      <c r="Y25" s="4">
        <v>4098</v>
      </c>
      <c r="Z25" s="22" t="s">
        <v>23</v>
      </c>
    </row>
    <row r="26" spans="1:26" x14ac:dyDescent="0.2">
      <c r="A26" s="18" t="s">
        <v>51</v>
      </c>
      <c r="B26" s="21">
        <v>3048</v>
      </c>
      <c r="C26" s="21">
        <v>100850</v>
      </c>
      <c r="D26" s="21">
        <v>7582</v>
      </c>
      <c r="E26" s="21">
        <v>113</v>
      </c>
      <c r="F26" s="21">
        <v>107</v>
      </c>
      <c r="G26" s="21">
        <v>220</v>
      </c>
      <c r="H26" s="21">
        <v>46</v>
      </c>
      <c r="I26" s="21">
        <v>154</v>
      </c>
      <c r="J26" s="21">
        <v>42</v>
      </c>
      <c r="K26" s="21">
        <v>35</v>
      </c>
      <c r="L26" s="21">
        <v>0</v>
      </c>
      <c r="M26" s="21">
        <v>497</v>
      </c>
      <c r="N26" s="21">
        <v>1333</v>
      </c>
      <c r="O26" s="21">
        <v>1102</v>
      </c>
      <c r="P26" s="21">
        <v>2435</v>
      </c>
      <c r="Q26" s="21">
        <v>333</v>
      </c>
      <c r="R26" s="21">
        <v>983</v>
      </c>
      <c r="S26" s="21">
        <v>418</v>
      </c>
      <c r="T26" s="21">
        <v>582</v>
      </c>
      <c r="U26" s="21">
        <v>0</v>
      </c>
      <c r="V26" s="21">
        <v>4751</v>
      </c>
      <c r="W26" s="4">
        <v>32</v>
      </c>
      <c r="X26" s="4">
        <v>13882</v>
      </c>
      <c r="Y26" s="4">
        <v>12750</v>
      </c>
      <c r="Z26" s="22">
        <v>77069</v>
      </c>
    </row>
    <row r="27" spans="1:26" x14ac:dyDescent="0.2">
      <c r="A27" s="18" t="s">
        <v>184</v>
      </c>
      <c r="B27" s="21">
        <v>2574</v>
      </c>
      <c r="C27" s="21">
        <v>21276</v>
      </c>
      <c r="D27" s="21">
        <v>1144</v>
      </c>
      <c r="E27" s="21">
        <v>9</v>
      </c>
      <c r="F27" s="21">
        <v>3</v>
      </c>
      <c r="G27" s="21">
        <v>12</v>
      </c>
      <c r="H27" s="21">
        <v>1</v>
      </c>
      <c r="I27" s="21">
        <v>70</v>
      </c>
      <c r="J27" s="21">
        <v>141</v>
      </c>
      <c r="K27" s="21">
        <v>66</v>
      </c>
      <c r="L27" s="21">
        <v>1</v>
      </c>
      <c r="M27" s="21">
        <v>291</v>
      </c>
      <c r="N27" s="21">
        <v>29</v>
      </c>
      <c r="O27" s="21">
        <v>16</v>
      </c>
      <c r="P27" s="21">
        <v>45</v>
      </c>
      <c r="Q27" s="21">
        <v>20</v>
      </c>
      <c r="R27" s="21">
        <v>497</v>
      </c>
      <c r="S27" s="21">
        <v>2977</v>
      </c>
      <c r="T27" s="21">
        <v>666</v>
      </c>
      <c r="U27" s="21">
        <v>500</v>
      </c>
      <c r="V27" s="21">
        <v>4705</v>
      </c>
      <c r="W27" s="4">
        <v>6</v>
      </c>
      <c r="X27" s="4">
        <v>2678</v>
      </c>
      <c r="Y27" s="4">
        <v>4328</v>
      </c>
      <c r="Z27" s="22">
        <v>50232</v>
      </c>
    </row>
    <row r="28" spans="1:26" x14ac:dyDescent="0.2">
      <c r="A28" s="18" t="s">
        <v>52</v>
      </c>
      <c r="B28" s="21">
        <v>2950</v>
      </c>
      <c r="C28" s="21">
        <v>95000</v>
      </c>
      <c r="D28" s="21">
        <v>2919</v>
      </c>
      <c r="E28" s="21">
        <v>133</v>
      </c>
      <c r="F28" s="21">
        <v>111</v>
      </c>
      <c r="G28" s="21">
        <v>244</v>
      </c>
      <c r="H28" s="21">
        <v>185</v>
      </c>
      <c r="I28" s="21">
        <v>154</v>
      </c>
      <c r="J28" s="21">
        <v>96</v>
      </c>
      <c r="K28" s="21">
        <v>0</v>
      </c>
      <c r="L28" s="21">
        <v>0</v>
      </c>
      <c r="M28" s="21">
        <v>679</v>
      </c>
      <c r="N28" s="21">
        <v>2243</v>
      </c>
      <c r="O28" s="21">
        <v>3151</v>
      </c>
      <c r="P28" s="21">
        <v>5394</v>
      </c>
      <c r="Q28" s="21">
        <v>1140</v>
      </c>
      <c r="R28" s="21">
        <v>1262</v>
      </c>
      <c r="S28" s="21">
        <v>1273</v>
      </c>
      <c r="T28" s="21">
        <v>0</v>
      </c>
      <c r="U28" s="21">
        <v>0</v>
      </c>
      <c r="V28" s="21">
        <v>9069</v>
      </c>
      <c r="W28" s="4">
        <v>10</v>
      </c>
      <c r="X28" s="4">
        <v>9017</v>
      </c>
      <c r="Y28" s="4">
        <v>14527</v>
      </c>
      <c r="Z28" s="22">
        <v>17309</v>
      </c>
    </row>
    <row r="29" spans="1:26" x14ac:dyDescent="0.2">
      <c r="A29" s="18" t="s">
        <v>53</v>
      </c>
      <c r="B29" s="21">
        <v>3028</v>
      </c>
      <c r="C29" s="21">
        <v>133190</v>
      </c>
      <c r="D29" s="21">
        <v>36799</v>
      </c>
      <c r="E29" s="21">
        <v>94</v>
      </c>
      <c r="F29" s="21">
        <v>62</v>
      </c>
      <c r="G29" s="21">
        <v>156</v>
      </c>
      <c r="H29" s="21">
        <v>26</v>
      </c>
      <c r="I29" s="21">
        <v>307</v>
      </c>
      <c r="J29" s="21">
        <v>26</v>
      </c>
      <c r="K29" s="21">
        <v>0</v>
      </c>
      <c r="L29" s="21">
        <v>0</v>
      </c>
      <c r="M29" s="21">
        <v>515</v>
      </c>
      <c r="N29" s="21">
        <v>1404</v>
      </c>
      <c r="O29" s="21">
        <v>1034</v>
      </c>
      <c r="P29" s="21">
        <v>2438</v>
      </c>
      <c r="Q29" s="21">
        <v>239</v>
      </c>
      <c r="R29" s="21">
        <v>6275</v>
      </c>
      <c r="S29" s="21">
        <v>1589</v>
      </c>
      <c r="T29" s="21">
        <v>0</v>
      </c>
      <c r="U29" s="21">
        <v>0</v>
      </c>
      <c r="V29" s="21">
        <v>10541</v>
      </c>
      <c r="W29" s="4">
        <v>12</v>
      </c>
      <c r="X29" s="4">
        <v>10541</v>
      </c>
      <c r="Y29" s="4">
        <v>11562</v>
      </c>
      <c r="Z29" s="22" t="s">
        <v>23</v>
      </c>
    </row>
    <row r="30" spans="1:26" x14ac:dyDescent="0.2">
      <c r="A30" s="18" t="s">
        <v>54</v>
      </c>
      <c r="B30" s="21">
        <v>2805</v>
      </c>
      <c r="C30" s="21">
        <v>203460</v>
      </c>
      <c r="D30" s="21">
        <v>41513</v>
      </c>
      <c r="E30" s="21">
        <v>145</v>
      </c>
      <c r="F30" s="21">
        <v>76</v>
      </c>
      <c r="G30" s="21">
        <v>221</v>
      </c>
      <c r="H30" s="21">
        <v>20</v>
      </c>
      <c r="I30" s="21">
        <v>351</v>
      </c>
      <c r="J30" s="21">
        <v>70</v>
      </c>
      <c r="K30" s="21">
        <v>14</v>
      </c>
      <c r="L30" s="21">
        <v>0</v>
      </c>
      <c r="M30" s="21">
        <v>676</v>
      </c>
      <c r="N30" s="21">
        <v>2066</v>
      </c>
      <c r="O30" s="21">
        <v>1428</v>
      </c>
      <c r="P30" s="21">
        <v>3494</v>
      </c>
      <c r="Q30" s="21">
        <v>232</v>
      </c>
      <c r="R30" s="21">
        <v>8101</v>
      </c>
      <c r="S30" s="21">
        <v>1992</v>
      </c>
      <c r="T30" s="21">
        <v>232</v>
      </c>
      <c r="U30" s="21">
        <v>0</v>
      </c>
      <c r="V30" s="21">
        <v>14051</v>
      </c>
      <c r="W30" s="4">
        <v>33</v>
      </c>
      <c r="X30" s="4">
        <v>19014</v>
      </c>
      <c r="Y30" s="4">
        <v>17747</v>
      </c>
      <c r="Z30" s="22">
        <v>42100</v>
      </c>
    </row>
    <row r="31" spans="1:26" x14ac:dyDescent="0.2">
      <c r="A31" s="18" t="s">
        <v>55</v>
      </c>
      <c r="B31" s="21">
        <v>2949</v>
      </c>
      <c r="C31" s="21">
        <v>91767</v>
      </c>
      <c r="D31" s="21">
        <v>1067</v>
      </c>
      <c r="E31" s="21">
        <v>95</v>
      </c>
      <c r="F31" s="21">
        <v>15</v>
      </c>
      <c r="G31" s="21">
        <v>110</v>
      </c>
      <c r="H31" s="21">
        <v>7</v>
      </c>
      <c r="I31" s="21">
        <v>26</v>
      </c>
      <c r="J31" s="21">
        <v>141</v>
      </c>
      <c r="K31" s="21">
        <v>0</v>
      </c>
      <c r="L31" s="21">
        <v>0</v>
      </c>
      <c r="M31" s="21">
        <v>284</v>
      </c>
      <c r="N31" s="21">
        <v>1229</v>
      </c>
      <c r="O31" s="21">
        <v>1772</v>
      </c>
      <c r="P31" s="21">
        <v>3001</v>
      </c>
      <c r="Q31" s="21">
        <v>83</v>
      </c>
      <c r="R31" s="21">
        <v>448</v>
      </c>
      <c r="S31" s="21">
        <v>2638</v>
      </c>
      <c r="T31" s="21">
        <v>0</v>
      </c>
      <c r="U31" s="21">
        <v>0</v>
      </c>
      <c r="V31" s="21">
        <v>6170</v>
      </c>
      <c r="W31" s="4">
        <v>34</v>
      </c>
      <c r="X31" s="4">
        <v>11116</v>
      </c>
      <c r="Y31" s="4">
        <v>10786</v>
      </c>
      <c r="Z31" s="22">
        <v>70195</v>
      </c>
    </row>
    <row r="32" spans="1:26" x14ac:dyDescent="0.2">
      <c r="A32" s="18" t="s">
        <v>56</v>
      </c>
      <c r="B32" s="21">
        <v>3032</v>
      </c>
      <c r="C32" s="21">
        <v>199260</v>
      </c>
      <c r="D32" s="21">
        <v>9194</v>
      </c>
      <c r="E32" s="21">
        <v>352</v>
      </c>
      <c r="F32" s="21">
        <v>208</v>
      </c>
      <c r="G32" s="21">
        <v>560</v>
      </c>
      <c r="H32" s="21">
        <v>135</v>
      </c>
      <c r="I32" s="21">
        <v>181</v>
      </c>
      <c r="J32" s="21">
        <v>96</v>
      </c>
      <c r="K32" s="21">
        <v>13</v>
      </c>
      <c r="L32" s="21">
        <v>0</v>
      </c>
      <c r="M32" s="21">
        <v>985</v>
      </c>
      <c r="N32" s="21">
        <v>7195</v>
      </c>
      <c r="O32" s="21">
        <v>3856</v>
      </c>
      <c r="P32" s="21">
        <v>11051</v>
      </c>
      <c r="Q32" s="21">
        <v>1565</v>
      </c>
      <c r="R32" s="21">
        <v>1645</v>
      </c>
      <c r="S32" s="21">
        <v>3074</v>
      </c>
      <c r="T32" s="21">
        <v>105</v>
      </c>
      <c r="U32" s="21">
        <v>0</v>
      </c>
      <c r="V32" s="21">
        <v>17440</v>
      </c>
      <c r="W32" s="4">
        <v>68</v>
      </c>
      <c r="X32" s="4">
        <v>31303</v>
      </c>
      <c r="Y32" s="4">
        <v>36998</v>
      </c>
      <c r="Z32" s="22">
        <v>36419</v>
      </c>
    </row>
    <row r="33" spans="1:26" x14ac:dyDescent="0.2">
      <c r="A33" s="18" t="s">
        <v>57</v>
      </c>
      <c r="B33" s="21">
        <v>3328</v>
      </c>
      <c r="C33" s="21">
        <v>140517</v>
      </c>
      <c r="D33" s="21">
        <v>26229</v>
      </c>
      <c r="E33" s="21">
        <v>159</v>
      </c>
      <c r="F33" s="21">
        <v>64</v>
      </c>
      <c r="G33" s="21">
        <v>223</v>
      </c>
      <c r="H33" s="21">
        <v>226</v>
      </c>
      <c r="I33" s="21">
        <v>218</v>
      </c>
      <c r="J33" s="21">
        <v>2</v>
      </c>
      <c r="K33" s="21">
        <v>0</v>
      </c>
      <c r="L33" s="21">
        <v>0</v>
      </c>
      <c r="M33" s="21">
        <v>669</v>
      </c>
      <c r="N33" s="21">
        <v>3458</v>
      </c>
      <c r="O33" s="21">
        <v>4496</v>
      </c>
      <c r="P33" s="21">
        <v>7954</v>
      </c>
      <c r="Q33" s="21">
        <v>1111</v>
      </c>
      <c r="R33" s="21">
        <v>5225</v>
      </c>
      <c r="S33" s="21">
        <v>193</v>
      </c>
      <c r="T33" s="21">
        <v>0</v>
      </c>
      <c r="U33" s="21">
        <v>0</v>
      </c>
      <c r="V33" s="21">
        <v>14483</v>
      </c>
      <c r="W33" s="4">
        <v>38</v>
      </c>
      <c r="X33" s="4">
        <v>20292</v>
      </c>
      <c r="Y33" s="4">
        <v>17505</v>
      </c>
      <c r="Z33" s="22">
        <v>75834</v>
      </c>
    </row>
    <row r="34" spans="1:26" x14ac:dyDescent="0.2">
      <c r="A34" s="18" t="s">
        <v>58</v>
      </c>
      <c r="B34" s="21">
        <v>2392</v>
      </c>
      <c r="C34" s="21">
        <v>64353</v>
      </c>
      <c r="D34" s="21">
        <v>893</v>
      </c>
      <c r="E34" s="21">
        <v>47</v>
      </c>
      <c r="F34" s="21">
        <v>29</v>
      </c>
      <c r="G34" s="21">
        <v>76</v>
      </c>
      <c r="H34" s="21">
        <v>21</v>
      </c>
      <c r="I34" s="21">
        <v>53</v>
      </c>
      <c r="J34" s="21">
        <v>3</v>
      </c>
      <c r="K34" s="21">
        <v>180</v>
      </c>
      <c r="L34" s="21">
        <v>33</v>
      </c>
      <c r="M34" s="21">
        <v>366</v>
      </c>
      <c r="N34" s="21">
        <v>315</v>
      </c>
      <c r="O34" s="21">
        <v>315</v>
      </c>
      <c r="P34" s="21">
        <v>630</v>
      </c>
      <c r="Q34" s="21">
        <v>104</v>
      </c>
      <c r="R34" s="21">
        <v>165</v>
      </c>
      <c r="S34" s="21">
        <v>170</v>
      </c>
      <c r="T34" s="21">
        <v>3600</v>
      </c>
      <c r="U34" s="21">
        <v>120</v>
      </c>
      <c r="V34" s="21">
        <v>4789</v>
      </c>
      <c r="W34" s="4">
        <v>16</v>
      </c>
      <c r="X34" s="4">
        <v>3245</v>
      </c>
      <c r="Y34" s="4">
        <v>6066</v>
      </c>
      <c r="Z34" s="22">
        <v>16086</v>
      </c>
    </row>
    <row r="35" spans="1:26" x14ac:dyDescent="0.2">
      <c r="A35" s="18" t="s">
        <v>59</v>
      </c>
      <c r="B35" s="21">
        <v>2632</v>
      </c>
      <c r="C35" s="21">
        <v>36066</v>
      </c>
      <c r="D35" s="21">
        <v>311</v>
      </c>
      <c r="E35" s="21">
        <v>187</v>
      </c>
      <c r="F35" s="21">
        <v>148</v>
      </c>
      <c r="G35" s="21">
        <v>335</v>
      </c>
      <c r="H35" s="21">
        <v>102</v>
      </c>
      <c r="I35" s="21">
        <v>60</v>
      </c>
      <c r="J35" s="21">
        <v>136</v>
      </c>
      <c r="K35" s="21">
        <v>0</v>
      </c>
      <c r="L35" s="21">
        <v>0</v>
      </c>
      <c r="M35" s="21">
        <v>633</v>
      </c>
      <c r="N35" s="21">
        <v>2920</v>
      </c>
      <c r="O35" s="21">
        <v>667</v>
      </c>
      <c r="P35" s="21">
        <v>3587</v>
      </c>
      <c r="Q35" s="21">
        <v>226</v>
      </c>
      <c r="R35" s="21">
        <v>487</v>
      </c>
      <c r="S35" s="21">
        <v>805</v>
      </c>
      <c r="T35" s="21">
        <v>0</v>
      </c>
      <c r="U35" s="21">
        <v>0</v>
      </c>
      <c r="V35" s="21">
        <v>5105</v>
      </c>
      <c r="W35" s="4">
        <v>13</v>
      </c>
      <c r="X35" s="4">
        <v>3290</v>
      </c>
      <c r="Y35" s="4">
        <v>7413</v>
      </c>
      <c r="Z35" s="22">
        <v>118384</v>
      </c>
    </row>
    <row r="36" spans="1:26" x14ac:dyDescent="0.2">
      <c r="A36" s="18" t="s">
        <v>60</v>
      </c>
      <c r="B36" s="21">
        <v>1352</v>
      </c>
      <c r="C36" s="21">
        <v>2466</v>
      </c>
      <c r="D36" s="21">
        <v>1040</v>
      </c>
      <c r="E36" s="21">
        <v>27</v>
      </c>
      <c r="F36" s="21">
        <v>74</v>
      </c>
      <c r="G36" s="21">
        <v>101</v>
      </c>
      <c r="H36" s="21">
        <v>4</v>
      </c>
      <c r="I36" s="21">
        <v>66</v>
      </c>
      <c r="J36" s="21">
        <v>12</v>
      </c>
      <c r="K36" s="21">
        <v>0</v>
      </c>
      <c r="L36" s="21">
        <v>3</v>
      </c>
      <c r="M36" s="21">
        <v>186</v>
      </c>
      <c r="N36" s="21">
        <v>83</v>
      </c>
      <c r="O36" s="21">
        <v>187</v>
      </c>
      <c r="P36" s="21">
        <v>270</v>
      </c>
      <c r="Q36" s="21">
        <v>24</v>
      </c>
      <c r="R36" s="21">
        <v>259</v>
      </c>
      <c r="S36" s="21">
        <v>115</v>
      </c>
      <c r="T36" s="21">
        <v>1</v>
      </c>
      <c r="U36" s="21">
        <v>35</v>
      </c>
      <c r="V36" s="21">
        <v>704</v>
      </c>
      <c r="W36" s="4">
        <v>6</v>
      </c>
      <c r="X36" s="4">
        <v>270</v>
      </c>
      <c r="Y36" s="4">
        <v>-1</v>
      </c>
      <c r="Z36" s="22">
        <v>399</v>
      </c>
    </row>
    <row r="37" spans="1:26" x14ac:dyDescent="0.2">
      <c r="A37" s="18" t="s">
        <v>61</v>
      </c>
      <c r="B37" s="21">
        <v>3780</v>
      </c>
      <c r="C37" s="21">
        <v>178887</v>
      </c>
      <c r="D37" s="21">
        <v>7588</v>
      </c>
      <c r="E37" s="21">
        <v>146</v>
      </c>
      <c r="F37" s="21">
        <v>144</v>
      </c>
      <c r="G37" s="21">
        <v>290</v>
      </c>
      <c r="H37" s="21">
        <v>63</v>
      </c>
      <c r="I37" s="21">
        <v>396</v>
      </c>
      <c r="J37" s="21">
        <v>10</v>
      </c>
      <c r="K37" s="21">
        <v>0</v>
      </c>
      <c r="L37" s="21">
        <v>0</v>
      </c>
      <c r="M37" s="21">
        <v>759</v>
      </c>
      <c r="N37" s="21">
        <v>2388</v>
      </c>
      <c r="O37" s="21">
        <v>1823</v>
      </c>
      <c r="P37" s="21">
        <v>4211</v>
      </c>
      <c r="Q37" s="21">
        <v>245</v>
      </c>
      <c r="R37" s="21">
        <v>3632</v>
      </c>
      <c r="S37" s="21">
        <v>100</v>
      </c>
      <c r="T37" s="21">
        <v>0</v>
      </c>
      <c r="U37" s="21">
        <v>0</v>
      </c>
      <c r="V37" s="21">
        <v>8188</v>
      </c>
      <c r="W37" s="4">
        <v>34</v>
      </c>
      <c r="X37" s="4">
        <v>41801</v>
      </c>
      <c r="Y37" s="4">
        <v>43949</v>
      </c>
      <c r="Z37" s="22">
        <v>85000</v>
      </c>
    </row>
    <row r="38" spans="1:26" x14ac:dyDescent="0.2">
      <c r="A38" s="18" t="s">
        <v>62</v>
      </c>
      <c r="B38" s="21">
        <v>1264</v>
      </c>
      <c r="C38" s="21">
        <v>6945</v>
      </c>
      <c r="D38" s="21">
        <v>665</v>
      </c>
      <c r="E38" s="21">
        <v>11</v>
      </c>
      <c r="F38" s="21">
        <v>3</v>
      </c>
      <c r="G38" s="21">
        <v>14</v>
      </c>
      <c r="H38" s="21">
        <v>1</v>
      </c>
      <c r="I38" s="21">
        <v>59</v>
      </c>
      <c r="J38" s="21">
        <v>3</v>
      </c>
      <c r="K38" s="21">
        <v>0</v>
      </c>
      <c r="L38" s="21">
        <v>0</v>
      </c>
      <c r="M38" s="21">
        <v>77</v>
      </c>
      <c r="N38" s="21">
        <v>60</v>
      </c>
      <c r="O38" s="21">
        <v>81</v>
      </c>
      <c r="P38" s="21">
        <v>141</v>
      </c>
      <c r="Q38" s="21">
        <v>15</v>
      </c>
      <c r="R38" s="21">
        <v>372</v>
      </c>
      <c r="S38" s="21">
        <v>114</v>
      </c>
      <c r="T38" s="21">
        <v>0</v>
      </c>
      <c r="U38" s="21">
        <v>0</v>
      </c>
      <c r="V38" s="21">
        <v>642</v>
      </c>
      <c r="W38" s="4">
        <v>7</v>
      </c>
      <c r="X38" s="4">
        <v>1407</v>
      </c>
      <c r="Y38" s="4">
        <v>2594</v>
      </c>
      <c r="Z38" s="22" t="s">
        <v>23</v>
      </c>
    </row>
    <row r="39" spans="1:26" x14ac:dyDescent="0.2">
      <c r="A39" s="18" t="s">
        <v>63</v>
      </c>
      <c r="B39" s="21">
        <v>2956</v>
      </c>
      <c r="C39" s="21">
        <v>75537</v>
      </c>
      <c r="D39" s="21">
        <v>3764</v>
      </c>
      <c r="E39" s="21">
        <v>112</v>
      </c>
      <c r="F39" s="21">
        <v>50</v>
      </c>
      <c r="G39" s="21">
        <v>162</v>
      </c>
      <c r="H39" s="21">
        <v>35</v>
      </c>
      <c r="I39" s="21">
        <v>103</v>
      </c>
      <c r="J39" s="21">
        <v>1</v>
      </c>
      <c r="K39" s="21">
        <v>8</v>
      </c>
      <c r="L39" s="21">
        <v>41</v>
      </c>
      <c r="M39" s="21">
        <v>350</v>
      </c>
      <c r="N39" s="21">
        <v>2253</v>
      </c>
      <c r="O39" s="21">
        <v>1199</v>
      </c>
      <c r="P39" s="21">
        <v>3452</v>
      </c>
      <c r="Q39" s="21">
        <v>208</v>
      </c>
      <c r="R39" s="21">
        <v>879</v>
      </c>
      <c r="S39" s="21">
        <v>180</v>
      </c>
      <c r="T39" s="21">
        <v>54</v>
      </c>
      <c r="U39" s="21">
        <v>55</v>
      </c>
      <c r="V39" s="21">
        <v>4828</v>
      </c>
      <c r="W39" s="4">
        <v>33</v>
      </c>
      <c r="X39" s="4">
        <v>13884</v>
      </c>
      <c r="Y39" s="4">
        <v>5848</v>
      </c>
      <c r="Z39" s="22">
        <v>40997</v>
      </c>
    </row>
    <row r="40" spans="1:26" x14ac:dyDescent="0.2">
      <c r="A40" s="18" t="s">
        <v>64</v>
      </c>
      <c r="B40" s="21">
        <v>16871</v>
      </c>
      <c r="C40" s="21">
        <v>657391</v>
      </c>
      <c r="D40" s="21">
        <v>43558</v>
      </c>
      <c r="E40" s="21">
        <v>785</v>
      </c>
      <c r="F40" s="21">
        <v>3267</v>
      </c>
      <c r="G40" s="21">
        <v>4052</v>
      </c>
      <c r="H40" s="21">
        <v>936</v>
      </c>
      <c r="I40" s="21">
        <v>1411</v>
      </c>
      <c r="J40" s="21">
        <v>258</v>
      </c>
      <c r="K40" s="21">
        <v>13</v>
      </c>
      <c r="L40" s="21">
        <v>144</v>
      </c>
      <c r="M40" s="21">
        <v>6814</v>
      </c>
      <c r="N40" s="21">
        <v>16345</v>
      </c>
      <c r="O40" s="21">
        <v>38340</v>
      </c>
      <c r="P40" s="21">
        <v>54685</v>
      </c>
      <c r="Q40" s="21">
        <v>11794</v>
      </c>
      <c r="R40" s="21">
        <v>10829</v>
      </c>
      <c r="S40" s="21">
        <v>6434</v>
      </c>
      <c r="T40" s="21">
        <v>164</v>
      </c>
      <c r="U40" s="21">
        <v>1963</v>
      </c>
      <c r="V40" s="21">
        <v>85869</v>
      </c>
      <c r="W40" s="4">
        <v>286</v>
      </c>
      <c r="X40" s="4">
        <v>112657</v>
      </c>
      <c r="Y40" s="4">
        <v>95330</v>
      </c>
      <c r="Z40" s="22">
        <v>412043</v>
      </c>
    </row>
    <row r="41" spans="1:26" x14ac:dyDescent="0.2">
      <c r="A41" s="18" t="s">
        <v>65</v>
      </c>
      <c r="B41" s="21">
        <v>2018</v>
      </c>
      <c r="C41" s="21">
        <v>21684</v>
      </c>
      <c r="D41" s="21">
        <v>10320</v>
      </c>
      <c r="E41" s="21">
        <v>368</v>
      </c>
      <c r="F41" s="21">
        <v>0</v>
      </c>
      <c r="G41" s="21">
        <v>368</v>
      </c>
      <c r="H41" s="21">
        <v>137</v>
      </c>
      <c r="I41" s="21">
        <v>1126</v>
      </c>
      <c r="J41" s="21">
        <v>8</v>
      </c>
      <c r="K41" s="21">
        <v>0</v>
      </c>
      <c r="L41" s="21">
        <v>0</v>
      </c>
      <c r="M41" s="21">
        <v>1639</v>
      </c>
      <c r="N41" s="21">
        <v>3731</v>
      </c>
      <c r="O41" s="21">
        <v>0</v>
      </c>
      <c r="P41" s="21">
        <v>3731</v>
      </c>
      <c r="Q41" s="21">
        <v>4689</v>
      </c>
      <c r="R41" s="21">
        <v>8923</v>
      </c>
      <c r="S41" s="21">
        <v>120</v>
      </c>
      <c r="T41" s="21">
        <v>0</v>
      </c>
      <c r="U41" s="21">
        <v>0</v>
      </c>
      <c r="V41" s="21">
        <v>17463</v>
      </c>
      <c r="W41" s="4">
        <v>63</v>
      </c>
      <c r="X41" s="4">
        <v>16826</v>
      </c>
      <c r="Y41" s="4">
        <v>0</v>
      </c>
      <c r="Z41" s="22">
        <v>121212</v>
      </c>
    </row>
    <row r="42" spans="1:26" x14ac:dyDescent="0.2">
      <c r="A42" s="18" t="s">
        <v>66</v>
      </c>
      <c r="B42" s="21">
        <v>4311</v>
      </c>
      <c r="C42" s="21">
        <v>57207</v>
      </c>
      <c r="D42" s="21">
        <v>1218</v>
      </c>
      <c r="E42" s="21">
        <v>244</v>
      </c>
      <c r="F42" s="21">
        <v>928</v>
      </c>
      <c r="G42" s="21">
        <v>1172</v>
      </c>
      <c r="H42" s="21">
        <v>120</v>
      </c>
      <c r="I42" s="21">
        <v>330</v>
      </c>
      <c r="J42" s="21">
        <v>21</v>
      </c>
      <c r="K42" s="21">
        <v>37</v>
      </c>
      <c r="L42" s="21">
        <v>12</v>
      </c>
      <c r="M42" s="21">
        <v>1692</v>
      </c>
      <c r="N42" s="21">
        <v>3025</v>
      </c>
      <c r="O42" s="21">
        <v>7952</v>
      </c>
      <c r="P42" s="21">
        <v>10977</v>
      </c>
      <c r="Q42" s="21">
        <v>436</v>
      </c>
      <c r="R42" s="21">
        <v>2490</v>
      </c>
      <c r="S42" s="21">
        <v>128</v>
      </c>
      <c r="T42" s="21">
        <v>197</v>
      </c>
      <c r="U42" s="21">
        <v>74</v>
      </c>
      <c r="V42" s="21">
        <v>14302</v>
      </c>
      <c r="W42" s="4">
        <v>25</v>
      </c>
      <c r="X42" s="4">
        <v>12997</v>
      </c>
      <c r="Y42" s="4">
        <v>18697</v>
      </c>
      <c r="Z42" s="22" t="s">
        <v>23</v>
      </c>
    </row>
    <row r="43" spans="1:26" x14ac:dyDescent="0.2">
      <c r="A43" s="18" t="s">
        <v>67</v>
      </c>
      <c r="B43" s="21">
        <v>6660</v>
      </c>
      <c r="C43" s="21">
        <v>136995</v>
      </c>
      <c r="D43" s="21">
        <v>28777</v>
      </c>
      <c r="E43" s="21">
        <v>180</v>
      </c>
      <c r="F43" s="21">
        <v>135</v>
      </c>
      <c r="G43" s="21">
        <v>315</v>
      </c>
      <c r="H43" s="21">
        <v>52</v>
      </c>
      <c r="I43" s="21">
        <v>251</v>
      </c>
      <c r="J43" s="21">
        <v>101</v>
      </c>
      <c r="K43" s="21">
        <v>3</v>
      </c>
      <c r="L43" s="21">
        <v>3</v>
      </c>
      <c r="M43" s="21">
        <v>725</v>
      </c>
      <c r="N43" s="21">
        <v>3541</v>
      </c>
      <c r="O43" s="21">
        <v>3100</v>
      </c>
      <c r="P43" s="21">
        <v>6641</v>
      </c>
      <c r="Q43" s="21">
        <v>857</v>
      </c>
      <c r="R43" s="21">
        <v>4145</v>
      </c>
      <c r="S43" s="21">
        <v>3024</v>
      </c>
      <c r="T43" s="21">
        <v>36</v>
      </c>
      <c r="U43" s="21">
        <v>406</v>
      </c>
      <c r="V43" s="21">
        <v>15109</v>
      </c>
      <c r="W43" s="4">
        <v>19</v>
      </c>
      <c r="X43" s="4">
        <v>16253</v>
      </c>
      <c r="Y43" s="4">
        <v>21522</v>
      </c>
      <c r="Z43" s="22">
        <v>28721</v>
      </c>
    </row>
    <row r="44" spans="1:26" x14ac:dyDescent="0.2">
      <c r="A44" s="18" t="s">
        <v>68</v>
      </c>
      <c r="B44" s="21">
        <v>2858</v>
      </c>
      <c r="C44" s="21">
        <v>85120</v>
      </c>
      <c r="D44" s="21">
        <v>1579</v>
      </c>
      <c r="E44" s="21">
        <v>93</v>
      </c>
      <c r="F44" s="21">
        <v>11</v>
      </c>
      <c r="G44" s="21">
        <v>104</v>
      </c>
      <c r="H44" s="21">
        <v>66</v>
      </c>
      <c r="I44" s="21">
        <v>174</v>
      </c>
      <c r="J44" s="21">
        <v>34</v>
      </c>
      <c r="K44" s="21">
        <v>0</v>
      </c>
      <c r="L44" s="21">
        <v>30</v>
      </c>
      <c r="M44" s="21">
        <v>408</v>
      </c>
      <c r="N44" s="21">
        <v>3095</v>
      </c>
      <c r="O44" s="21">
        <v>244</v>
      </c>
      <c r="P44" s="21">
        <v>3339</v>
      </c>
      <c r="Q44" s="21">
        <v>492</v>
      </c>
      <c r="R44" s="21">
        <v>1972</v>
      </c>
      <c r="S44" s="21">
        <v>1152</v>
      </c>
      <c r="T44" s="21">
        <v>0</v>
      </c>
      <c r="U44" s="21">
        <v>5107</v>
      </c>
      <c r="V44" s="21">
        <v>12062</v>
      </c>
      <c r="W44" s="4">
        <v>34</v>
      </c>
      <c r="X44" s="4">
        <v>12824</v>
      </c>
      <c r="Y44" s="4">
        <v>10798</v>
      </c>
      <c r="Z44" s="22">
        <v>45366</v>
      </c>
    </row>
    <row r="45" spans="1:26" x14ac:dyDescent="0.2">
      <c r="A45" s="18" t="s">
        <v>69</v>
      </c>
      <c r="B45" s="21">
        <v>6766</v>
      </c>
      <c r="C45" s="21">
        <v>394269</v>
      </c>
      <c r="D45" s="21">
        <v>41328</v>
      </c>
      <c r="E45" s="21">
        <v>439</v>
      </c>
      <c r="F45" s="21">
        <v>145</v>
      </c>
      <c r="G45" s="21">
        <v>584</v>
      </c>
      <c r="H45" s="21">
        <v>107</v>
      </c>
      <c r="I45" s="21">
        <v>440</v>
      </c>
      <c r="J45" s="21">
        <v>10</v>
      </c>
      <c r="K45" s="21">
        <v>0</v>
      </c>
      <c r="L45" s="21">
        <v>0</v>
      </c>
      <c r="M45" s="21">
        <v>1141</v>
      </c>
      <c r="N45" s="21">
        <v>6421</v>
      </c>
      <c r="O45" s="21">
        <v>10454</v>
      </c>
      <c r="P45" s="21">
        <v>16875</v>
      </c>
      <c r="Q45" s="21">
        <v>1983</v>
      </c>
      <c r="R45" s="21">
        <v>7232</v>
      </c>
      <c r="S45" s="21">
        <v>56</v>
      </c>
      <c r="T45" s="21">
        <v>0</v>
      </c>
      <c r="U45" s="21">
        <v>0</v>
      </c>
      <c r="V45" s="21">
        <v>26146</v>
      </c>
      <c r="W45" s="4">
        <v>72</v>
      </c>
      <c r="X45" s="4">
        <v>49722</v>
      </c>
      <c r="Y45" s="4">
        <v>44701</v>
      </c>
      <c r="Z45" s="22">
        <v>270937</v>
      </c>
    </row>
    <row r="46" spans="1:26" x14ac:dyDescent="0.2">
      <c r="A46" s="18" t="s">
        <v>70</v>
      </c>
      <c r="B46" s="21">
        <v>2880</v>
      </c>
      <c r="C46" s="21">
        <v>189547</v>
      </c>
      <c r="D46" s="21">
        <v>5557</v>
      </c>
      <c r="E46" s="21">
        <v>47</v>
      </c>
      <c r="F46" s="21">
        <v>211</v>
      </c>
      <c r="G46" s="21">
        <v>258</v>
      </c>
      <c r="H46" s="21">
        <v>224</v>
      </c>
      <c r="I46" s="21">
        <v>412</v>
      </c>
      <c r="J46" s="21">
        <v>111</v>
      </c>
      <c r="K46" s="21">
        <v>198</v>
      </c>
      <c r="L46" s="21">
        <v>0</v>
      </c>
      <c r="M46" s="21">
        <v>1203</v>
      </c>
      <c r="N46" s="21">
        <v>915</v>
      </c>
      <c r="O46" s="21">
        <v>2443</v>
      </c>
      <c r="P46" s="21">
        <v>3358</v>
      </c>
      <c r="Q46" s="21">
        <v>2524</v>
      </c>
      <c r="R46" s="21">
        <v>4558</v>
      </c>
      <c r="S46" s="21">
        <v>2752</v>
      </c>
      <c r="T46" s="21">
        <v>2562</v>
      </c>
      <c r="U46" s="21">
        <v>0</v>
      </c>
      <c r="V46" s="21">
        <v>15754</v>
      </c>
      <c r="W46" s="4">
        <v>47</v>
      </c>
      <c r="X46" s="4">
        <v>18327</v>
      </c>
      <c r="Y46" s="4">
        <v>15011</v>
      </c>
      <c r="Z46" s="22">
        <v>16640</v>
      </c>
    </row>
    <row r="47" spans="1:26" x14ac:dyDescent="0.2">
      <c r="A47" s="18" t="s">
        <v>71</v>
      </c>
      <c r="B47" s="21">
        <v>2969</v>
      </c>
      <c r="C47" s="21">
        <v>262747</v>
      </c>
      <c r="D47" s="21">
        <v>32539</v>
      </c>
      <c r="E47" s="21">
        <v>76</v>
      </c>
      <c r="F47" s="21">
        <v>62</v>
      </c>
      <c r="G47" s="21">
        <v>138</v>
      </c>
      <c r="H47" s="21">
        <v>259</v>
      </c>
      <c r="I47" s="21">
        <v>572</v>
      </c>
      <c r="J47" s="21">
        <v>113</v>
      </c>
      <c r="K47" s="21">
        <v>0</v>
      </c>
      <c r="L47" s="21">
        <v>53</v>
      </c>
      <c r="M47" s="21">
        <v>1135</v>
      </c>
      <c r="N47" s="21">
        <v>1021</v>
      </c>
      <c r="O47" s="21">
        <v>928</v>
      </c>
      <c r="P47" s="21">
        <v>1949</v>
      </c>
      <c r="Q47" s="21">
        <v>1423</v>
      </c>
      <c r="R47" s="21">
        <v>7029</v>
      </c>
      <c r="S47" s="21">
        <v>2477</v>
      </c>
      <c r="T47" s="21">
        <v>0</v>
      </c>
      <c r="U47" s="21">
        <v>33766</v>
      </c>
      <c r="V47" s="21">
        <v>46644</v>
      </c>
      <c r="W47" s="4">
        <v>32</v>
      </c>
      <c r="X47" s="4">
        <v>20164</v>
      </c>
      <c r="Y47" s="4">
        <v>4036</v>
      </c>
      <c r="Z47" s="22">
        <v>81391</v>
      </c>
    </row>
    <row r="48" spans="1:26" x14ac:dyDescent="0.2">
      <c r="A48" s="18" t="s">
        <v>72</v>
      </c>
      <c r="B48" s="21">
        <v>1380</v>
      </c>
      <c r="C48" s="21">
        <v>6609</v>
      </c>
      <c r="D48" s="21">
        <v>1728</v>
      </c>
      <c r="E48" s="21">
        <v>46</v>
      </c>
      <c r="F48" s="21">
        <v>8</v>
      </c>
      <c r="G48" s="21">
        <v>54</v>
      </c>
      <c r="H48" s="21">
        <v>5</v>
      </c>
      <c r="I48" s="21">
        <v>212</v>
      </c>
      <c r="J48" s="21">
        <v>3</v>
      </c>
      <c r="K48" s="21">
        <v>0</v>
      </c>
      <c r="L48" s="21">
        <v>0</v>
      </c>
      <c r="M48" s="21">
        <v>274</v>
      </c>
      <c r="N48" s="21">
        <v>213</v>
      </c>
      <c r="O48" s="21">
        <v>87</v>
      </c>
      <c r="P48" s="21">
        <v>300</v>
      </c>
      <c r="Q48" s="21">
        <v>13</v>
      </c>
      <c r="R48" s="21">
        <v>1636</v>
      </c>
      <c r="S48" s="21">
        <v>118</v>
      </c>
      <c r="T48" s="21">
        <v>0</v>
      </c>
      <c r="U48" s="21">
        <v>0</v>
      </c>
      <c r="V48" s="21">
        <v>2067</v>
      </c>
      <c r="W48" s="4">
        <v>5</v>
      </c>
      <c r="X48" s="4">
        <v>341</v>
      </c>
      <c r="Y48" s="4">
        <v>2831</v>
      </c>
      <c r="Z48" s="22">
        <v>7156</v>
      </c>
    </row>
    <row r="49" spans="1:26" x14ac:dyDescent="0.2">
      <c r="A49" s="18" t="s">
        <v>73</v>
      </c>
      <c r="B49" s="21">
        <v>2872</v>
      </c>
      <c r="C49" s="21">
        <v>143670</v>
      </c>
      <c r="D49" s="21">
        <v>25261</v>
      </c>
      <c r="E49" s="21">
        <v>99</v>
      </c>
      <c r="F49" s="21">
        <v>68</v>
      </c>
      <c r="G49" s="21">
        <v>167</v>
      </c>
      <c r="H49" s="21">
        <v>210</v>
      </c>
      <c r="I49" s="21">
        <v>242</v>
      </c>
      <c r="J49" s="21">
        <v>25</v>
      </c>
      <c r="K49" s="21">
        <v>36</v>
      </c>
      <c r="L49" s="21">
        <v>0</v>
      </c>
      <c r="M49" s="21">
        <v>680</v>
      </c>
      <c r="N49" s="21">
        <v>1179</v>
      </c>
      <c r="O49" s="21">
        <v>834</v>
      </c>
      <c r="P49" s="21">
        <v>2013</v>
      </c>
      <c r="Q49" s="21">
        <v>791</v>
      </c>
      <c r="R49" s="21">
        <v>2138</v>
      </c>
      <c r="S49" s="21">
        <v>872</v>
      </c>
      <c r="T49" s="21">
        <v>180</v>
      </c>
      <c r="U49" s="21">
        <v>0</v>
      </c>
      <c r="V49" s="21">
        <v>5994</v>
      </c>
      <c r="W49" s="4">
        <v>46</v>
      </c>
      <c r="X49" s="4">
        <v>29740</v>
      </c>
      <c r="Y49" s="4">
        <v>19879</v>
      </c>
      <c r="Z49" s="22">
        <v>72635</v>
      </c>
    </row>
    <row r="51" spans="1:26" x14ac:dyDescent="0.2">
      <c r="U51" s="23" t="s">
        <v>125</v>
      </c>
      <c r="V51" s="24"/>
      <c r="W51" s="24"/>
      <c r="X51" s="24"/>
      <c r="Y51" s="25"/>
    </row>
  </sheetData>
  <autoFilter ref="A1:Z49" xr:uid="{6FA9A6E2-20FD-43BC-9F1F-6901199B2C06}"/>
  <printOptions horizontalCentered="1" verticalCentered="1"/>
  <pageMargins left="0.45" right="0.45" top="0.5" bottom="0.5" header="0.3" footer="0.3"/>
  <pageSetup scale="70" fitToWidth="0" orientation="landscape" r:id="rId1"/>
  <headerFooter>
    <oddHeader>&amp;CAll Services &amp; Technology Data FY2019</oddHeader>
    <oddFooter>&amp;CRI Office of Library &amp; Information Services</oddFooter>
  </headerFooter>
  <ignoredErrors>
    <ignoredError sqref="Z42 Z38 Z29 Z25 Z23 Z21 Z19 Z17 Z13 Z11 Z5:Z6 Z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vt:lpstr>
      <vt:lpstr>Users</vt:lpstr>
      <vt:lpstr>Technology</vt:lpstr>
      <vt:lpstr>Programs</vt:lpstr>
      <vt:lpstr>Prog Chart</vt:lpstr>
      <vt:lpstr>Prog Attend</vt:lpstr>
      <vt:lpstr>Youth Programs</vt:lpstr>
      <vt:lpstr>Youth Prog Attend</vt:lpstr>
      <vt:lpstr>All Data</vt:lpstr>
      <vt:lpstr>'All Data'!Print_Titles</vt:lpstr>
      <vt:lpstr>'Prog Attend'!Print_Titles</vt:lpstr>
      <vt:lpstr>Programs!Print_Titles</vt:lpstr>
      <vt:lpstr>Technology!Print_Titles</vt:lpstr>
      <vt:lpstr>Users!Print_Titles</vt:lpstr>
      <vt:lpstr>'Youth Prog Attend'!Print_Titles</vt:lpstr>
      <vt:lpstr>'Youth Programs'!Print_Titles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cp:lastPrinted>2020-02-17T17:31:17Z</cp:lastPrinted>
  <dcterms:created xsi:type="dcterms:W3CDTF">2020-02-05T17:47:07Z</dcterms:created>
  <dcterms:modified xsi:type="dcterms:W3CDTF">2020-02-17T17:31:44Z</dcterms:modified>
</cp:coreProperties>
</file>