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J:\AnnRpt_CompStats\CompStats\2019\Published\"/>
    </mc:Choice>
  </mc:AlternateContent>
  <xr:revisionPtr revIDLastSave="0" documentId="13_ncr:1_{F2365039-8DE8-4E98-9428-63DFD0813A4C}" xr6:coauthVersionLast="44" xr6:coauthVersionMax="44" xr10:uidLastSave="{00000000-0000-0000-0000-000000000000}"/>
  <bookViews>
    <workbookView xWindow="1860" yWindow="75" windowWidth="24180" windowHeight="15600" xr2:uid="{BFDE4ECC-E3F8-40D9-A292-A768BF795E0A}"/>
  </bookViews>
  <sheets>
    <sheet name="Intro" sheetId="7" r:id="rId1"/>
    <sheet name="Operating Rev" sheetId="2" r:id="rId2"/>
    <sheet name="Operating Expend" sheetId="3" r:id="rId3"/>
    <sheet name="Collection Expend" sheetId="4" r:id="rId4"/>
    <sheet name="NonGov Grant" sheetId="6" r:id="rId5"/>
    <sheet name="Capital Rev &amp; Expend" sheetId="5" r:id="rId6"/>
    <sheet name="All Data" sheetId="1" r:id="rId7"/>
  </sheets>
  <definedNames>
    <definedName name="_xlnm._FilterDatabase" localSheetId="3" hidden="1">'Collection Expend'!$A$1:$K$1</definedName>
    <definedName name="_xlnm._FilterDatabase" localSheetId="2" hidden="1">'Operating Expend'!$A$2:$S$2</definedName>
    <definedName name="_xlnm._FilterDatabase" localSheetId="1" hidden="1">'Operating Rev'!$A$2:$R$50</definedName>
    <definedName name="_xlnm.Print_Titles" localSheetId="5">'Capital Rev &amp; Expend'!$A:$A,'Capital Rev &amp; Expend'!$1:$2</definedName>
    <definedName name="_xlnm.Print_Titles" localSheetId="3">'Collection Expend'!$1:$1</definedName>
    <definedName name="_xlnm.Print_Titles" localSheetId="2">'Operating Expend'!$A:$A,'Operating Expend'!$1:$2</definedName>
    <definedName name="_xlnm.Print_Titles" localSheetId="1">'Operating Rev'!$A:$A,'Operating Rev'!$1:$2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52" i="2" l="1"/>
  <c r="Q52" i="2"/>
  <c r="O52" i="2"/>
  <c r="N52" i="2"/>
  <c r="L52" i="2"/>
  <c r="I52" i="2"/>
  <c r="G52" i="2"/>
  <c r="E52" i="2"/>
  <c r="E54" i="5" l="1"/>
  <c r="F54" i="5"/>
  <c r="G54" i="5"/>
  <c r="H54" i="5"/>
  <c r="I54" i="5"/>
  <c r="J54" i="5"/>
  <c r="L54" i="5"/>
  <c r="M54" i="5"/>
  <c r="N54" i="5"/>
  <c r="O54" i="5"/>
  <c r="P54" i="5"/>
  <c r="Q54" i="5"/>
  <c r="R54" i="5"/>
  <c r="S54" i="5"/>
  <c r="E53" i="5"/>
  <c r="F53" i="5"/>
  <c r="G53" i="5"/>
  <c r="H53" i="5"/>
  <c r="I53" i="5"/>
  <c r="J53" i="5"/>
  <c r="L53" i="5"/>
  <c r="M53" i="5"/>
  <c r="N53" i="5"/>
  <c r="O53" i="5"/>
  <c r="P53" i="5"/>
  <c r="Q53" i="5"/>
  <c r="R53" i="5"/>
  <c r="S53" i="5"/>
  <c r="F52" i="5"/>
  <c r="H52" i="5"/>
  <c r="J52" i="5"/>
  <c r="M52" i="5"/>
  <c r="O52" i="5"/>
  <c r="P52" i="5"/>
  <c r="Q52" i="5"/>
  <c r="S52" i="5"/>
  <c r="D54" i="5"/>
  <c r="D53" i="5"/>
  <c r="D52" i="5"/>
  <c r="R4" i="5"/>
  <c r="R5" i="5"/>
  <c r="R6" i="5"/>
  <c r="R7" i="5"/>
  <c r="R8" i="5"/>
  <c r="R9" i="5"/>
  <c r="R10" i="5"/>
  <c r="R11" i="5"/>
  <c r="R12" i="5"/>
  <c r="R13" i="5"/>
  <c r="R14" i="5"/>
  <c r="R15" i="5"/>
  <c r="R16" i="5"/>
  <c r="R17" i="5"/>
  <c r="R18" i="5"/>
  <c r="R19" i="5"/>
  <c r="R20" i="5"/>
  <c r="R21" i="5"/>
  <c r="R22" i="5"/>
  <c r="R23" i="5"/>
  <c r="R24" i="5"/>
  <c r="R25" i="5"/>
  <c r="R26" i="5"/>
  <c r="R27" i="5"/>
  <c r="R28" i="5"/>
  <c r="R29" i="5"/>
  <c r="R30" i="5"/>
  <c r="R31" i="5"/>
  <c r="R32" i="5"/>
  <c r="R33" i="5"/>
  <c r="R34" i="5"/>
  <c r="R35" i="5"/>
  <c r="R36" i="5"/>
  <c r="R37" i="5"/>
  <c r="R38" i="5"/>
  <c r="R39" i="5"/>
  <c r="R40" i="5"/>
  <c r="R41" i="5"/>
  <c r="R42" i="5"/>
  <c r="R43" i="5"/>
  <c r="R44" i="5"/>
  <c r="R45" i="5"/>
  <c r="R46" i="5"/>
  <c r="R47" i="5"/>
  <c r="R48" i="5"/>
  <c r="R49" i="5"/>
  <c r="R50" i="5"/>
  <c r="R3" i="5"/>
  <c r="O4" i="5"/>
  <c r="O5" i="5"/>
  <c r="O6" i="5"/>
  <c r="O7" i="5"/>
  <c r="O8" i="5"/>
  <c r="O9" i="5"/>
  <c r="O10" i="5"/>
  <c r="O11" i="5"/>
  <c r="O12" i="5"/>
  <c r="O13" i="5"/>
  <c r="O14" i="5"/>
  <c r="O15" i="5"/>
  <c r="O16" i="5"/>
  <c r="O17" i="5"/>
  <c r="O18" i="5"/>
  <c r="O19" i="5"/>
  <c r="O20" i="5"/>
  <c r="O21" i="5"/>
  <c r="O22" i="5"/>
  <c r="O23" i="5"/>
  <c r="O24" i="5"/>
  <c r="O25" i="5"/>
  <c r="O26" i="5"/>
  <c r="O27" i="5"/>
  <c r="O28" i="5"/>
  <c r="O29" i="5"/>
  <c r="O30" i="5"/>
  <c r="O31" i="5"/>
  <c r="O32" i="5"/>
  <c r="O33" i="5"/>
  <c r="O34" i="5"/>
  <c r="O35" i="5"/>
  <c r="O36" i="5"/>
  <c r="O37" i="5"/>
  <c r="O38" i="5"/>
  <c r="O39" i="5"/>
  <c r="O40" i="5"/>
  <c r="O41" i="5"/>
  <c r="O42" i="5"/>
  <c r="O43" i="5"/>
  <c r="O44" i="5"/>
  <c r="O45" i="5"/>
  <c r="O46" i="5"/>
  <c r="O47" i="5"/>
  <c r="O48" i="5"/>
  <c r="O49" i="5"/>
  <c r="O50" i="5"/>
  <c r="O3" i="5"/>
  <c r="N4" i="5"/>
  <c r="N5" i="5"/>
  <c r="N6" i="5"/>
  <c r="N7" i="5"/>
  <c r="N8" i="5"/>
  <c r="N9" i="5"/>
  <c r="N10" i="5"/>
  <c r="N11" i="5"/>
  <c r="N12" i="5"/>
  <c r="N13" i="5"/>
  <c r="N14" i="5"/>
  <c r="N15" i="5"/>
  <c r="N16" i="5"/>
  <c r="N17" i="5"/>
  <c r="N18" i="5"/>
  <c r="N19" i="5"/>
  <c r="N20" i="5"/>
  <c r="N21" i="5"/>
  <c r="N22" i="5"/>
  <c r="N23" i="5"/>
  <c r="N24" i="5"/>
  <c r="N25" i="5"/>
  <c r="N26" i="5"/>
  <c r="N27" i="5"/>
  <c r="N28" i="5"/>
  <c r="N29" i="5"/>
  <c r="N30" i="5"/>
  <c r="N31" i="5"/>
  <c r="N32" i="5"/>
  <c r="N33" i="5"/>
  <c r="N34" i="5"/>
  <c r="N35" i="5"/>
  <c r="N36" i="5"/>
  <c r="N37" i="5"/>
  <c r="N38" i="5"/>
  <c r="N39" i="5"/>
  <c r="N40" i="5"/>
  <c r="N41" i="5"/>
  <c r="N42" i="5"/>
  <c r="N43" i="5"/>
  <c r="N44" i="5"/>
  <c r="N45" i="5"/>
  <c r="N46" i="5"/>
  <c r="N47" i="5"/>
  <c r="N48" i="5"/>
  <c r="N49" i="5"/>
  <c r="N50" i="5"/>
  <c r="N3" i="5"/>
  <c r="L4" i="5"/>
  <c r="L5" i="5"/>
  <c r="L6" i="5"/>
  <c r="L7" i="5"/>
  <c r="L8" i="5"/>
  <c r="L9" i="5"/>
  <c r="L10" i="5"/>
  <c r="L11" i="5"/>
  <c r="L12" i="5"/>
  <c r="L13" i="5"/>
  <c r="L14" i="5"/>
  <c r="L15" i="5"/>
  <c r="L16" i="5"/>
  <c r="L17" i="5"/>
  <c r="L18" i="5"/>
  <c r="L19" i="5"/>
  <c r="L20" i="5"/>
  <c r="L21" i="5"/>
  <c r="L22" i="5"/>
  <c r="L23" i="5"/>
  <c r="L24" i="5"/>
  <c r="L25" i="5"/>
  <c r="L26" i="5"/>
  <c r="L27" i="5"/>
  <c r="L28" i="5"/>
  <c r="L29" i="5"/>
  <c r="L30" i="5"/>
  <c r="L31" i="5"/>
  <c r="L32" i="5"/>
  <c r="L33" i="5"/>
  <c r="L34" i="5"/>
  <c r="L35" i="5"/>
  <c r="L36" i="5"/>
  <c r="L37" i="5"/>
  <c r="L38" i="5"/>
  <c r="L39" i="5"/>
  <c r="L40" i="5"/>
  <c r="L41" i="5"/>
  <c r="L42" i="5"/>
  <c r="L43" i="5"/>
  <c r="L44" i="5"/>
  <c r="L45" i="5"/>
  <c r="L46" i="5"/>
  <c r="L47" i="5"/>
  <c r="L48" i="5"/>
  <c r="L49" i="5"/>
  <c r="L50" i="5"/>
  <c r="L3" i="5"/>
  <c r="I4" i="5"/>
  <c r="I5" i="5"/>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50" i="5"/>
  <c r="I3" i="5"/>
  <c r="G4" i="5"/>
  <c r="G5" i="5"/>
  <c r="G6" i="5"/>
  <c r="G7" i="5"/>
  <c r="G8" i="5"/>
  <c r="G9" i="5"/>
  <c r="G10" i="5"/>
  <c r="G11" i="5"/>
  <c r="G12" i="5"/>
  <c r="G13" i="5"/>
  <c r="G14" i="5"/>
  <c r="G15" i="5"/>
  <c r="G16" i="5"/>
  <c r="G17" i="5"/>
  <c r="G18" i="5"/>
  <c r="G19"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3" i="5"/>
  <c r="E50" i="5"/>
  <c r="E49" i="5"/>
  <c r="E48" i="5"/>
  <c r="E47" i="5"/>
  <c r="E46" i="5"/>
  <c r="E45" i="5"/>
  <c r="E44" i="5"/>
  <c r="E43" i="5"/>
  <c r="E42" i="5"/>
  <c r="E41" i="5"/>
  <c r="E40" i="5"/>
  <c r="E39" i="5"/>
  <c r="E38" i="5"/>
  <c r="E37" i="5"/>
  <c r="E36" i="5"/>
  <c r="E35" i="5"/>
  <c r="E34" i="5"/>
  <c r="E33" i="5"/>
  <c r="E32" i="5"/>
  <c r="E31" i="5"/>
  <c r="E30" i="5"/>
  <c r="E29" i="5"/>
  <c r="E28" i="5"/>
  <c r="E27" i="5"/>
  <c r="E26" i="5"/>
  <c r="E25" i="5"/>
  <c r="E24" i="5"/>
  <c r="E23" i="5"/>
  <c r="E22" i="5"/>
  <c r="E21" i="5"/>
  <c r="E20" i="5"/>
  <c r="E19" i="5"/>
  <c r="E18" i="5"/>
  <c r="E17" i="5"/>
  <c r="E16" i="5"/>
  <c r="E15" i="5"/>
  <c r="E14" i="5"/>
  <c r="E13" i="5"/>
  <c r="E12" i="5"/>
  <c r="E11" i="5"/>
  <c r="E10" i="5"/>
  <c r="E9" i="5"/>
  <c r="E8" i="5"/>
  <c r="E7" i="5"/>
  <c r="E6" i="5"/>
  <c r="E5" i="5"/>
  <c r="E4" i="5"/>
  <c r="E3" i="5"/>
  <c r="C54" i="6"/>
  <c r="C53" i="6"/>
  <c r="C51" i="6"/>
  <c r="E51" i="6"/>
  <c r="E52" i="6" s="1"/>
  <c r="D51" i="6"/>
  <c r="D52" i="6" s="1"/>
  <c r="F53" i="4" l="1"/>
  <c r="H53" i="4"/>
  <c r="J53" i="4"/>
  <c r="F52" i="4"/>
  <c r="H52" i="4"/>
  <c r="J52" i="4"/>
  <c r="F51" i="4"/>
  <c r="H51" i="4"/>
  <c r="J51" i="4"/>
  <c r="D53" i="4"/>
  <c r="D52" i="4"/>
  <c r="D51" i="4"/>
  <c r="K3" i="4"/>
  <c r="K5" i="4"/>
  <c r="K4" i="4"/>
  <c r="K6" i="4"/>
  <c r="K7" i="4"/>
  <c r="K8" i="4"/>
  <c r="K9" i="4"/>
  <c r="K10" i="4"/>
  <c r="K11" i="4"/>
  <c r="K12" i="4"/>
  <c r="K13" i="4"/>
  <c r="K14" i="4"/>
  <c r="K16" i="4"/>
  <c r="K15" i="4"/>
  <c r="K18" i="4"/>
  <c r="K17" i="4"/>
  <c r="K19" i="4"/>
  <c r="K20" i="4"/>
  <c r="K21" i="4"/>
  <c r="K22" i="4"/>
  <c r="K23" i="4"/>
  <c r="K24" i="4"/>
  <c r="K25" i="4"/>
  <c r="K26" i="4"/>
  <c r="K29" i="4"/>
  <c r="K27" i="4"/>
  <c r="K28" i="4"/>
  <c r="K30" i="4"/>
  <c r="K31" i="4"/>
  <c r="K32" i="4"/>
  <c r="K33" i="4"/>
  <c r="K35" i="4"/>
  <c r="K34" i="4"/>
  <c r="K36" i="4"/>
  <c r="K37" i="4"/>
  <c r="K38" i="4"/>
  <c r="K40" i="4"/>
  <c r="K39" i="4"/>
  <c r="K41" i="4"/>
  <c r="K42" i="4"/>
  <c r="K43" i="4"/>
  <c r="K45" i="4"/>
  <c r="K44" i="4"/>
  <c r="K46" i="4"/>
  <c r="K47" i="4"/>
  <c r="K48" i="4"/>
  <c r="K49" i="4"/>
  <c r="K2" i="4"/>
  <c r="I3" i="4"/>
  <c r="I5" i="4"/>
  <c r="I4" i="4"/>
  <c r="I6" i="4"/>
  <c r="I7" i="4"/>
  <c r="I8" i="4"/>
  <c r="I9" i="4"/>
  <c r="I10" i="4"/>
  <c r="I11" i="4"/>
  <c r="I12" i="4"/>
  <c r="I13" i="4"/>
  <c r="I14" i="4"/>
  <c r="I16" i="4"/>
  <c r="I15" i="4"/>
  <c r="I18" i="4"/>
  <c r="I17" i="4"/>
  <c r="I19" i="4"/>
  <c r="I20" i="4"/>
  <c r="I21" i="4"/>
  <c r="I22" i="4"/>
  <c r="I23" i="4"/>
  <c r="I24" i="4"/>
  <c r="I25" i="4"/>
  <c r="I26" i="4"/>
  <c r="I29" i="4"/>
  <c r="I27" i="4"/>
  <c r="I28" i="4"/>
  <c r="I30" i="4"/>
  <c r="I31" i="4"/>
  <c r="I32" i="4"/>
  <c r="I33" i="4"/>
  <c r="I35" i="4"/>
  <c r="I34" i="4"/>
  <c r="I36" i="4"/>
  <c r="I37" i="4"/>
  <c r="I38" i="4"/>
  <c r="I40" i="4"/>
  <c r="I39" i="4"/>
  <c r="I41" i="4"/>
  <c r="I42" i="4"/>
  <c r="I43" i="4"/>
  <c r="I45" i="4"/>
  <c r="I44" i="4"/>
  <c r="I46" i="4"/>
  <c r="I47" i="4"/>
  <c r="I48" i="4"/>
  <c r="I49" i="4"/>
  <c r="I2" i="4"/>
  <c r="G3" i="4"/>
  <c r="G5" i="4"/>
  <c r="G4" i="4"/>
  <c r="G6" i="4"/>
  <c r="G7" i="4"/>
  <c r="G8" i="4"/>
  <c r="G9" i="4"/>
  <c r="G10" i="4"/>
  <c r="G11" i="4"/>
  <c r="G12" i="4"/>
  <c r="G13" i="4"/>
  <c r="G14" i="4"/>
  <c r="G16" i="4"/>
  <c r="G15" i="4"/>
  <c r="G18" i="4"/>
  <c r="G17" i="4"/>
  <c r="G19" i="4"/>
  <c r="G20" i="4"/>
  <c r="G21" i="4"/>
  <c r="G22" i="4"/>
  <c r="G23" i="4"/>
  <c r="G24" i="4"/>
  <c r="G25" i="4"/>
  <c r="G26" i="4"/>
  <c r="G29" i="4"/>
  <c r="G27" i="4"/>
  <c r="G28" i="4"/>
  <c r="G30" i="4"/>
  <c r="G31" i="4"/>
  <c r="G32" i="4"/>
  <c r="G33" i="4"/>
  <c r="G35" i="4"/>
  <c r="G34" i="4"/>
  <c r="G36" i="4"/>
  <c r="G37" i="4"/>
  <c r="G38" i="4"/>
  <c r="G40" i="4"/>
  <c r="G39" i="4"/>
  <c r="G41" i="4"/>
  <c r="G42" i="4"/>
  <c r="G43" i="4"/>
  <c r="G45" i="4"/>
  <c r="G44" i="4"/>
  <c r="G46" i="4"/>
  <c r="G47" i="4"/>
  <c r="G48" i="4"/>
  <c r="G49" i="4"/>
  <c r="G2" i="4"/>
  <c r="E3" i="4"/>
  <c r="E5" i="4"/>
  <c r="E4" i="4"/>
  <c r="E6" i="4"/>
  <c r="E7" i="4"/>
  <c r="E8" i="4"/>
  <c r="E9" i="4"/>
  <c r="E10" i="4"/>
  <c r="E11" i="4"/>
  <c r="E12" i="4"/>
  <c r="E13" i="4"/>
  <c r="E14" i="4"/>
  <c r="E16" i="4"/>
  <c r="E15" i="4"/>
  <c r="E18" i="4"/>
  <c r="E17" i="4"/>
  <c r="E19" i="4"/>
  <c r="E20" i="4"/>
  <c r="E21" i="4"/>
  <c r="E22" i="4"/>
  <c r="E23" i="4"/>
  <c r="E24" i="4"/>
  <c r="E25" i="4"/>
  <c r="E26" i="4"/>
  <c r="E29" i="4"/>
  <c r="E27" i="4"/>
  <c r="E28" i="4"/>
  <c r="E30" i="4"/>
  <c r="E31" i="4"/>
  <c r="E32" i="4"/>
  <c r="E33" i="4"/>
  <c r="E35" i="4"/>
  <c r="E34" i="4"/>
  <c r="E36" i="4"/>
  <c r="E37" i="4"/>
  <c r="E38" i="4"/>
  <c r="E40" i="4"/>
  <c r="E39" i="4"/>
  <c r="E41" i="4"/>
  <c r="E42" i="4"/>
  <c r="E43" i="4"/>
  <c r="E45" i="4"/>
  <c r="E44" i="4"/>
  <c r="E46" i="4"/>
  <c r="E47" i="4"/>
  <c r="E48" i="4"/>
  <c r="E49" i="4"/>
  <c r="E2" i="4"/>
  <c r="E53" i="4" l="1"/>
  <c r="I53" i="4"/>
  <c r="I52" i="4"/>
  <c r="K53" i="4"/>
  <c r="G53" i="4"/>
  <c r="G52" i="4"/>
  <c r="K52" i="4"/>
  <c r="E52" i="4"/>
  <c r="E54" i="3" l="1"/>
  <c r="F54" i="3"/>
  <c r="H54" i="3"/>
  <c r="I54" i="3"/>
  <c r="J54" i="3"/>
  <c r="L54" i="3"/>
  <c r="N54" i="3"/>
  <c r="Q54" i="3"/>
  <c r="S54" i="3"/>
  <c r="E53" i="3"/>
  <c r="F53" i="3"/>
  <c r="H53" i="3"/>
  <c r="I53" i="3"/>
  <c r="J53" i="3"/>
  <c r="L53" i="3"/>
  <c r="N53" i="3"/>
  <c r="Q53" i="3"/>
  <c r="S53" i="3"/>
  <c r="E52" i="3"/>
  <c r="F52" i="3"/>
  <c r="H52" i="3"/>
  <c r="I52" i="3"/>
  <c r="J52" i="3"/>
  <c r="L52" i="3"/>
  <c r="N52" i="3"/>
  <c r="Q52" i="3"/>
  <c r="S52" i="3"/>
  <c r="D54" i="3"/>
  <c r="D53" i="3"/>
  <c r="D52" i="3"/>
  <c r="R4" i="3"/>
  <c r="R6" i="3"/>
  <c r="R5" i="3"/>
  <c r="R7" i="3"/>
  <c r="R8" i="3"/>
  <c r="R9" i="3"/>
  <c r="R10" i="3"/>
  <c r="R11" i="3"/>
  <c r="R12" i="3"/>
  <c r="R13" i="3"/>
  <c r="R14" i="3"/>
  <c r="R15" i="3"/>
  <c r="R16" i="3"/>
  <c r="R17" i="3"/>
  <c r="R18" i="3"/>
  <c r="R19" i="3"/>
  <c r="R20" i="3"/>
  <c r="R21" i="3"/>
  <c r="R22" i="3"/>
  <c r="R23" i="3"/>
  <c r="R24" i="3"/>
  <c r="R25" i="3"/>
  <c r="R26" i="3"/>
  <c r="R27" i="3"/>
  <c r="R28" i="3"/>
  <c r="R30" i="3"/>
  <c r="R29" i="3"/>
  <c r="R31" i="3"/>
  <c r="R32" i="3"/>
  <c r="R33" i="3"/>
  <c r="R34" i="3"/>
  <c r="R36" i="3"/>
  <c r="R35" i="3"/>
  <c r="R37" i="3"/>
  <c r="R38" i="3"/>
  <c r="R39" i="3"/>
  <c r="R40" i="3"/>
  <c r="R41" i="3"/>
  <c r="R42" i="3"/>
  <c r="R43" i="3"/>
  <c r="R44" i="3"/>
  <c r="R45" i="3"/>
  <c r="R46" i="3"/>
  <c r="R47" i="3"/>
  <c r="R48" i="3"/>
  <c r="R49" i="3"/>
  <c r="R50" i="3"/>
  <c r="R3" i="3"/>
  <c r="P4" i="3"/>
  <c r="P6" i="3"/>
  <c r="P5" i="3"/>
  <c r="P7" i="3"/>
  <c r="P8" i="3"/>
  <c r="P9" i="3"/>
  <c r="P10" i="3"/>
  <c r="P11" i="3"/>
  <c r="P12" i="3"/>
  <c r="P13" i="3"/>
  <c r="P14" i="3"/>
  <c r="P15" i="3"/>
  <c r="P16" i="3"/>
  <c r="P17" i="3"/>
  <c r="P18" i="3"/>
  <c r="P19" i="3"/>
  <c r="P20" i="3"/>
  <c r="P21" i="3"/>
  <c r="P22" i="3"/>
  <c r="P23" i="3"/>
  <c r="P24" i="3"/>
  <c r="P25" i="3"/>
  <c r="P26" i="3"/>
  <c r="P27" i="3"/>
  <c r="P28" i="3"/>
  <c r="P30" i="3"/>
  <c r="P29" i="3"/>
  <c r="P31" i="3"/>
  <c r="P32" i="3"/>
  <c r="P33" i="3"/>
  <c r="P34" i="3"/>
  <c r="P36" i="3"/>
  <c r="P35" i="3"/>
  <c r="P37" i="3"/>
  <c r="P38" i="3"/>
  <c r="P39" i="3"/>
  <c r="P40" i="3"/>
  <c r="P41" i="3"/>
  <c r="P42" i="3"/>
  <c r="P43" i="3"/>
  <c r="P44" i="3"/>
  <c r="P45" i="3"/>
  <c r="P46" i="3"/>
  <c r="P47" i="3"/>
  <c r="P48" i="3"/>
  <c r="P49" i="3"/>
  <c r="P50" i="3"/>
  <c r="P3" i="3"/>
  <c r="M4" i="3"/>
  <c r="M6" i="3"/>
  <c r="M5" i="3"/>
  <c r="M7" i="3"/>
  <c r="M8" i="3"/>
  <c r="M9" i="3"/>
  <c r="M10" i="3"/>
  <c r="M11" i="3"/>
  <c r="M12" i="3"/>
  <c r="M13" i="3"/>
  <c r="M14" i="3"/>
  <c r="M15" i="3"/>
  <c r="M16" i="3"/>
  <c r="M17" i="3"/>
  <c r="M18" i="3"/>
  <c r="M19" i="3"/>
  <c r="M20" i="3"/>
  <c r="M21" i="3"/>
  <c r="M22" i="3"/>
  <c r="M23" i="3"/>
  <c r="M24" i="3"/>
  <c r="M25" i="3"/>
  <c r="M26" i="3"/>
  <c r="M27" i="3"/>
  <c r="M28" i="3"/>
  <c r="M30" i="3"/>
  <c r="M29" i="3"/>
  <c r="M31" i="3"/>
  <c r="M32" i="3"/>
  <c r="M33" i="3"/>
  <c r="M34" i="3"/>
  <c r="M36" i="3"/>
  <c r="M35" i="3"/>
  <c r="M37" i="3"/>
  <c r="M38" i="3"/>
  <c r="M39" i="3"/>
  <c r="M40" i="3"/>
  <c r="M41" i="3"/>
  <c r="M42" i="3"/>
  <c r="M43" i="3"/>
  <c r="M44" i="3"/>
  <c r="M45" i="3"/>
  <c r="M46" i="3"/>
  <c r="M47" i="3"/>
  <c r="M48" i="3"/>
  <c r="M49" i="3"/>
  <c r="M50" i="3"/>
  <c r="M3" i="3"/>
  <c r="G4" i="3"/>
  <c r="G6" i="3"/>
  <c r="G5" i="3"/>
  <c r="G7" i="3"/>
  <c r="G8" i="3"/>
  <c r="G9" i="3"/>
  <c r="G10" i="3"/>
  <c r="G11" i="3"/>
  <c r="G12" i="3"/>
  <c r="G13" i="3"/>
  <c r="G14" i="3"/>
  <c r="G15" i="3"/>
  <c r="G16" i="3"/>
  <c r="G17" i="3"/>
  <c r="G18" i="3"/>
  <c r="G19" i="3"/>
  <c r="G20" i="3"/>
  <c r="G21" i="3"/>
  <c r="G22" i="3"/>
  <c r="G23" i="3"/>
  <c r="G24" i="3"/>
  <c r="G25" i="3"/>
  <c r="G26" i="3"/>
  <c r="G27" i="3"/>
  <c r="G28" i="3"/>
  <c r="G30" i="3"/>
  <c r="G29" i="3"/>
  <c r="G31" i="3"/>
  <c r="G32" i="3"/>
  <c r="G33" i="3"/>
  <c r="G34" i="3"/>
  <c r="G36" i="3"/>
  <c r="G35" i="3"/>
  <c r="G37" i="3"/>
  <c r="G38" i="3"/>
  <c r="G39" i="3"/>
  <c r="G40" i="3"/>
  <c r="G41" i="3"/>
  <c r="G42" i="3"/>
  <c r="G43" i="3"/>
  <c r="G44" i="3"/>
  <c r="G45" i="3"/>
  <c r="G46" i="3"/>
  <c r="G47" i="3"/>
  <c r="G48" i="3"/>
  <c r="G49" i="3"/>
  <c r="G50" i="3"/>
  <c r="G3" i="3"/>
  <c r="G54" i="3" l="1"/>
  <c r="M54" i="3"/>
  <c r="P54" i="3"/>
  <c r="R54" i="3"/>
  <c r="M53" i="3"/>
  <c r="R53" i="3"/>
  <c r="G53" i="3"/>
  <c r="P53" i="3"/>
  <c r="F54" i="2"/>
  <c r="H54" i="2"/>
  <c r="J54" i="2"/>
  <c r="M54" i="2"/>
  <c r="P54" i="2"/>
  <c r="Q54" i="2"/>
  <c r="F53" i="2"/>
  <c r="H53" i="2"/>
  <c r="J53" i="2"/>
  <c r="M53" i="2"/>
  <c r="P53" i="2"/>
  <c r="Q53" i="2"/>
  <c r="F52" i="2"/>
  <c r="H52" i="2"/>
  <c r="J52" i="2"/>
  <c r="M52" i="2"/>
  <c r="P52" i="2"/>
  <c r="D54" i="2"/>
  <c r="D53" i="2"/>
  <c r="D52" i="2"/>
  <c r="R4" i="2"/>
  <c r="R5" i="2"/>
  <c r="R6" i="2"/>
  <c r="R7" i="2"/>
  <c r="R8" i="2"/>
  <c r="R9" i="2"/>
  <c r="R10" i="2"/>
  <c r="R11" i="2"/>
  <c r="R12" i="2"/>
  <c r="R13" i="2"/>
  <c r="R14" i="2"/>
  <c r="R15" i="2"/>
  <c r="R17" i="2"/>
  <c r="R16" i="2"/>
  <c r="R19" i="2"/>
  <c r="R18" i="2"/>
  <c r="R20" i="2"/>
  <c r="R21" i="2"/>
  <c r="R22" i="2"/>
  <c r="R23" i="2"/>
  <c r="R24" i="2"/>
  <c r="R25" i="2"/>
  <c r="R26" i="2"/>
  <c r="R27" i="2"/>
  <c r="R30" i="2"/>
  <c r="R29" i="2"/>
  <c r="R28" i="2"/>
  <c r="R31" i="2"/>
  <c r="R32" i="2"/>
  <c r="R33" i="2"/>
  <c r="R34" i="2"/>
  <c r="R36" i="2"/>
  <c r="R35" i="2"/>
  <c r="R37" i="2"/>
  <c r="R39" i="2"/>
  <c r="R38" i="2"/>
  <c r="R41" i="2"/>
  <c r="R40" i="2"/>
  <c r="R42" i="2"/>
  <c r="R43" i="2"/>
  <c r="R44" i="2"/>
  <c r="R46" i="2"/>
  <c r="R45" i="2"/>
  <c r="R47" i="2"/>
  <c r="R48" i="2"/>
  <c r="R49" i="2"/>
  <c r="R50" i="2"/>
  <c r="R3" i="2"/>
  <c r="O4" i="2"/>
  <c r="O5" i="2"/>
  <c r="O6" i="2"/>
  <c r="O7" i="2"/>
  <c r="O8" i="2"/>
  <c r="O9" i="2"/>
  <c r="O10" i="2"/>
  <c r="O11" i="2"/>
  <c r="O12" i="2"/>
  <c r="O13" i="2"/>
  <c r="O14" i="2"/>
  <c r="O15" i="2"/>
  <c r="O17" i="2"/>
  <c r="O16" i="2"/>
  <c r="O19" i="2"/>
  <c r="O18" i="2"/>
  <c r="O20" i="2"/>
  <c r="O21" i="2"/>
  <c r="O22" i="2"/>
  <c r="O23" i="2"/>
  <c r="O24" i="2"/>
  <c r="O25" i="2"/>
  <c r="O26" i="2"/>
  <c r="O27" i="2"/>
  <c r="O30" i="2"/>
  <c r="O29" i="2"/>
  <c r="O28" i="2"/>
  <c r="O31" i="2"/>
  <c r="O32" i="2"/>
  <c r="O33" i="2"/>
  <c r="O34" i="2"/>
  <c r="O36" i="2"/>
  <c r="O35" i="2"/>
  <c r="O37" i="2"/>
  <c r="O39" i="2"/>
  <c r="O38" i="2"/>
  <c r="O41" i="2"/>
  <c r="O40" i="2"/>
  <c r="O42" i="2"/>
  <c r="O43" i="2"/>
  <c r="O44" i="2"/>
  <c r="O46" i="2"/>
  <c r="O45" i="2"/>
  <c r="O47" i="2"/>
  <c r="O48" i="2"/>
  <c r="O49" i="2"/>
  <c r="O50" i="2"/>
  <c r="O3" i="2"/>
  <c r="N4" i="2"/>
  <c r="N5" i="2"/>
  <c r="N6" i="2"/>
  <c r="N7" i="2"/>
  <c r="N8" i="2"/>
  <c r="N9" i="2"/>
  <c r="N10" i="2"/>
  <c r="N11" i="2"/>
  <c r="N12" i="2"/>
  <c r="N13" i="2"/>
  <c r="N14" i="2"/>
  <c r="N15" i="2"/>
  <c r="N17" i="2"/>
  <c r="N16" i="2"/>
  <c r="N19" i="2"/>
  <c r="N18" i="2"/>
  <c r="N20" i="2"/>
  <c r="N21" i="2"/>
  <c r="N22" i="2"/>
  <c r="N23" i="2"/>
  <c r="N24" i="2"/>
  <c r="N25" i="2"/>
  <c r="N26" i="2"/>
  <c r="N27" i="2"/>
  <c r="N30" i="2"/>
  <c r="N29" i="2"/>
  <c r="N28" i="2"/>
  <c r="N31" i="2"/>
  <c r="N32" i="2"/>
  <c r="N33" i="2"/>
  <c r="N34" i="2"/>
  <c r="N36" i="2"/>
  <c r="N35" i="2"/>
  <c r="N37" i="2"/>
  <c r="N39" i="2"/>
  <c r="N38" i="2"/>
  <c r="N41" i="2"/>
  <c r="N40" i="2"/>
  <c r="N42" i="2"/>
  <c r="N43" i="2"/>
  <c r="N44" i="2"/>
  <c r="N46" i="2"/>
  <c r="N45" i="2"/>
  <c r="N47" i="2"/>
  <c r="N48" i="2"/>
  <c r="N49" i="2"/>
  <c r="N50" i="2"/>
  <c r="N3" i="2"/>
  <c r="L4" i="2"/>
  <c r="L5" i="2"/>
  <c r="L6" i="2"/>
  <c r="L7" i="2"/>
  <c r="L8" i="2"/>
  <c r="L9" i="2"/>
  <c r="L10" i="2"/>
  <c r="L11" i="2"/>
  <c r="L12" i="2"/>
  <c r="L13" i="2"/>
  <c r="L14" i="2"/>
  <c r="L15" i="2"/>
  <c r="L17" i="2"/>
  <c r="L16" i="2"/>
  <c r="L19" i="2"/>
  <c r="L18" i="2"/>
  <c r="L20" i="2"/>
  <c r="L21" i="2"/>
  <c r="L22" i="2"/>
  <c r="L23" i="2"/>
  <c r="L24" i="2"/>
  <c r="L25" i="2"/>
  <c r="L26" i="2"/>
  <c r="L27" i="2"/>
  <c r="L30" i="2"/>
  <c r="L29" i="2"/>
  <c r="L28" i="2"/>
  <c r="L31" i="2"/>
  <c r="L32" i="2"/>
  <c r="L33" i="2"/>
  <c r="L34" i="2"/>
  <c r="L36" i="2"/>
  <c r="L35" i="2"/>
  <c r="L37" i="2"/>
  <c r="L39" i="2"/>
  <c r="L38" i="2"/>
  <c r="L41" i="2"/>
  <c r="L40" i="2"/>
  <c r="L42" i="2"/>
  <c r="L43" i="2"/>
  <c r="L44" i="2"/>
  <c r="L46" i="2"/>
  <c r="L45" i="2"/>
  <c r="L47" i="2"/>
  <c r="L48" i="2"/>
  <c r="L49" i="2"/>
  <c r="L50" i="2"/>
  <c r="L3" i="2"/>
  <c r="I4" i="2"/>
  <c r="I5" i="2"/>
  <c r="I6" i="2"/>
  <c r="I7" i="2"/>
  <c r="I8" i="2"/>
  <c r="I9" i="2"/>
  <c r="I10" i="2"/>
  <c r="I11" i="2"/>
  <c r="I12" i="2"/>
  <c r="I13" i="2"/>
  <c r="I14" i="2"/>
  <c r="I15" i="2"/>
  <c r="I17" i="2"/>
  <c r="I16" i="2"/>
  <c r="I19" i="2"/>
  <c r="I18" i="2"/>
  <c r="I20" i="2"/>
  <c r="I21" i="2"/>
  <c r="I22" i="2"/>
  <c r="I23" i="2"/>
  <c r="I24" i="2"/>
  <c r="I25" i="2"/>
  <c r="I26" i="2"/>
  <c r="I27" i="2"/>
  <c r="I30" i="2"/>
  <c r="I29" i="2"/>
  <c r="I28" i="2"/>
  <c r="I31" i="2"/>
  <c r="I32" i="2"/>
  <c r="I33" i="2"/>
  <c r="I34" i="2"/>
  <c r="I36" i="2"/>
  <c r="I35" i="2"/>
  <c r="I37" i="2"/>
  <c r="I39" i="2"/>
  <c r="I38" i="2"/>
  <c r="I41" i="2"/>
  <c r="I40" i="2"/>
  <c r="I42" i="2"/>
  <c r="I43" i="2"/>
  <c r="I44" i="2"/>
  <c r="I46" i="2"/>
  <c r="I45" i="2"/>
  <c r="I47" i="2"/>
  <c r="I48" i="2"/>
  <c r="I49" i="2"/>
  <c r="I50" i="2"/>
  <c r="I3" i="2"/>
  <c r="G4" i="2"/>
  <c r="G5" i="2"/>
  <c r="G6" i="2"/>
  <c r="G7" i="2"/>
  <c r="G8" i="2"/>
  <c r="G9" i="2"/>
  <c r="G10" i="2"/>
  <c r="G11" i="2"/>
  <c r="G12" i="2"/>
  <c r="G13" i="2"/>
  <c r="G14" i="2"/>
  <c r="G15" i="2"/>
  <c r="G17" i="2"/>
  <c r="G16" i="2"/>
  <c r="G19" i="2"/>
  <c r="G18" i="2"/>
  <c r="G20" i="2"/>
  <c r="G21" i="2"/>
  <c r="G22" i="2"/>
  <c r="G23" i="2"/>
  <c r="G24" i="2"/>
  <c r="G25" i="2"/>
  <c r="G26" i="2"/>
  <c r="G27" i="2"/>
  <c r="G30" i="2"/>
  <c r="G29" i="2"/>
  <c r="G28" i="2"/>
  <c r="G31" i="2"/>
  <c r="G32" i="2"/>
  <c r="G33" i="2"/>
  <c r="G34" i="2"/>
  <c r="G36" i="2"/>
  <c r="G35" i="2"/>
  <c r="G37" i="2"/>
  <c r="G39" i="2"/>
  <c r="G38" i="2"/>
  <c r="G41" i="2"/>
  <c r="G40" i="2"/>
  <c r="G42" i="2"/>
  <c r="G43" i="2"/>
  <c r="G44" i="2"/>
  <c r="G46" i="2"/>
  <c r="G45" i="2"/>
  <c r="G47" i="2"/>
  <c r="G48" i="2"/>
  <c r="G49" i="2"/>
  <c r="G50" i="2"/>
  <c r="G3" i="2"/>
  <c r="E4" i="2"/>
  <c r="E5" i="2"/>
  <c r="E6" i="2"/>
  <c r="E7" i="2"/>
  <c r="E8" i="2"/>
  <c r="E9" i="2"/>
  <c r="E10" i="2"/>
  <c r="E11" i="2"/>
  <c r="E12" i="2"/>
  <c r="E13" i="2"/>
  <c r="E14" i="2"/>
  <c r="E15" i="2"/>
  <c r="E17" i="2"/>
  <c r="E16" i="2"/>
  <c r="E19" i="2"/>
  <c r="E18" i="2"/>
  <c r="E20" i="2"/>
  <c r="E21" i="2"/>
  <c r="E22" i="2"/>
  <c r="E23" i="2"/>
  <c r="E24" i="2"/>
  <c r="E25" i="2"/>
  <c r="E26" i="2"/>
  <c r="E27" i="2"/>
  <c r="E30" i="2"/>
  <c r="E29" i="2"/>
  <c r="E28" i="2"/>
  <c r="E31" i="2"/>
  <c r="E32" i="2"/>
  <c r="E33" i="2"/>
  <c r="E34" i="2"/>
  <c r="E36" i="2"/>
  <c r="E35" i="2"/>
  <c r="E37" i="2"/>
  <c r="E39" i="2"/>
  <c r="E38" i="2"/>
  <c r="E41" i="2"/>
  <c r="E40" i="2"/>
  <c r="E42" i="2"/>
  <c r="E43" i="2"/>
  <c r="E44" i="2"/>
  <c r="E46" i="2"/>
  <c r="E45" i="2"/>
  <c r="E47" i="2"/>
  <c r="E48" i="2"/>
  <c r="E49" i="2"/>
  <c r="E50" i="2"/>
  <c r="E3" i="2"/>
  <c r="L54" i="2" l="1"/>
  <c r="N54" i="2"/>
  <c r="G54" i="2"/>
  <c r="I54" i="2"/>
  <c r="R54" i="2"/>
  <c r="O54" i="2"/>
  <c r="E54" i="2"/>
  <c r="L53" i="2"/>
  <c r="G53" i="2"/>
  <c r="O53" i="2"/>
  <c r="R53" i="2"/>
  <c r="N53" i="2"/>
  <c r="I53" i="2"/>
  <c r="E53" i="2"/>
</calcChain>
</file>

<file path=xl/sharedStrings.xml><?xml version="1.0" encoding="utf-8"?>
<sst xmlns="http://schemas.openxmlformats.org/spreadsheetml/2006/main" count="1148" uniqueCount="332">
  <si>
    <t>Location</t>
  </si>
  <si>
    <t>Local Government Revenue</t>
  </si>
  <si>
    <t>State Government Revenue</t>
  </si>
  <si>
    <t>Federal Government Revenue</t>
  </si>
  <si>
    <t>Other Operating Revenue</t>
  </si>
  <si>
    <t>Describe Other Operating Revenue</t>
  </si>
  <si>
    <t>Total Operating Revenue</t>
  </si>
  <si>
    <t>Local Government Capital Revenue</t>
  </si>
  <si>
    <t>State Government Capital Revenue</t>
  </si>
  <si>
    <t>Federal Government Capital Revenue</t>
  </si>
  <si>
    <t>Other Capital Revenue</t>
  </si>
  <si>
    <t>Describe Other Capital Revenue</t>
  </si>
  <si>
    <t>Total Capital Revenue</t>
  </si>
  <si>
    <t>Total Revenue</t>
  </si>
  <si>
    <t>Non-Government Grant Revenue</t>
  </si>
  <si>
    <t>Salaries and Wage Expenditures</t>
  </si>
  <si>
    <t>Employee Benefits Expenditures</t>
  </si>
  <si>
    <t>Total Staff Expenditures</t>
  </si>
  <si>
    <t>Print Materials Expenditures</t>
  </si>
  <si>
    <t>Electronic Materials Expenditures</t>
  </si>
  <si>
    <t>Other Materials Expenditures</t>
  </si>
  <si>
    <t>Describe Other Materials Expenditures</t>
  </si>
  <si>
    <t>Total Collection Expenditures</t>
  </si>
  <si>
    <t>Other Operating Expenditures</t>
  </si>
  <si>
    <t>Describe Other Operating Expenditures</t>
  </si>
  <si>
    <t>Total Operating Expenditure</t>
  </si>
  <si>
    <t>Total Capital Expenditures</t>
  </si>
  <si>
    <t>Total Expenditures</t>
  </si>
  <si>
    <t xml:space="preserve">Friends, Donation, </t>
  </si>
  <si>
    <t>Champlin Grant</t>
  </si>
  <si>
    <t>toys, rokus, hotspots, DVD</t>
  </si>
  <si>
    <t xml:space="preserve">Utilities, physical plant operation, library supplies, programming, travel &amp; conferences. </t>
  </si>
  <si>
    <t>fines, fees, teachers trust income distributions</t>
  </si>
  <si>
    <t>0</t>
  </si>
  <si>
    <t/>
  </si>
  <si>
    <t>subscriptions, audio-visual, and computers</t>
  </si>
  <si>
    <t>building, utilities, office supplies, OSL fees, etc.</t>
  </si>
  <si>
    <t>fines, fees and donations</t>
  </si>
  <si>
    <t>Champlin grant for concourse renovations</t>
  </si>
  <si>
    <t>DVDs, Ezone, audio</t>
  </si>
  <si>
    <t>Programs, supplies, IT expenses, travel, physical plant, insurance, OSL fees, computer hardware/software, copiers</t>
  </si>
  <si>
    <t>Fees, rent, grant revenue, income from endowment</t>
  </si>
  <si>
    <t>Grant revenue from Champlin Foundation and RI Foundation</t>
  </si>
  <si>
    <t>DVDs</t>
  </si>
  <si>
    <t>Utilities, security, repair, maintenance, programming, operational, office, administrative, and insurance expenditures</t>
  </si>
  <si>
    <t>Annual appeal, donations and contributions, interest</t>
  </si>
  <si>
    <t>Champlin grant</t>
  </si>
  <si>
    <t>occupancy expenses, programming, operating expenses, professional development, fund raising cost, OSL membership</t>
  </si>
  <si>
    <t>None</t>
  </si>
  <si>
    <t>DVDs, BluRay, Audio Books, Music, Games, Puppets, Realia</t>
  </si>
  <si>
    <t>Utilities, Programs, Travel, Security, Supplies, Dues</t>
  </si>
  <si>
    <t>fines and fees</t>
  </si>
  <si>
    <t>grants</t>
  </si>
  <si>
    <t>AV/Periodicals</t>
  </si>
  <si>
    <t>Legal fees, vehicle maint, supplies, equipment, maintenance, operation of library costs, security guard,</t>
  </si>
  <si>
    <t>Friends group, self-generated, Library Fund</t>
  </si>
  <si>
    <t>Champlin Foundations grant</t>
  </si>
  <si>
    <t>Audio books, DVDs, passes, video games</t>
  </si>
  <si>
    <t>Utilities, service contracts, programs, supplies, travel, education, equipment, fees, dues, postage, advertising, conferences</t>
  </si>
  <si>
    <t xml:space="preserve">fines,printing,library endowment </t>
  </si>
  <si>
    <t>audio-visual materials</t>
  </si>
  <si>
    <t>supplies,utilities,building and equipment maintenance and repair,insurace,osl fees</t>
  </si>
  <si>
    <t>Grants from RICH and RI Foundation</t>
  </si>
  <si>
    <t>Champlin funding for a hearing loop in Weaver's program room</t>
  </si>
  <si>
    <t>Overdue fines, fees, passport applications, donations</t>
  </si>
  <si>
    <t>DVDs, CD, Audio Books, Misc items</t>
  </si>
  <si>
    <t>OSL Fees, cleaning, maintenance, copy machine, utilities, public works expenses</t>
  </si>
  <si>
    <t>Community and business donations to the annual appeal, operating income, and library fundraising at booksales</t>
  </si>
  <si>
    <t>n/a</t>
  </si>
  <si>
    <t>Funds were spent on Dvds, audio books and music CDs.</t>
  </si>
  <si>
    <t>Expenditures on utilities, building maintenance, fundraising expenses, office equipment and supplies, professional services (bookkeeper, tax accountant) webpage maintenance and programming fees.</t>
  </si>
  <si>
    <t>Fundraising, Harmony Library Reimbursement, fines, savings</t>
  </si>
  <si>
    <t>A/V materials</t>
  </si>
  <si>
    <t>building maintenance and repair, OSl fees, supplies, accounting, service contracts, heat, telephone, insurance, outside maintenance, payroll</t>
  </si>
  <si>
    <t>Memorials, donations, fundraisers, general fund, fines and copies</t>
  </si>
  <si>
    <t>Insurance, building maintenance, programs, heat electric, service contracts, library consultant</t>
  </si>
  <si>
    <t>grant, fines, copies, fundraising, endowment distribution, etc.</t>
  </si>
  <si>
    <t>Donations to Capital Campaign for new Community Room, grant</t>
  </si>
  <si>
    <t>audiovisual</t>
  </si>
  <si>
    <t>services, facilities, admin</t>
  </si>
  <si>
    <t xml:space="preserve">Book sale and gifts </t>
  </si>
  <si>
    <t>amazon dvd, movie rental, books, media</t>
  </si>
  <si>
    <t>insurance, supplies, telephone, technology, heat, electricity, Repairs and maintenance, landscaping, cleaning</t>
  </si>
  <si>
    <t>income from endowment</t>
  </si>
  <si>
    <t>Champlin grant for teen room remodeling</t>
  </si>
  <si>
    <t>audio &amp; video</t>
  </si>
  <si>
    <t>utilities, building maintenance, supplies, consortium membership</t>
  </si>
  <si>
    <t>fees grant</t>
  </si>
  <si>
    <t>DVDs, Audiobooks music cds playaways findaway</t>
  </si>
  <si>
    <t>computers, osl fees supplies membership programs utilities</t>
  </si>
  <si>
    <t>Brownell Trust</t>
  </si>
  <si>
    <t>Grant for building a permanent, open outdoor structure</t>
  </si>
  <si>
    <t>Audio books, DVDs</t>
  </si>
  <si>
    <t>Oil, electricity, telephone, landscaping, janitorial services, landscaping, museum passes, office supplies, travel expenses, OSL fees</t>
  </si>
  <si>
    <t>donations, fines, rental book fees, public printing fees, lost book fees</t>
  </si>
  <si>
    <t>dvd's, audio books, discount passes</t>
  </si>
  <si>
    <t>OSL fees, utilities, custodial service, repairs, supplies, maintenance, landscaping fees, snow removal</t>
  </si>
  <si>
    <t>Fines, interest and donations</t>
  </si>
  <si>
    <t>na</t>
  </si>
  <si>
    <t>museum memberships &amp; dues</t>
  </si>
  <si>
    <t>osl fees, building maintenance, operating, consultant</t>
  </si>
  <si>
    <t>library trust, fines fax and copy fees, Friends of the Library support</t>
  </si>
  <si>
    <t>Trustee funds, Friends of the Library Funds, RIF grant</t>
  </si>
  <si>
    <t>bluray and dvd</t>
  </si>
  <si>
    <t>payroll taxes, education/training, travel, postage/freight, electricity, fuel oil, water/sewer, data processing, advertising, supplies, programming, building/grounds maintenance, equipment maintenance, copier lease</t>
  </si>
  <si>
    <t>Friends' annual bequest, Novel Evening Fundraiser &amp; Auction</t>
  </si>
  <si>
    <t>Microform, audio and video physical units, DVD, and materials in new formats.</t>
  </si>
  <si>
    <t>Elevator/Doors/HVAC maintenance; Security cameras; Auditor; Legal fees; Utilities and supplies</t>
  </si>
  <si>
    <t>Fundraising, events, donations, fines &amp; fees, grants</t>
  </si>
  <si>
    <t>DVDs, Blu-ray discs, audiobooks</t>
  </si>
  <si>
    <t>Programming, Insurance, Building Maintenance, Utilities</t>
  </si>
  <si>
    <t>fines &amp; fees, donations, Friends, prior year surplus</t>
  </si>
  <si>
    <t>AV materials video games, museum passes, hot spots</t>
  </si>
  <si>
    <t>physical plant, office supplies, furniture, OSL fees</t>
  </si>
  <si>
    <t>DVDs and Audiobooks, adult and juvenile</t>
  </si>
  <si>
    <t>2 new computers,maintenance, hygiene and programming supplies, security, utilities, insurance</t>
  </si>
  <si>
    <t>Foundation,Fines,Reimbursements,Donations</t>
  </si>
  <si>
    <t>Champlin Grant for new flooring &amp; hearing loop</t>
  </si>
  <si>
    <t>Audiovisual,DVD,Bks on CD,Music CD's,Playaways,Museum Passes</t>
  </si>
  <si>
    <t>Physical plant,utilities,supplies,equipment</t>
  </si>
  <si>
    <t>contributions, charges and fees, book sales, fundraising</t>
  </si>
  <si>
    <t>DVD, Audio Books, Museum Passes</t>
  </si>
  <si>
    <t>dues&amp;Fees, OSL, Facilities maintenance, library &amp; office supplies, furnishings</t>
  </si>
  <si>
    <t>Endowments, Grants, Fees, Donations</t>
  </si>
  <si>
    <t xml:space="preserve">Champlin Grant </t>
  </si>
  <si>
    <t xml:space="preserve">Audio Visual </t>
  </si>
  <si>
    <t xml:space="preserve">Operating and Physical Plant </t>
  </si>
  <si>
    <t>Fundraising, room rental, photocopying</t>
  </si>
  <si>
    <t>DVDs, audiobooks, music CDs</t>
  </si>
  <si>
    <t>Buildings and grounds, library operations, and special projects</t>
  </si>
  <si>
    <t>AA, MM Interest, Dividends, Overdue Charges, Gala, Event Business</t>
  </si>
  <si>
    <t>CC Contributions and Pledges</t>
  </si>
  <si>
    <t>AV, Bookbinding, Special Book Funds</t>
  </si>
  <si>
    <t>Supplies, Printing, Furniture, Computers, Utilities, Postage Travel</t>
  </si>
  <si>
    <t>endownment, donations, fundraising, grant, fines and fees</t>
  </si>
  <si>
    <t>videos, audios, museum passes</t>
  </si>
  <si>
    <t>library supplies, fund raising expenses, insurances,maintenance, accounting, repairs, OSL membership fees, utilities</t>
  </si>
  <si>
    <t>fines, donations, printing fees, fundraising, association dues, RI Foundation grant</t>
  </si>
  <si>
    <t>dvds, audiobooks</t>
  </si>
  <si>
    <t>electric, oil, water, insurance, maintenance, supplies, printing, Senior Fitness Program</t>
  </si>
  <si>
    <t>fundraising, donations, fines, grants</t>
  </si>
  <si>
    <t>DVDs, audio books, CDs</t>
  </si>
  <si>
    <t>OSL fees, maintenance, insurance, programs, fundraising, utilities</t>
  </si>
  <si>
    <t>interest, fines, lost books, copies, book sales, refunds, donations, cards, conference room rental</t>
  </si>
  <si>
    <t>Champlin Grant for Lighting upgrade</t>
  </si>
  <si>
    <t>Periodicals, Audio CD's, DVD's, Newsbank Providence Journal</t>
  </si>
  <si>
    <t>Tuition reimbursement, Elecricity, telephone, Heating, Water, Sewer, supplies, postage, maintenance, Equipment, dues, conferences travel, insurance, programs, security system, repairs, payroll, computer services, advertising, accounting</t>
  </si>
  <si>
    <t>contributions, fines, printing, lost and damaged monies, room rental, etc.</t>
  </si>
  <si>
    <t>cds and dvds</t>
  </si>
  <si>
    <t>programs, copiers, repairs, educational expenses, supplies, utilities, memberships, etc.</t>
  </si>
  <si>
    <t>Fines, room fees, printing fees, donations</t>
  </si>
  <si>
    <t>DVDs, audiobooks, Playaways</t>
  </si>
  <si>
    <t>Maintenance, service contracts, communications, repairs, supplies, utilities, staff development</t>
  </si>
  <si>
    <t>fines, donations, bequests, grants, fundraising</t>
  </si>
  <si>
    <t>museum passes</t>
  </si>
  <si>
    <t>utilities, programs, supplies, programs, OSL fees, professional fees,</t>
  </si>
  <si>
    <t>Endowment income, donations, fundraisers, fines, fees, and interest</t>
  </si>
  <si>
    <t>Audiobooks and DVDs</t>
  </si>
  <si>
    <t>OSL fees, physical plant, office supplies, other fees</t>
  </si>
  <si>
    <t>Revenue from grants, Friends, Trustees, endowments, and individuals.</t>
  </si>
  <si>
    <t>DVD, CD, playaways</t>
  </si>
  <si>
    <t>All expenditures other than library materials and personnel costs plus grants, gifts and endowment expenditures</t>
  </si>
  <si>
    <t>Fees, donations, fines, interest income</t>
  </si>
  <si>
    <t>Champlin Grant, Interest on Champlin Grant, RI Interlocal Trust Grant</t>
  </si>
  <si>
    <t>Passes, DVDs, BluRays, CDs, Play-a-ways</t>
  </si>
  <si>
    <t>OSL fees, payroll service, workman's comp, travel reimbursement, tax preparation, general supplies, toys and prizes, programming, physical plant</t>
  </si>
  <si>
    <t>Trust, Fines and fees, donations, Champlin grant</t>
  </si>
  <si>
    <t>A/V</t>
  </si>
  <si>
    <t>programs, supplies, OSL, utiilities, maintenance</t>
  </si>
  <si>
    <t>Contributions, library collections, fundraising, endowment</t>
  </si>
  <si>
    <t>restricted donations for drinking fountain, golf cart, and cafe renovations</t>
  </si>
  <si>
    <t>nonprint including A/V and microfilm</t>
  </si>
  <si>
    <t>occupancy, insurance, service contracts, supplies</t>
  </si>
  <si>
    <t>fines, fees, donations</t>
  </si>
  <si>
    <t>N/A</t>
  </si>
  <si>
    <t>DVDs, books on CD, microfilm</t>
  </si>
  <si>
    <t>physical plant, OSL fees, computers, programming</t>
  </si>
  <si>
    <t>Barrington Public Library</t>
  </si>
  <si>
    <t>Rogers Free Library</t>
  </si>
  <si>
    <t>Jesse M. Smith Memorial Library</t>
  </si>
  <si>
    <t>Pascoag Free Public Library</t>
  </si>
  <si>
    <t>Adams Public Library</t>
  </si>
  <si>
    <t>Cross' Mills Public Library</t>
  </si>
  <si>
    <t>Coventry Public Library</t>
  </si>
  <si>
    <t>Cranston Public Library</t>
  </si>
  <si>
    <t>Cumberland Public Library</t>
  </si>
  <si>
    <t>East Greenwich Free Library</t>
  </si>
  <si>
    <t>East Providence Public Library</t>
  </si>
  <si>
    <t>Exeter Public Library</t>
  </si>
  <si>
    <t>Libraries Of Foster</t>
  </si>
  <si>
    <t>Glocester Manton Free Public Library</t>
  </si>
  <si>
    <t>Harmony Library</t>
  </si>
  <si>
    <t>Ashaway Free Library</t>
  </si>
  <si>
    <t>Langworthy Public Library</t>
  </si>
  <si>
    <t>Jamestown Philomenian Library</t>
  </si>
  <si>
    <t>Marian J. Mohr Memorial Library</t>
  </si>
  <si>
    <t>Lincoln Public Library</t>
  </si>
  <si>
    <t>Brownell Library, Home Of Little Compton</t>
  </si>
  <si>
    <t>Middletown Public Library</t>
  </si>
  <si>
    <t>Maury Loontjens Memorial Library (Narragansett)</t>
  </si>
  <si>
    <t>Island Free Library</t>
  </si>
  <si>
    <t>Newport Public Library</t>
  </si>
  <si>
    <t>Davisville Free Library</t>
  </si>
  <si>
    <t>North Kingstown Free Library</t>
  </si>
  <si>
    <t>Willett Free Library</t>
  </si>
  <si>
    <t>Mayor Salvatore Mancini Union Free Library</t>
  </si>
  <si>
    <t>North Smithfield Public Library</t>
  </si>
  <si>
    <t>Pawtucket Public Library</t>
  </si>
  <si>
    <t>Portsmouth Free Public Library</t>
  </si>
  <si>
    <t>Providence Community Library</t>
  </si>
  <si>
    <t>Providence Public Library</t>
  </si>
  <si>
    <t>Clark Memorial Library</t>
  </si>
  <si>
    <t>Hope Library</t>
  </si>
  <si>
    <t>North Scituate Public Library</t>
  </si>
  <si>
    <t>East Smithfield Public Library</t>
  </si>
  <si>
    <t>Greenville Public Library</t>
  </si>
  <si>
    <t>South Kingstown Public Library</t>
  </si>
  <si>
    <t>Tiverton Public Library</t>
  </si>
  <si>
    <t>George Hail Free Library</t>
  </si>
  <si>
    <t>Pontiac Free Library</t>
  </si>
  <si>
    <t>Warwick Public Library</t>
  </si>
  <si>
    <t>West Warwick Public Library</t>
  </si>
  <si>
    <t>Westerly Public Library</t>
  </si>
  <si>
    <t>Woonsocket Harris Public Library</t>
  </si>
  <si>
    <t>Barrington</t>
  </si>
  <si>
    <t>Bristol</t>
  </si>
  <si>
    <t>Burrillville</t>
  </si>
  <si>
    <t>Central Falls</t>
  </si>
  <si>
    <t>Charlestown</t>
  </si>
  <si>
    <t>Coventry</t>
  </si>
  <si>
    <t>Cranston</t>
  </si>
  <si>
    <t>Cumberland</t>
  </si>
  <si>
    <t>East Greenwich</t>
  </si>
  <si>
    <t>East Providence</t>
  </si>
  <si>
    <t>Exeter</t>
  </si>
  <si>
    <t>Foster</t>
  </si>
  <si>
    <t>Glocester</t>
  </si>
  <si>
    <t>Hopkinton</t>
  </si>
  <si>
    <t>Jamestown</t>
  </si>
  <si>
    <t>Johnston</t>
  </si>
  <si>
    <t>Lincoln</t>
  </si>
  <si>
    <t>Little Compton</t>
  </si>
  <si>
    <t>Middletown</t>
  </si>
  <si>
    <t>Narragansett</t>
  </si>
  <si>
    <t>New Shoreham</t>
  </si>
  <si>
    <t>Newport</t>
  </si>
  <si>
    <t>North Kingstown</t>
  </si>
  <si>
    <t>North Providence</t>
  </si>
  <si>
    <t>North Smithfield</t>
  </si>
  <si>
    <t>Pawtucket</t>
  </si>
  <si>
    <t>Portsmouth</t>
  </si>
  <si>
    <t>Providence</t>
  </si>
  <si>
    <t>Richmond</t>
  </si>
  <si>
    <t>Scituate</t>
  </si>
  <si>
    <t>Smithfield</t>
  </si>
  <si>
    <t>South Kingstown</t>
  </si>
  <si>
    <t>Tiverton</t>
  </si>
  <si>
    <t>Warren</t>
  </si>
  <si>
    <t>Warwick</t>
  </si>
  <si>
    <t>West Greenwich</t>
  </si>
  <si>
    <t>West Warwick</t>
  </si>
  <si>
    <t>Westerly</t>
  </si>
  <si>
    <t>Woonsocket</t>
  </si>
  <si>
    <t>City</t>
  </si>
  <si>
    <t>Population</t>
  </si>
  <si>
    <t>Local % of Operating Revenue</t>
  </si>
  <si>
    <t>State % of Operating Revenue</t>
  </si>
  <si>
    <t>Federal % of Operating Revenue</t>
  </si>
  <si>
    <t>Other % of Operating Revenue</t>
  </si>
  <si>
    <t>Operating % of Total Revenue</t>
  </si>
  <si>
    <t>Operating Revenue per Capita</t>
  </si>
  <si>
    <t>Non-Government Grant % of Total Revenue</t>
  </si>
  <si>
    <t>State Revenue</t>
  </si>
  <si>
    <t>Local Revenue</t>
  </si>
  <si>
    <t>Federal Revenue</t>
  </si>
  <si>
    <t>Other Revenue</t>
  </si>
  <si>
    <t>Total</t>
  </si>
  <si>
    <t>Average</t>
  </si>
  <si>
    <t>Median</t>
  </si>
  <si>
    <t>Maury Loontjens Memorial Library</t>
  </si>
  <si>
    <t>Staff Expenditures</t>
  </si>
  <si>
    <t>Collection Expenditures</t>
  </si>
  <si>
    <t>Audio Visual materials</t>
  </si>
  <si>
    <t>Staff % of Total Operating Expenditures</t>
  </si>
  <si>
    <t>Collection % of Total Operating Expenditures</t>
  </si>
  <si>
    <t>Total Operating Expenditures</t>
  </si>
  <si>
    <t>Other % of Total Operating Expenditures</t>
  </si>
  <si>
    <t>Total Operating Expenditures per Capita</t>
  </si>
  <si>
    <t>Non-Government Grant</t>
  </si>
  <si>
    <t>Louttit Library</t>
  </si>
  <si>
    <t>Print % of Collection Expenditures</t>
  </si>
  <si>
    <t>Electronic % of Collection Expenditures</t>
  </si>
  <si>
    <t>Other % of Collection Expenditures</t>
  </si>
  <si>
    <t>Collection Expenditures per Capita</t>
  </si>
  <si>
    <t>Local % of Capital Revenue</t>
  </si>
  <si>
    <t>State % of Capital Revenue</t>
  </si>
  <si>
    <t>Federal % of Capital Revenue</t>
  </si>
  <si>
    <t>Other % of Capital Revenue</t>
  </si>
  <si>
    <t>Capita Revenue per Capita</t>
  </si>
  <si>
    <t>Operating</t>
  </si>
  <si>
    <t>Capital</t>
  </si>
  <si>
    <t>x</t>
  </si>
  <si>
    <t>% of Library Systems Receiving Grants</t>
  </si>
  <si>
    <t>Capital % of Total Revenue</t>
  </si>
  <si>
    <t>Local Capital Revenue</t>
  </si>
  <si>
    <t>State Capital Revenue</t>
  </si>
  <si>
    <t>Federal Capital Revenue</t>
  </si>
  <si>
    <t>Capital % of Total Expenditures</t>
  </si>
  <si>
    <t>Release date: February 2020</t>
  </si>
  <si>
    <t xml:space="preserve">These data tables are part of a statistical report based on data collected in the 2019 Rhode Island Public Library Annual Survey. The full report is located on the Office of Library and Information Services website at http://www.olis.ri.gov/stats/pls/index.php. </t>
  </si>
  <si>
    <t>Data collected through the Annual Survey covers FY2019 (July 1, 2018 - June 30, 2019). The deadline for the report submission was September 15, 2019.</t>
  </si>
  <si>
    <t>The Office of Library and Information Services (OLIS) participates in the national Public Libraries Survey (PLS), which is administered annually by the Institute of Museum and Library Services (IMLS). Data submitted to the PLS goes through a vetting process to ensure accuracy. Preliminary data is returned to the states annually, but is not considered finalized until published by IMLS. The data made available by OLIS through this statistical report is preliminary data, with a few corrected data points from individual libraries.</t>
  </si>
  <si>
    <t>Click on one of the links below or one of the tabs to view individual sheets.</t>
  </si>
  <si>
    <t>Tab Title</t>
  </si>
  <si>
    <t>Worksheet description</t>
  </si>
  <si>
    <t>All Data</t>
  </si>
  <si>
    <t>Operating Rev</t>
  </si>
  <si>
    <t>Operating Expend</t>
  </si>
  <si>
    <t>Collection Expend</t>
  </si>
  <si>
    <t>NonGov Grant</t>
  </si>
  <si>
    <t>Capital Rev &amp; Expend</t>
  </si>
  <si>
    <t>Operating revenue broken down by source</t>
  </si>
  <si>
    <t>Operating expenditures broken down by category</t>
  </si>
  <si>
    <t>Collection expenditures broken down by format</t>
  </si>
  <si>
    <t xml:space="preserve">Non-Government Grant Revenue </t>
  </si>
  <si>
    <t>Capital revenue and expenditures, with breakdowns</t>
  </si>
  <si>
    <t>All financial data, as reported</t>
  </si>
  <si>
    <t xml:space="preserve">Throughout this spreadsheet, calculated measures are indicated by a differently colored column heading. </t>
  </si>
  <si>
    <t>If you have questions about using the data, suggestions for improvements, or have developed analyses that would be helpful to the community, please contact Kelly Metzger (401-574-9305; email: kelly.metzger@olis.ri.gov).</t>
  </si>
  <si>
    <t>2019 Rhode Island Public Library Statistical Report:
Income and Expenditures by Library System</t>
  </si>
  <si>
    <t>To see the operating revenue and expenditures by municipality, please see the report Income and Expenditures by Municipality FY2019 on the OLIS website.</t>
  </si>
  <si>
    <t>Audio-visual materials, puppets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</si>
</sst>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9" x14ac:knownFonts="1">
    <font>
      <sz val="10"/>
      <name val="Arial"/>
    </font>
    <font>
      <sz val="11"/>
      <color theme="1"/>
      <name val="Calibri"/>
      <family val="2"/>
      <scheme val="minor"/>
    </font>
    <font>
      <sz val="10"/>
      <name val="Calibri"/>
      <family val="2"/>
      <scheme val="minor"/>
    </font>
    <font>
      <b/>
      <sz val="10"/>
      <color theme="0"/>
      <name val="Calibri"/>
      <family val="2"/>
      <scheme val="minor"/>
    </font>
    <font>
      <b/>
      <sz val="10"/>
      <name val="Calibri"/>
      <family val="2"/>
      <scheme val="minor"/>
    </font>
    <font>
      <sz val="10"/>
      <name val="Arial"/>
      <family val="2"/>
    </font>
    <font>
      <b/>
      <sz val="10"/>
      <name val="Arial"/>
      <family val="2"/>
    </font>
    <font>
      <u/>
      <sz val="10"/>
      <color theme="10"/>
      <name val="Arial"/>
      <family val="2"/>
    </font>
    <font>
      <b/>
      <sz val="11"/>
      <name val="Calibri"/>
      <family val="2"/>
      <scheme val="minor"/>
    </font>
  </fonts>
  <fills count="10">
    <fill>
      <patternFill patternType="none"/>
    </fill>
    <fill>
      <patternFill patternType="gray125"/>
    </fill>
    <fill>
      <patternFill patternType="solid">
        <fgColor theme="8" tint="-0.249977111117893"/>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theme="8" tint="-0.249977111117893"/>
      </left>
      <right/>
      <top style="thin">
        <color theme="8" tint="-0.249977111117893"/>
      </top>
      <bottom/>
      <diagonal/>
    </border>
    <border>
      <left/>
      <right/>
      <top style="thin">
        <color theme="8" tint="-0.249977111117893"/>
      </top>
      <bottom/>
      <diagonal/>
    </border>
    <border>
      <left/>
      <right style="thin">
        <color theme="8" tint="-0.249977111117893"/>
      </right>
      <top style="thin">
        <color theme="8" tint="-0.249977111117893"/>
      </top>
      <bottom/>
      <diagonal/>
    </border>
    <border>
      <left style="thin">
        <color theme="8" tint="-0.249977111117893"/>
      </left>
      <right/>
      <top/>
      <bottom/>
      <diagonal/>
    </border>
    <border>
      <left/>
      <right style="thin">
        <color theme="8" tint="-0.249977111117893"/>
      </right>
      <top/>
      <bottom/>
      <diagonal/>
    </border>
    <border>
      <left style="thin">
        <color indexed="64"/>
      </left>
      <right/>
      <top/>
      <bottom style="thin">
        <color theme="8" tint="-0.24994659260841701"/>
      </bottom>
      <diagonal/>
    </border>
    <border>
      <left/>
      <right/>
      <top/>
      <bottom style="thin">
        <color theme="8" tint="-0.24994659260841701"/>
      </bottom>
      <diagonal/>
    </border>
    <border>
      <left/>
      <right style="thin">
        <color indexed="64"/>
      </right>
      <top/>
      <bottom style="thin">
        <color theme="8" tint="-0.24994659260841701"/>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6">
    <xf numFmtId="0" fontId="0" fillId="0" borderId="0"/>
    <xf numFmtId="44" fontId="1" fillId="0" borderId="0" applyFont="0" applyFill="0" applyBorder="0" applyAlignment="0" applyProtection="0"/>
    <xf numFmtId="9" fontId="1" fillId="0" borderId="0" applyFont="0" applyFill="0" applyBorder="0" applyAlignment="0" applyProtection="0"/>
    <xf numFmtId="0" fontId="7" fillId="0" borderId="0" applyNumberFormat="0" applyFill="0" applyBorder="0" applyAlignment="0" applyProtection="0"/>
    <xf numFmtId="0" fontId="5" fillId="0" borderId="0"/>
    <xf numFmtId="0" fontId="7" fillId="0" borderId="0" applyNumberFormat="0" applyFill="0" applyBorder="0" applyAlignment="0" applyProtection="0"/>
  </cellStyleXfs>
  <cellXfs count="163">
    <xf numFmtId="0" fontId="0" fillId="0" borderId="0" xfId="0"/>
    <xf numFmtId="0" fontId="2" fillId="0" borderId="0" xfId="0" applyFont="1" applyAlignment="1">
      <alignment horizontal="center" vertical="center" wrapText="1"/>
    </xf>
    <xf numFmtId="0" fontId="2" fillId="0" borderId="0" xfId="0" applyFont="1"/>
    <xf numFmtId="0" fontId="3" fillId="2" borderId="0" xfId="0" applyFont="1" applyFill="1" applyAlignment="1">
      <alignment horizontal="center" vertical="center" wrapText="1"/>
    </xf>
    <xf numFmtId="0" fontId="2" fillId="0" borderId="0" xfId="0" applyFont="1" applyAlignment="1">
      <alignment horizontal="left" wrapText="1"/>
    </xf>
    <xf numFmtId="0" fontId="2" fillId="0" borderId="0" xfId="0" applyFont="1" applyAlignment="1">
      <alignment horizontal="center" wrapText="1"/>
    </xf>
    <xf numFmtId="3" fontId="3" fillId="2" borderId="0" xfId="0" applyNumberFormat="1" applyFont="1" applyFill="1" applyAlignment="1">
      <alignment horizontal="center" vertical="center" wrapText="1"/>
    </xf>
    <xf numFmtId="3" fontId="2" fillId="0" borderId="0" xfId="0" applyNumberFormat="1" applyFont="1" applyAlignment="1">
      <alignment horizontal="center"/>
    </xf>
    <xf numFmtId="164" fontId="3" fillId="2" borderId="0" xfId="1" applyNumberFormat="1" applyFont="1" applyFill="1" applyAlignment="1">
      <alignment horizontal="center" vertical="center" wrapText="1"/>
    </xf>
    <xf numFmtId="164" fontId="2" fillId="0" borderId="0" xfId="1" applyNumberFormat="1" applyFont="1" applyAlignment="1">
      <alignment horizontal="center"/>
    </xf>
    <xf numFmtId="164" fontId="3" fillId="2" borderId="4" xfId="1" applyNumberFormat="1" applyFont="1" applyFill="1" applyBorder="1" applyAlignment="1">
      <alignment horizontal="center" vertical="center" wrapText="1"/>
    </xf>
    <xf numFmtId="0" fontId="3" fillId="2" borderId="7" xfId="0" applyFont="1" applyFill="1" applyBorder="1" applyAlignment="1">
      <alignment horizontal="center" vertical="center" wrapText="1"/>
    </xf>
    <xf numFmtId="164" fontId="3" fillId="2" borderId="7" xfId="1" applyNumberFormat="1" applyFont="1" applyFill="1" applyBorder="1" applyAlignment="1">
      <alignment horizontal="center" vertical="center" wrapText="1"/>
    </xf>
    <xf numFmtId="164" fontId="2" fillId="0" borderId="0" xfId="1" applyNumberFormat="1" applyFont="1" applyBorder="1" applyAlignment="1">
      <alignment horizontal="center"/>
    </xf>
    <xf numFmtId="9" fontId="2" fillId="0" borderId="8" xfId="2" applyFont="1" applyBorder="1" applyAlignment="1">
      <alignment horizontal="center"/>
    </xf>
    <xf numFmtId="164" fontId="2" fillId="0" borderId="9" xfId="1" applyNumberFormat="1" applyFont="1" applyBorder="1" applyAlignment="1">
      <alignment horizontal="center"/>
    </xf>
    <xf numFmtId="10" fontId="2" fillId="0" borderId="8" xfId="2" applyNumberFormat="1" applyFont="1" applyBorder="1" applyAlignment="1">
      <alignment horizontal="center"/>
    </xf>
    <xf numFmtId="0" fontId="2" fillId="0" borderId="0" xfId="0" applyFont="1" applyBorder="1" applyAlignment="1">
      <alignment horizontal="left" wrapText="1"/>
    </xf>
    <xf numFmtId="9" fontId="2" fillId="0" borderId="8" xfId="2" applyFont="1" applyBorder="1" applyAlignment="1">
      <alignment horizontal="center" wrapText="1"/>
    </xf>
    <xf numFmtId="0" fontId="4" fillId="0" borderId="1" xfId="0" applyFont="1" applyBorder="1"/>
    <xf numFmtId="3" fontId="4" fillId="0" borderId="1" xfId="0" applyNumberFormat="1" applyFont="1" applyBorder="1" applyAlignment="1">
      <alignment horizontal="center"/>
    </xf>
    <xf numFmtId="164" fontId="4" fillId="0" borderId="1" xfId="1" applyNumberFormat="1" applyFont="1" applyBorder="1" applyAlignment="1">
      <alignment horizontal="center"/>
    </xf>
    <xf numFmtId="164" fontId="4" fillId="4" borderId="1" xfId="1" applyNumberFormat="1" applyFont="1" applyFill="1" applyBorder="1" applyAlignment="1">
      <alignment horizontal="center"/>
    </xf>
    <xf numFmtId="9" fontId="4" fillId="0" borderId="1" xfId="2" applyFont="1" applyBorder="1" applyAlignment="1">
      <alignment horizontal="center"/>
    </xf>
    <xf numFmtId="10" fontId="4" fillId="0" borderId="1" xfId="2" applyNumberFormat="1" applyFont="1" applyBorder="1" applyAlignment="1">
      <alignment horizontal="center"/>
    </xf>
    <xf numFmtId="0" fontId="0" fillId="0" borderId="0" xfId="0" applyAlignment="1">
      <alignment horizontal="center"/>
    </xf>
    <xf numFmtId="0" fontId="3" fillId="2" borderId="2" xfId="0" applyFont="1" applyFill="1" applyBorder="1" applyAlignment="1">
      <alignment horizontal="center" vertical="center" wrapText="1"/>
    </xf>
    <xf numFmtId="0" fontId="3" fillId="2" borderId="6" xfId="0" applyFont="1" applyFill="1" applyBorder="1" applyAlignment="1">
      <alignment horizontal="center" vertical="center" wrapText="1"/>
    </xf>
    <xf numFmtId="164" fontId="3" fillId="2" borderId="6" xfId="1" applyNumberFormat="1" applyFont="1" applyFill="1" applyBorder="1" applyAlignment="1">
      <alignment horizontal="center" vertical="center" wrapText="1"/>
    </xf>
    <xf numFmtId="0" fontId="3" fillId="2" borderId="0" xfId="0" applyFont="1" applyFill="1" applyBorder="1" applyAlignment="1">
      <alignment horizontal="center" vertical="center" wrapText="1"/>
    </xf>
    <xf numFmtId="164" fontId="3" fillId="2" borderId="0" xfId="1" applyNumberFormat="1" applyFont="1" applyFill="1" applyBorder="1" applyAlignment="1">
      <alignment horizontal="center" vertical="center" wrapText="1"/>
    </xf>
    <xf numFmtId="0" fontId="2" fillId="0" borderId="9" xfId="0" applyFont="1" applyBorder="1"/>
    <xf numFmtId="0" fontId="2" fillId="0" borderId="0" xfId="0" applyFont="1" applyBorder="1"/>
    <xf numFmtId="3" fontId="2" fillId="0" borderId="0" xfId="0" applyNumberFormat="1" applyFont="1" applyBorder="1" applyAlignment="1">
      <alignment horizontal="center"/>
    </xf>
    <xf numFmtId="44" fontId="2" fillId="0" borderId="0" xfId="1" applyNumberFormat="1" applyFont="1" applyBorder="1" applyAlignment="1">
      <alignment horizontal="center"/>
    </xf>
    <xf numFmtId="9" fontId="2" fillId="0" borderId="0" xfId="2" applyFont="1" applyBorder="1" applyAlignment="1">
      <alignment horizontal="center"/>
    </xf>
    <xf numFmtId="0" fontId="2" fillId="4" borderId="9" xfId="0" applyFont="1" applyFill="1" applyBorder="1"/>
    <xf numFmtId="0" fontId="2" fillId="4" borderId="0" xfId="0" applyFont="1" applyFill="1" applyBorder="1"/>
    <xf numFmtId="3" fontId="2" fillId="4" borderId="0" xfId="0" applyNumberFormat="1" applyFont="1" applyFill="1" applyBorder="1" applyAlignment="1">
      <alignment horizontal="center"/>
    </xf>
    <xf numFmtId="164" fontId="2" fillId="4" borderId="0" xfId="1" applyNumberFormat="1" applyFont="1" applyFill="1" applyBorder="1" applyAlignment="1">
      <alignment horizontal="center"/>
    </xf>
    <xf numFmtId="0" fontId="2" fillId="4" borderId="0" xfId="0" applyFont="1" applyFill="1" applyBorder="1" applyAlignment="1">
      <alignment horizontal="center" wrapText="1"/>
    </xf>
    <xf numFmtId="9" fontId="2" fillId="4" borderId="8" xfId="2" applyFont="1" applyFill="1" applyBorder="1" applyAlignment="1">
      <alignment horizontal="center"/>
    </xf>
    <xf numFmtId="164" fontId="3" fillId="7" borderId="4" xfId="1" applyNumberFormat="1" applyFont="1" applyFill="1" applyBorder="1" applyAlignment="1">
      <alignment horizontal="center" vertical="center" wrapText="1"/>
    </xf>
    <xf numFmtId="164" fontId="4" fillId="4" borderId="5" xfId="1" applyNumberFormat="1" applyFont="1" applyFill="1" applyBorder="1" applyAlignment="1">
      <alignment horizontal="center" vertical="center" wrapText="1"/>
    </xf>
    <xf numFmtId="164" fontId="4" fillId="5" borderId="5" xfId="1" applyNumberFormat="1" applyFont="1" applyFill="1" applyBorder="1" applyAlignment="1">
      <alignment horizontal="center" vertical="center" wrapText="1"/>
    </xf>
    <xf numFmtId="164" fontId="4" fillId="3" borderId="4" xfId="1" applyNumberFormat="1" applyFont="1" applyFill="1" applyBorder="1" applyAlignment="1">
      <alignment horizontal="center" vertical="center" wrapText="1"/>
    </xf>
    <xf numFmtId="164" fontId="4" fillId="8" borderId="5" xfId="1" applyNumberFormat="1" applyFont="1" applyFill="1" applyBorder="1" applyAlignment="1">
      <alignment horizontal="center" vertical="center" wrapText="1"/>
    </xf>
    <xf numFmtId="0" fontId="4" fillId="5" borderId="5" xfId="0" applyFont="1" applyFill="1" applyBorder="1" applyAlignment="1">
      <alignment horizontal="center" vertical="center" wrapText="1"/>
    </xf>
    <xf numFmtId="164" fontId="3" fillId="7" borderId="9" xfId="1" applyNumberFormat="1" applyFont="1" applyFill="1" applyBorder="1" applyAlignment="1">
      <alignment horizontal="center" vertical="center" wrapText="1"/>
    </xf>
    <xf numFmtId="164" fontId="4" fillId="4" borderId="0" xfId="1" applyNumberFormat="1" applyFont="1" applyFill="1" applyBorder="1" applyAlignment="1">
      <alignment horizontal="center" vertical="center" wrapText="1"/>
    </xf>
    <xf numFmtId="164" fontId="4" fillId="7" borderId="4" xfId="1" applyNumberFormat="1" applyFont="1" applyFill="1" applyBorder="1" applyAlignment="1">
      <alignment horizontal="center" vertical="center" wrapText="1"/>
    </xf>
    <xf numFmtId="164" fontId="4" fillId="7" borderId="7" xfId="1" applyNumberFormat="1" applyFont="1" applyFill="1" applyBorder="1" applyAlignment="1">
      <alignment horizontal="center" vertical="center" wrapText="1"/>
    </xf>
    <xf numFmtId="0" fontId="4" fillId="7" borderId="7" xfId="0" applyFont="1" applyFill="1" applyBorder="1" applyAlignment="1">
      <alignment horizontal="center" vertical="center" wrapText="1"/>
    </xf>
    <xf numFmtId="0" fontId="4" fillId="3" borderId="7" xfId="0" applyFont="1" applyFill="1" applyBorder="1" applyAlignment="1">
      <alignment horizontal="center" vertical="center" wrapText="1"/>
    </xf>
    <xf numFmtId="44" fontId="4" fillId="0" borderId="1" xfId="1" applyNumberFormat="1" applyFont="1" applyBorder="1" applyAlignment="1">
      <alignment horizontal="center"/>
    </xf>
    <xf numFmtId="3" fontId="3" fillId="2" borderId="6" xfId="0" applyNumberFormat="1" applyFont="1" applyFill="1" applyBorder="1" applyAlignment="1">
      <alignment horizontal="center" vertical="center" wrapText="1"/>
    </xf>
    <xf numFmtId="164" fontId="2" fillId="0" borderId="8" xfId="1" applyNumberFormat="1" applyFont="1" applyBorder="1" applyAlignment="1">
      <alignment horizontal="center"/>
    </xf>
    <xf numFmtId="0" fontId="2" fillId="4" borderId="0" xfId="0" applyFont="1" applyFill="1" applyBorder="1" applyAlignment="1">
      <alignment horizontal="left" wrapText="1"/>
    </xf>
    <xf numFmtId="0" fontId="0" fillId="4" borderId="0" xfId="0" applyFill="1" applyBorder="1"/>
    <xf numFmtId="164" fontId="2" fillId="4" borderId="8" xfId="1" applyNumberFormat="1" applyFont="1" applyFill="1" applyBorder="1" applyAlignment="1">
      <alignment horizontal="center"/>
    </xf>
    <xf numFmtId="164" fontId="4" fillId="3" borderId="6" xfId="1" applyNumberFormat="1" applyFont="1" applyFill="1" applyBorder="1" applyAlignment="1">
      <alignment horizontal="center" vertical="center" wrapText="1"/>
    </xf>
    <xf numFmtId="164" fontId="4" fillId="4" borderId="8" xfId="1" applyNumberFormat="1" applyFont="1" applyFill="1" applyBorder="1" applyAlignment="1">
      <alignment horizontal="center" vertical="center" wrapText="1"/>
    </xf>
    <xf numFmtId="164" fontId="4" fillId="6" borderId="3" xfId="1" applyNumberFormat="1" applyFont="1" applyFill="1" applyBorder="1" applyAlignment="1">
      <alignment horizontal="center" vertical="center" wrapText="1"/>
    </xf>
    <xf numFmtId="0" fontId="4" fillId="6" borderId="8" xfId="0" applyFont="1" applyFill="1" applyBorder="1" applyAlignment="1">
      <alignment horizontal="center" vertical="center" wrapText="1"/>
    </xf>
    <xf numFmtId="44" fontId="0" fillId="0" borderId="8" xfId="0" applyNumberFormat="1" applyBorder="1"/>
    <xf numFmtId="164" fontId="4" fillId="3" borderId="3" xfId="1" applyNumberFormat="1" applyFont="1" applyFill="1" applyBorder="1" applyAlignment="1">
      <alignment horizontal="center" vertical="center" wrapText="1"/>
    </xf>
    <xf numFmtId="44" fontId="2" fillId="0" borderId="8" xfId="0" applyNumberFormat="1" applyFont="1" applyBorder="1"/>
    <xf numFmtId="9" fontId="2" fillId="4" borderId="0" xfId="2" applyFont="1" applyFill="1" applyBorder="1" applyAlignment="1">
      <alignment horizontal="center"/>
    </xf>
    <xf numFmtId="0" fontId="0" fillId="4" borderId="8" xfId="0" applyFill="1" applyBorder="1"/>
    <xf numFmtId="164" fontId="2" fillId="0" borderId="0" xfId="1" applyNumberFormat="1" applyFont="1" applyFill="1" applyAlignment="1">
      <alignment horizontal="center"/>
    </xf>
    <xf numFmtId="0" fontId="6" fillId="0" borderId="1" xfId="0" applyFont="1" applyBorder="1"/>
    <xf numFmtId="0" fontId="3" fillId="2" borderId="6" xfId="0" applyFont="1" applyFill="1" applyBorder="1" applyAlignment="1">
      <alignment horizontal="center" vertical="center"/>
    </xf>
    <xf numFmtId="0" fontId="3" fillId="2" borderId="3" xfId="0" applyFont="1" applyFill="1" applyBorder="1" applyAlignment="1">
      <alignment horizontal="center" vertical="center"/>
    </xf>
    <xf numFmtId="164" fontId="2" fillId="0" borderId="0" xfId="1" applyNumberFormat="1" applyFont="1" applyFill="1" applyBorder="1" applyAlignment="1">
      <alignment horizontal="center"/>
    </xf>
    <xf numFmtId="0" fontId="2" fillId="0" borderId="0" xfId="0" applyFont="1" applyBorder="1" applyAlignment="1">
      <alignment horizontal="center"/>
    </xf>
    <xf numFmtId="0" fontId="2" fillId="0" borderId="8" xfId="0" applyFont="1" applyBorder="1" applyAlignment="1">
      <alignment horizontal="center"/>
    </xf>
    <xf numFmtId="0" fontId="2" fillId="4" borderId="0" xfId="0" applyFont="1" applyFill="1" applyBorder="1" applyAlignment="1">
      <alignment horizontal="center"/>
    </xf>
    <xf numFmtId="0" fontId="2" fillId="4" borderId="8"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xf numFmtId="164" fontId="3" fillId="7" borderId="0" xfId="1" applyNumberFormat="1" applyFont="1" applyFill="1" applyBorder="1" applyAlignment="1">
      <alignment horizontal="center" vertical="center" wrapText="1"/>
    </xf>
    <xf numFmtId="0" fontId="3" fillId="5" borderId="8" xfId="0" applyFont="1" applyFill="1" applyBorder="1" applyAlignment="1">
      <alignment horizontal="center" vertical="center" wrapText="1"/>
    </xf>
    <xf numFmtId="164" fontId="4" fillId="3" borderId="0" xfId="1" applyNumberFormat="1" applyFont="1" applyFill="1" applyBorder="1" applyAlignment="1">
      <alignment horizontal="center" vertical="center" wrapText="1"/>
    </xf>
    <xf numFmtId="164" fontId="4" fillId="8" borderId="8" xfId="1" applyNumberFormat="1" applyFont="1" applyFill="1" applyBorder="1" applyAlignment="1">
      <alignment horizontal="center" vertical="center" wrapText="1"/>
    </xf>
    <xf numFmtId="164" fontId="4" fillId="5" borderId="8" xfId="1" applyNumberFormat="1" applyFont="1" applyFill="1" applyBorder="1" applyAlignment="1">
      <alignment horizontal="center" vertical="center" wrapText="1"/>
    </xf>
    <xf numFmtId="44" fontId="2" fillId="0" borderId="8" xfId="1" applyNumberFormat="1" applyFont="1" applyBorder="1" applyAlignment="1">
      <alignment horizontal="center"/>
    </xf>
    <xf numFmtId="9" fontId="4" fillId="0" borderId="1" xfId="2" applyNumberFormat="1" applyFont="1" applyBorder="1" applyAlignment="1">
      <alignment horizontal="center"/>
    </xf>
    <xf numFmtId="0" fontId="5" fillId="9" borderId="10" xfId="4" applyFill="1" applyBorder="1"/>
    <xf numFmtId="0" fontId="8" fillId="0" borderId="0" xfId="4" applyFont="1" applyAlignment="1">
      <alignment vertical="center"/>
    </xf>
    <xf numFmtId="0" fontId="5" fillId="0" borderId="0" xfId="4"/>
    <xf numFmtId="0" fontId="5" fillId="9" borderId="13" xfId="4" applyFill="1" applyBorder="1"/>
    <xf numFmtId="0" fontId="5" fillId="9" borderId="0" xfId="4" applyFill="1" applyBorder="1"/>
    <xf numFmtId="0" fontId="5" fillId="9" borderId="14" xfId="4" applyFill="1" applyBorder="1"/>
    <xf numFmtId="0" fontId="5" fillId="9" borderId="0" xfId="4" applyFont="1" applyFill="1" applyBorder="1"/>
    <xf numFmtId="0" fontId="5" fillId="9" borderId="13" xfId="4" applyFill="1" applyBorder="1" applyAlignment="1">
      <alignment vertical="center"/>
    </xf>
    <xf numFmtId="0" fontId="5" fillId="0" borderId="0" xfId="4" applyAlignment="1">
      <alignment vertical="center"/>
    </xf>
    <xf numFmtId="0" fontId="5" fillId="9" borderId="0" xfId="4" applyFill="1" applyBorder="1" applyAlignment="1">
      <alignment horizontal="left" vertical="center" wrapText="1"/>
    </xf>
    <xf numFmtId="0" fontId="5" fillId="9" borderId="14" xfId="4" applyFill="1" applyBorder="1" applyAlignment="1">
      <alignment horizontal="left" vertical="center" wrapText="1"/>
    </xf>
    <xf numFmtId="0" fontId="5" fillId="9" borderId="0" xfId="4" applyFill="1" applyBorder="1" applyAlignment="1">
      <alignment wrapText="1"/>
    </xf>
    <xf numFmtId="0" fontId="5" fillId="9" borderId="14" xfId="4" applyFill="1" applyBorder="1" applyAlignment="1">
      <alignment wrapText="1"/>
    </xf>
    <xf numFmtId="0" fontId="6" fillId="9" borderId="0" xfId="4" applyFont="1" applyFill="1" applyBorder="1"/>
    <xf numFmtId="0" fontId="7" fillId="0" borderId="0" xfId="3" applyFill="1"/>
    <xf numFmtId="0" fontId="5" fillId="9" borderId="15" xfId="4" applyFill="1" applyBorder="1"/>
    <xf numFmtId="0" fontId="5" fillId="0" borderId="16" xfId="4" applyFill="1" applyBorder="1"/>
    <xf numFmtId="0" fontId="5" fillId="9" borderId="16" xfId="4" applyFill="1" applyBorder="1"/>
    <xf numFmtId="0" fontId="5" fillId="9" borderId="16" xfId="4" applyFont="1" applyFill="1" applyBorder="1"/>
    <xf numFmtId="0" fontId="5" fillId="9" borderId="17" xfId="4" applyFill="1" applyBorder="1"/>
    <xf numFmtId="0" fontId="5" fillId="0" borderId="0" xfId="4" applyBorder="1"/>
    <xf numFmtId="0" fontId="7" fillId="0" borderId="0" xfId="5"/>
    <xf numFmtId="0" fontId="5" fillId="9" borderId="0" xfId="4" applyFill="1" applyBorder="1" applyAlignment="1">
      <alignment vertical="center" wrapText="1"/>
    </xf>
    <xf numFmtId="0" fontId="5" fillId="9" borderId="14" xfId="4" applyFill="1" applyBorder="1" applyAlignment="1">
      <alignment vertical="center" wrapText="1"/>
    </xf>
    <xf numFmtId="9" fontId="4" fillId="0" borderId="1" xfId="2" applyFont="1" applyFill="1" applyBorder="1" applyAlignment="1">
      <alignment horizontal="center"/>
    </xf>
    <xf numFmtId="10" fontId="4" fillId="0" borderId="1" xfId="2" applyNumberFormat="1" applyFont="1" applyFill="1" applyBorder="1" applyAlignment="1">
      <alignment horizontal="center"/>
    </xf>
    <xf numFmtId="164" fontId="3" fillId="2" borderId="0" xfId="1" applyNumberFormat="1" applyFont="1" applyFill="1" applyBorder="1" applyAlignment="1">
      <alignment horizontal="center" vertical="center" wrapText="1"/>
    </xf>
    <xf numFmtId="164" fontId="2" fillId="0" borderId="19" xfId="1" applyNumberFormat="1" applyFont="1" applyBorder="1" applyAlignment="1">
      <alignment horizontal="center"/>
    </xf>
    <xf numFmtId="164" fontId="2" fillId="4" borderId="5" xfId="1" applyNumberFormat="1" applyFont="1" applyFill="1" applyBorder="1" applyAlignment="1">
      <alignment horizontal="center"/>
    </xf>
    <xf numFmtId="0" fontId="2" fillId="0" borderId="19" xfId="0" applyFont="1" applyBorder="1"/>
    <xf numFmtId="0" fontId="5" fillId="9" borderId="0" xfId="4" applyFont="1" applyFill="1" applyBorder="1" applyAlignment="1">
      <alignment horizontal="left" vertical="center" wrapText="1"/>
    </xf>
    <xf numFmtId="0" fontId="5" fillId="9" borderId="0" xfId="4" applyFill="1" applyBorder="1" applyAlignment="1">
      <alignment horizontal="left" vertical="center" wrapText="1"/>
    </xf>
    <xf numFmtId="0" fontId="5" fillId="9" borderId="14" xfId="4" applyFill="1" applyBorder="1" applyAlignment="1">
      <alignment horizontal="left" vertical="center" wrapText="1"/>
    </xf>
    <xf numFmtId="0" fontId="8" fillId="9" borderId="11" xfId="4" applyFont="1" applyFill="1" applyBorder="1" applyAlignment="1">
      <alignment horizontal="center" vertical="center" wrapText="1"/>
    </xf>
    <xf numFmtId="0" fontId="8" fillId="9" borderId="12" xfId="4" applyFont="1" applyFill="1" applyBorder="1" applyAlignment="1">
      <alignment horizontal="center" vertical="center" wrapText="1"/>
    </xf>
    <xf numFmtId="0" fontId="5" fillId="9" borderId="0" xfId="4" applyFill="1" applyBorder="1" applyAlignment="1">
      <alignment vertical="center" wrapText="1"/>
    </xf>
    <xf numFmtId="0" fontId="5" fillId="9" borderId="14" xfId="4" applyFill="1" applyBorder="1" applyAlignment="1">
      <alignment vertical="center" wrapText="1"/>
    </xf>
    <xf numFmtId="0" fontId="3" fillId="2" borderId="2"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0" xfId="0" applyFont="1" applyFill="1" applyBorder="1" applyAlignment="1">
      <alignment horizontal="center" vertical="center" wrapText="1"/>
    </xf>
    <xf numFmtId="3" fontId="3" fillId="2" borderId="3" xfId="0" applyNumberFormat="1" applyFont="1" applyFill="1" applyBorder="1" applyAlignment="1">
      <alignment horizontal="center" vertical="center" wrapText="1"/>
    </xf>
    <xf numFmtId="3" fontId="3" fillId="2" borderId="0" xfId="0" applyNumberFormat="1" applyFont="1" applyFill="1" applyBorder="1" applyAlignment="1">
      <alignment horizontal="center" vertical="center" wrapText="1"/>
    </xf>
    <xf numFmtId="164" fontId="4" fillId="3" borderId="6" xfId="1" applyNumberFormat="1" applyFont="1" applyFill="1" applyBorder="1" applyAlignment="1">
      <alignment horizontal="center" vertical="center"/>
    </xf>
    <xf numFmtId="164" fontId="4" fillId="3" borderId="3" xfId="1" applyNumberFormat="1" applyFont="1" applyFill="1" applyBorder="1" applyAlignment="1">
      <alignment horizontal="center" vertical="center"/>
    </xf>
    <xf numFmtId="164" fontId="3" fillId="2" borderId="18" xfId="1" applyNumberFormat="1" applyFont="1" applyFill="1" applyBorder="1" applyAlignment="1">
      <alignment horizontal="center" vertical="center" wrapText="1"/>
    </xf>
    <xf numFmtId="164" fontId="3" fillId="2" borderId="19" xfId="1" applyNumberFormat="1" applyFont="1" applyFill="1" applyBorder="1" applyAlignment="1">
      <alignment horizontal="center" vertical="center" wrapText="1"/>
    </xf>
    <xf numFmtId="164" fontId="3" fillId="7" borderId="6" xfId="1" applyNumberFormat="1" applyFont="1" applyFill="1" applyBorder="1" applyAlignment="1">
      <alignment horizontal="center" vertical="center"/>
    </xf>
    <xf numFmtId="164" fontId="3" fillId="7" borderId="3" xfId="1" applyNumberFormat="1" applyFont="1" applyFill="1" applyBorder="1" applyAlignment="1">
      <alignment horizontal="center" vertical="center"/>
    </xf>
    <xf numFmtId="164" fontId="3" fillId="2" borderId="2" xfId="1" applyNumberFormat="1" applyFont="1" applyFill="1" applyBorder="1" applyAlignment="1">
      <alignment horizontal="center" vertical="center"/>
    </xf>
    <xf numFmtId="164" fontId="3" fillId="2" borderId="3" xfId="1" applyNumberFormat="1" applyFont="1" applyFill="1" applyBorder="1" applyAlignment="1">
      <alignment horizontal="center" vertical="center"/>
    </xf>
    <xf numFmtId="164" fontId="3" fillId="7" borderId="2" xfId="1" applyNumberFormat="1" applyFont="1" applyFill="1" applyBorder="1" applyAlignment="1">
      <alignment horizontal="center" vertical="center"/>
    </xf>
    <xf numFmtId="164" fontId="4" fillId="3" borderId="2" xfId="1" applyNumberFormat="1" applyFont="1" applyFill="1" applyBorder="1" applyAlignment="1">
      <alignment horizontal="center" vertical="center"/>
    </xf>
    <xf numFmtId="164" fontId="3" fillId="2" borderId="6" xfId="1" applyNumberFormat="1" applyFont="1" applyFill="1" applyBorder="1" applyAlignment="1">
      <alignment horizontal="center" vertical="center"/>
    </xf>
    <xf numFmtId="164" fontId="4" fillId="7" borderId="18" xfId="1" applyNumberFormat="1" applyFont="1" applyFill="1" applyBorder="1" applyAlignment="1">
      <alignment horizontal="center" vertical="center" wrapText="1"/>
    </xf>
    <xf numFmtId="164" fontId="4" fillId="7" borderId="19" xfId="1" applyNumberFormat="1" applyFont="1" applyFill="1" applyBorder="1" applyAlignment="1">
      <alignment horizontal="center" vertical="center" wrapText="1"/>
    </xf>
    <xf numFmtId="164" fontId="4" fillId="3" borderId="2" xfId="1" applyNumberFormat="1" applyFont="1" applyFill="1" applyBorder="1" applyAlignment="1">
      <alignment horizontal="center"/>
    </xf>
    <xf numFmtId="164" fontId="4" fillId="3" borderId="6" xfId="1" applyNumberFormat="1" applyFont="1" applyFill="1" applyBorder="1" applyAlignment="1">
      <alignment horizontal="center"/>
    </xf>
    <xf numFmtId="164" fontId="4" fillId="3" borderId="3" xfId="1" applyNumberFormat="1" applyFont="1" applyFill="1" applyBorder="1" applyAlignment="1">
      <alignment horizontal="center"/>
    </xf>
    <xf numFmtId="164" fontId="3" fillId="2" borderId="6" xfId="1" applyNumberFormat="1" applyFont="1" applyFill="1" applyBorder="1" applyAlignment="1">
      <alignment horizontal="center" vertical="center" wrapText="1"/>
    </xf>
    <xf numFmtId="164" fontId="3" fillId="2" borderId="3" xfId="1" applyNumberFormat="1" applyFont="1" applyFill="1" applyBorder="1" applyAlignment="1">
      <alignment horizontal="center" vertical="center" wrapText="1"/>
    </xf>
    <xf numFmtId="164" fontId="3" fillId="2" borderId="2" xfId="1" applyNumberFormat="1" applyFont="1" applyFill="1" applyBorder="1" applyAlignment="1">
      <alignment horizontal="center"/>
    </xf>
    <xf numFmtId="164" fontId="3" fillId="2" borderId="6" xfId="1" applyNumberFormat="1" applyFont="1" applyFill="1" applyBorder="1" applyAlignment="1">
      <alignment horizontal="center"/>
    </xf>
    <xf numFmtId="164" fontId="3" fillId="2" borderId="3" xfId="1" applyNumberFormat="1" applyFont="1" applyFill="1" applyBorder="1" applyAlignment="1">
      <alignment horizontal="center"/>
    </xf>
    <xf numFmtId="164" fontId="4" fillId="7" borderId="2" xfId="1" applyNumberFormat="1" applyFont="1" applyFill="1" applyBorder="1" applyAlignment="1">
      <alignment horizontal="center"/>
    </xf>
    <xf numFmtId="164" fontId="4" fillId="7" borderId="6" xfId="1" applyNumberFormat="1" applyFont="1" applyFill="1" applyBorder="1" applyAlignment="1">
      <alignment horizontal="center"/>
    </xf>
    <xf numFmtId="164" fontId="4" fillId="7" borderId="3" xfId="1" applyNumberFormat="1" applyFont="1" applyFill="1" applyBorder="1" applyAlignment="1">
      <alignment horizontal="center"/>
    </xf>
    <xf numFmtId="0" fontId="3" fillId="2" borderId="18" xfId="0" applyFont="1" applyFill="1" applyBorder="1" applyAlignment="1">
      <alignment horizontal="center" vertical="center" wrapText="1"/>
    </xf>
    <xf numFmtId="0" fontId="3" fillId="2" borderId="19" xfId="0" applyFont="1" applyFill="1" applyBorder="1" applyAlignment="1">
      <alignment horizontal="center" vertical="center" wrapText="1"/>
    </xf>
    <xf numFmtId="3" fontId="3" fillId="2" borderId="6" xfId="0" applyNumberFormat="1" applyFont="1" applyFill="1" applyBorder="1" applyAlignment="1">
      <alignment horizontal="center" vertical="center" wrapText="1"/>
    </xf>
    <xf numFmtId="164" fontId="3" fillId="2" borderId="8" xfId="1" applyNumberFormat="1" applyFont="1" applyFill="1" applyBorder="1" applyAlignment="1">
      <alignment horizontal="center" vertical="center" wrapText="1"/>
    </xf>
    <xf numFmtId="164" fontId="3" fillId="2" borderId="0" xfId="1" applyNumberFormat="1" applyFont="1" applyFill="1" applyBorder="1" applyAlignment="1">
      <alignment horizontal="center" vertical="center" wrapText="1"/>
    </xf>
    <xf numFmtId="164" fontId="4" fillId="3" borderId="3" xfId="1" applyNumberFormat="1" applyFont="1" applyFill="1" applyBorder="1" applyAlignment="1">
      <alignment horizontal="center" vertical="center" wrapText="1"/>
    </xf>
    <xf numFmtId="164" fontId="4" fillId="3" borderId="8" xfId="1" applyNumberFormat="1" applyFont="1" applyFill="1" applyBorder="1" applyAlignment="1">
      <alignment horizontal="center" vertical="center" wrapText="1"/>
    </xf>
    <xf numFmtId="164" fontId="4" fillId="7" borderId="3" xfId="1" applyNumberFormat="1" applyFont="1" applyFill="1" applyBorder="1" applyAlignment="1">
      <alignment horizontal="center" vertical="center" wrapText="1"/>
    </xf>
    <xf numFmtId="164" fontId="4" fillId="7" borderId="8" xfId="1" applyNumberFormat="1" applyFont="1" applyFill="1" applyBorder="1" applyAlignment="1">
      <alignment horizontal="center" vertical="center" wrapText="1"/>
    </xf>
  </cellXfs>
  <cellStyles count="6">
    <cellStyle name="Currency" xfId="1" builtinId="4"/>
    <cellStyle name="Hyperlink" xfId="3" builtinId="8"/>
    <cellStyle name="Hyperlink 2 2" xfId="5" xr:uid="{413326D7-BA5A-418F-9ECF-7307B1C13286}"/>
    <cellStyle name="Normal" xfId="0" builtinId="0"/>
    <cellStyle name="Normal 2" xfId="4" xr:uid="{5EABC71B-556C-4FA6-AEE2-2BFC04FDB26B}"/>
    <cellStyle name="Percent" xfId="2" builtinId="5"/>
  </cellStyles>
  <dxfs count="5">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9</xdr:col>
      <xdr:colOff>55419</xdr:colOff>
      <xdr:row>14</xdr:row>
      <xdr:rowOff>430357</xdr:rowOff>
    </xdr:from>
    <xdr:to>
      <xdr:col>10</xdr:col>
      <xdr:colOff>193722</xdr:colOff>
      <xdr:row>19</xdr:row>
      <xdr:rowOff>62311</xdr:rowOff>
    </xdr:to>
    <xdr:pic>
      <xdr:nvPicPr>
        <xdr:cNvPr id="2" name="Picture 1">
          <a:extLst>
            <a:ext uri="{FF2B5EF4-FFF2-40B4-BE49-F238E27FC236}">
              <a16:creationId xmlns:a16="http://schemas.microsoft.com/office/drawing/2014/main" id="{2EB0268B-988A-4A4B-9750-02ABC9B8CD9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65544" y="4335607"/>
          <a:ext cx="747903" cy="83210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CCB820-DD69-4B92-944B-256B7A5C686A}">
  <sheetPr>
    <tabColor theme="7" tint="0.39997558519241921"/>
    <pageSetUpPr fitToPage="1"/>
  </sheetPr>
  <dimension ref="A1:EL37"/>
  <sheetViews>
    <sheetView showGridLines="0" tabSelected="1" showRuler="0" zoomScaleNormal="100" zoomScaleSheetLayoutView="110" workbookViewId="0"/>
  </sheetViews>
  <sheetFormatPr defaultRowHeight="12.75" x14ac:dyDescent="0.2"/>
  <cols>
    <col min="1" max="1" width="3.28515625" style="89" customWidth="1"/>
    <col min="2" max="3" width="9.140625" style="89"/>
    <col min="4" max="4" width="7.140625" style="89" customWidth="1"/>
    <col min="5" max="5" width="6.85546875" style="89" customWidth="1"/>
    <col min="6" max="10" width="9.140625" style="89"/>
    <col min="11" max="11" width="5.5703125" style="89" customWidth="1"/>
    <col min="12" max="12" width="0.7109375" style="89" customWidth="1"/>
    <col min="13" max="16384" width="9.140625" style="89"/>
  </cols>
  <sheetData>
    <row r="1" spans="1:142" ht="30" customHeight="1" x14ac:dyDescent="0.2">
      <c r="A1" s="87"/>
      <c r="B1" s="120" t="s">
        <v>329</v>
      </c>
      <c r="C1" s="120"/>
      <c r="D1" s="120"/>
      <c r="E1" s="120"/>
      <c r="F1" s="120"/>
      <c r="G1" s="120"/>
      <c r="H1" s="120"/>
      <c r="I1" s="120"/>
      <c r="J1" s="120"/>
      <c r="K1" s="121"/>
      <c r="L1" s="88"/>
    </row>
    <row r="2" spans="1:142" x14ac:dyDescent="0.2">
      <c r="A2" s="90"/>
      <c r="B2" s="91"/>
      <c r="C2" s="91"/>
      <c r="D2" s="91"/>
      <c r="E2" s="91"/>
      <c r="F2" s="91"/>
      <c r="G2" s="91"/>
      <c r="H2" s="91"/>
      <c r="I2" s="91"/>
      <c r="J2" s="91"/>
      <c r="K2" s="92"/>
    </row>
    <row r="3" spans="1:142" x14ac:dyDescent="0.2">
      <c r="A3" s="90"/>
      <c r="B3" s="93" t="s">
        <v>308</v>
      </c>
      <c r="C3" s="91"/>
      <c r="D3" s="91"/>
      <c r="E3" s="91"/>
      <c r="F3" s="91"/>
      <c r="G3" s="91"/>
      <c r="H3" s="91"/>
      <c r="I3" s="91"/>
      <c r="J3" s="91"/>
      <c r="K3" s="92"/>
    </row>
    <row r="4" spans="1:142" x14ac:dyDescent="0.2">
      <c r="A4" s="90"/>
      <c r="B4" s="91"/>
      <c r="C4" s="91"/>
      <c r="D4" s="91"/>
      <c r="E4" s="91"/>
      <c r="F4" s="91"/>
      <c r="G4" s="91"/>
      <c r="H4" s="91"/>
      <c r="I4" s="91"/>
      <c r="J4" s="91"/>
      <c r="K4" s="92"/>
    </row>
    <row r="5" spans="1:142" ht="39.75" customHeight="1" x14ac:dyDescent="0.2">
      <c r="A5" s="90"/>
      <c r="B5" s="118" t="s">
        <v>309</v>
      </c>
      <c r="C5" s="118"/>
      <c r="D5" s="118"/>
      <c r="E5" s="118"/>
      <c r="F5" s="118"/>
      <c r="G5" s="118"/>
      <c r="H5" s="118"/>
      <c r="I5" s="118"/>
      <c r="J5" s="118"/>
      <c r="K5" s="119"/>
    </row>
    <row r="6" spans="1:142" x14ac:dyDescent="0.2">
      <c r="A6" s="90"/>
      <c r="B6" s="91"/>
      <c r="C6" s="91"/>
      <c r="D6" s="91"/>
      <c r="E6" s="91"/>
      <c r="F6" s="91"/>
      <c r="G6" s="91"/>
      <c r="H6" s="91"/>
      <c r="I6" s="91"/>
      <c r="J6" s="91"/>
      <c r="K6" s="92"/>
    </row>
    <row r="7" spans="1:142" ht="27" customHeight="1" x14ac:dyDescent="0.2">
      <c r="A7" s="90"/>
      <c r="B7" s="118" t="s">
        <v>310</v>
      </c>
      <c r="C7" s="118"/>
      <c r="D7" s="118"/>
      <c r="E7" s="118"/>
      <c r="F7" s="118"/>
      <c r="G7" s="118"/>
      <c r="H7" s="118"/>
      <c r="I7" s="118"/>
      <c r="J7" s="118"/>
      <c r="K7" s="119"/>
    </row>
    <row r="8" spans="1:142" ht="12" customHeight="1" x14ac:dyDescent="0.2">
      <c r="A8" s="90"/>
      <c r="B8" s="91"/>
      <c r="C8" s="91"/>
      <c r="D8" s="91"/>
      <c r="E8" s="91"/>
      <c r="F8" s="91"/>
      <c r="G8" s="91"/>
      <c r="H8" s="91"/>
      <c r="I8" s="91"/>
      <c r="J8" s="91"/>
      <c r="K8" s="92"/>
    </row>
    <row r="9" spans="1:142" s="95" customFormat="1" ht="80.25" customHeight="1" x14ac:dyDescent="0.2">
      <c r="A9" s="94"/>
      <c r="B9" s="118" t="s">
        <v>311</v>
      </c>
      <c r="C9" s="118"/>
      <c r="D9" s="118"/>
      <c r="E9" s="118"/>
      <c r="F9" s="118"/>
      <c r="G9" s="118"/>
      <c r="H9" s="118"/>
      <c r="I9" s="118"/>
      <c r="J9" s="118"/>
      <c r="K9" s="11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89"/>
      <c r="CD9" s="89"/>
      <c r="CE9" s="89"/>
      <c r="CF9" s="89"/>
      <c r="CG9" s="89"/>
      <c r="CH9" s="89"/>
      <c r="CI9" s="89"/>
      <c r="CJ9" s="89"/>
      <c r="CK9" s="89"/>
      <c r="CL9" s="89"/>
      <c r="CM9" s="89"/>
      <c r="CN9" s="89"/>
      <c r="CO9" s="89"/>
      <c r="CP9" s="89"/>
      <c r="CQ9" s="89"/>
      <c r="CR9" s="89"/>
      <c r="CS9" s="89"/>
      <c r="CT9" s="89"/>
      <c r="CU9" s="89"/>
      <c r="CV9" s="89"/>
      <c r="CW9" s="89"/>
      <c r="CX9" s="89"/>
      <c r="CY9" s="89"/>
      <c r="CZ9" s="89"/>
      <c r="DA9" s="89"/>
      <c r="DB9" s="89"/>
      <c r="DC9" s="89"/>
      <c r="DD9" s="89"/>
      <c r="DE9" s="89"/>
      <c r="DF9" s="89"/>
      <c r="DG9" s="89"/>
      <c r="DH9" s="89"/>
      <c r="DI9" s="89"/>
      <c r="DJ9" s="89"/>
      <c r="DK9" s="89"/>
      <c r="DL9" s="89"/>
      <c r="DM9" s="89"/>
      <c r="DN9" s="89"/>
      <c r="DO9" s="89"/>
      <c r="DP9" s="89"/>
      <c r="DQ9" s="89"/>
      <c r="DR9" s="89"/>
      <c r="DS9" s="89"/>
      <c r="DT9" s="89"/>
      <c r="DU9" s="89"/>
      <c r="DV9" s="89"/>
      <c r="DW9" s="89"/>
      <c r="DX9" s="89"/>
      <c r="DY9" s="89"/>
      <c r="DZ9" s="89"/>
      <c r="EA9" s="89"/>
      <c r="EB9" s="89"/>
      <c r="EC9" s="89"/>
      <c r="ED9" s="89"/>
      <c r="EE9" s="89"/>
      <c r="EF9" s="89"/>
      <c r="EG9" s="89"/>
      <c r="EH9" s="89"/>
      <c r="EI9" s="89"/>
      <c r="EJ9" s="89"/>
      <c r="EK9" s="89"/>
      <c r="EL9" s="89"/>
    </row>
    <row r="10" spans="1:142" s="95" customFormat="1" ht="11.25" customHeight="1" x14ac:dyDescent="0.2">
      <c r="A10" s="94"/>
      <c r="B10" s="96"/>
      <c r="C10" s="96"/>
      <c r="D10" s="96"/>
      <c r="E10" s="96"/>
      <c r="F10" s="96"/>
      <c r="G10" s="96"/>
      <c r="H10" s="96"/>
      <c r="I10" s="96"/>
      <c r="J10" s="96"/>
      <c r="K10" s="97"/>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89"/>
      <c r="CD10" s="89"/>
      <c r="CE10" s="89"/>
      <c r="CF10" s="89"/>
      <c r="CG10" s="89"/>
      <c r="CH10" s="89"/>
      <c r="CI10" s="89"/>
      <c r="CJ10" s="89"/>
      <c r="CK10" s="89"/>
      <c r="CL10" s="89"/>
      <c r="CM10" s="89"/>
      <c r="CN10" s="89"/>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89"/>
      <c r="EG10" s="89"/>
      <c r="EH10" s="89"/>
      <c r="EI10" s="89"/>
      <c r="EJ10" s="89"/>
      <c r="EK10" s="89"/>
      <c r="EL10" s="89"/>
    </row>
    <row r="11" spans="1:142" ht="27.75" customHeight="1" x14ac:dyDescent="0.2">
      <c r="A11" s="90"/>
      <c r="B11" s="122" t="s">
        <v>327</v>
      </c>
      <c r="C11" s="122"/>
      <c r="D11" s="122"/>
      <c r="E11" s="122"/>
      <c r="F11" s="122"/>
      <c r="G11" s="122"/>
      <c r="H11" s="122"/>
      <c r="I11" s="122"/>
      <c r="J11" s="122"/>
      <c r="K11" s="123"/>
    </row>
    <row r="12" spans="1:142" ht="12" customHeight="1" x14ac:dyDescent="0.2">
      <c r="A12" s="90"/>
      <c r="B12" s="109"/>
      <c r="C12" s="109"/>
      <c r="D12" s="109"/>
      <c r="E12" s="109"/>
      <c r="F12" s="109"/>
      <c r="G12" s="109"/>
      <c r="H12" s="109"/>
      <c r="I12" s="109"/>
      <c r="J12" s="109"/>
      <c r="K12" s="110"/>
    </row>
    <row r="13" spans="1:142" ht="27.75" customHeight="1" x14ac:dyDescent="0.2">
      <c r="A13" s="90"/>
      <c r="B13" s="122" t="s">
        <v>330</v>
      </c>
      <c r="C13" s="122"/>
      <c r="D13" s="122"/>
      <c r="E13" s="122"/>
      <c r="F13" s="122"/>
      <c r="G13" s="122"/>
      <c r="H13" s="122"/>
      <c r="I13" s="122"/>
      <c r="J13" s="122"/>
      <c r="K13" s="123"/>
    </row>
    <row r="14" spans="1:142" ht="12" customHeight="1" x14ac:dyDescent="0.2">
      <c r="A14" s="90"/>
      <c r="B14" s="98"/>
      <c r="C14" s="98"/>
      <c r="D14" s="98"/>
      <c r="E14" s="98"/>
      <c r="F14" s="98"/>
      <c r="G14" s="98"/>
      <c r="H14" s="98"/>
      <c r="I14" s="98"/>
      <c r="J14" s="98"/>
      <c r="K14" s="99"/>
    </row>
    <row r="15" spans="1:142" ht="43.5" customHeight="1" x14ac:dyDescent="0.2">
      <c r="A15" s="90"/>
      <c r="B15" s="117" t="s">
        <v>328</v>
      </c>
      <c r="C15" s="118"/>
      <c r="D15" s="118"/>
      <c r="E15" s="118"/>
      <c r="F15" s="118"/>
      <c r="G15" s="118"/>
      <c r="H15" s="118"/>
      <c r="I15" s="118"/>
      <c r="J15" s="118"/>
      <c r="K15" s="119"/>
    </row>
    <row r="16" spans="1:142" x14ac:dyDescent="0.2">
      <c r="A16" s="90"/>
      <c r="B16" s="91"/>
      <c r="C16" s="91"/>
      <c r="D16" s="91"/>
      <c r="E16" s="91"/>
      <c r="F16" s="91"/>
      <c r="G16" s="91"/>
      <c r="H16" s="91"/>
      <c r="I16" s="91"/>
      <c r="J16" s="91"/>
      <c r="K16" s="92"/>
    </row>
    <row r="17" spans="1:11" x14ac:dyDescent="0.2">
      <c r="A17" s="90"/>
      <c r="B17" s="93" t="s">
        <v>312</v>
      </c>
      <c r="C17" s="91"/>
      <c r="D17" s="91"/>
      <c r="E17" s="91"/>
      <c r="F17" s="91"/>
      <c r="G17" s="91"/>
      <c r="H17" s="91"/>
      <c r="I17" s="91"/>
      <c r="J17" s="91"/>
      <c r="K17" s="92"/>
    </row>
    <row r="18" spans="1:11" x14ac:dyDescent="0.2">
      <c r="A18" s="90"/>
      <c r="B18" s="93"/>
      <c r="C18" s="91"/>
      <c r="D18" s="91"/>
      <c r="E18" s="91"/>
      <c r="F18" s="91"/>
      <c r="G18" s="91"/>
      <c r="H18" s="91"/>
      <c r="I18" s="91"/>
      <c r="J18" s="91"/>
      <c r="K18" s="92"/>
    </row>
    <row r="19" spans="1:11" x14ac:dyDescent="0.2">
      <c r="A19" s="90"/>
      <c r="B19" s="100" t="s">
        <v>313</v>
      </c>
      <c r="C19" s="91"/>
      <c r="D19" s="91"/>
      <c r="E19" s="91"/>
      <c r="F19" s="100" t="s">
        <v>314</v>
      </c>
      <c r="G19" s="91"/>
      <c r="H19" s="91"/>
      <c r="I19" s="91"/>
      <c r="J19" s="91"/>
      <c r="K19" s="92"/>
    </row>
    <row r="20" spans="1:11" x14ac:dyDescent="0.2">
      <c r="A20" s="90"/>
      <c r="B20" s="101" t="s">
        <v>316</v>
      </c>
      <c r="C20" s="91"/>
      <c r="D20" s="91"/>
      <c r="E20" s="91"/>
      <c r="F20" s="93" t="s">
        <v>321</v>
      </c>
      <c r="G20" s="91"/>
      <c r="H20" s="91"/>
      <c r="I20" s="91"/>
      <c r="J20" s="91"/>
      <c r="K20" s="92"/>
    </row>
    <row r="21" spans="1:11" x14ac:dyDescent="0.2">
      <c r="A21" s="90"/>
      <c r="B21" s="101" t="s">
        <v>317</v>
      </c>
      <c r="C21" s="91"/>
      <c r="D21" s="91"/>
      <c r="E21" s="91"/>
      <c r="F21" s="93" t="s">
        <v>322</v>
      </c>
      <c r="G21" s="91"/>
      <c r="H21" s="91"/>
      <c r="I21" s="91"/>
      <c r="J21" s="91"/>
      <c r="K21" s="92"/>
    </row>
    <row r="22" spans="1:11" x14ac:dyDescent="0.2">
      <c r="A22" s="90"/>
      <c r="B22" s="101" t="s">
        <v>318</v>
      </c>
      <c r="C22" s="91"/>
      <c r="D22" s="91"/>
      <c r="E22" s="91"/>
      <c r="F22" s="93" t="s">
        <v>323</v>
      </c>
      <c r="G22" s="91"/>
      <c r="H22" s="91"/>
      <c r="I22" s="91"/>
      <c r="J22" s="91"/>
      <c r="K22" s="92"/>
    </row>
    <row r="23" spans="1:11" x14ac:dyDescent="0.2">
      <c r="A23" s="90"/>
      <c r="B23" s="101" t="s">
        <v>319</v>
      </c>
      <c r="C23" s="91"/>
      <c r="D23" s="91"/>
      <c r="E23" s="91"/>
      <c r="F23" s="93" t="s">
        <v>324</v>
      </c>
      <c r="G23" s="91"/>
      <c r="H23" s="91"/>
      <c r="I23" s="91"/>
      <c r="J23" s="91"/>
      <c r="K23" s="92"/>
    </row>
    <row r="24" spans="1:11" x14ac:dyDescent="0.2">
      <c r="A24" s="90"/>
      <c r="B24" s="101" t="s">
        <v>320</v>
      </c>
      <c r="C24" s="91"/>
      <c r="D24" s="91"/>
      <c r="E24" s="91"/>
      <c r="F24" s="93" t="s">
        <v>325</v>
      </c>
      <c r="G24" s="91"/>
      <c r="H24" s="91"/>
      <c r="I24" s="91"/>
      <c r="J24" s="91"/>
      <c r="K24" s="92"/>
    </row>
    <row r="25" spans="1:11" x14ac:dyDescent="0.2">
      <c r="A25" s="90"/>
      <c r="B25" s="101" t="s">
        <v>315</v>
      </c>
      <c r="C25" s="91"/>
      <c r="D25" s="91"/>
      <c r="E25" s="91"/>
      <c r="F25" s="93" t="s">
        <v>326</v>
      </c>
      <c r="G25" s="91"/>
      <c r="H25" s="91"/>
      <c r="I25" s="91"/>
      <c r="J25" s="91"/>
      <c r="K25" s="92"/>
    </row>
    <row r="26" spans="1:11" x14ac:dyDescent="0.2">
      <c r="A26" s="102"/>
      <c r="B26" s="103"/>
      <c r="C26" s="104"/>
      <c r="D26" s="104"/>
      <c r="E26" s="104"/>
      <c r="F26" s="105"/>
      <c r="G26" s="104"/>
      <c r="H26" s="104"/>
      <c r="I26" s="104"/>
      <c r="J26" s="104"/>
      <c r="K26" s="106"/>
    </row>
    <row r="29" spans="1:11" x14ac:dyDescent="0.2">
      <c r="D29" s="107"/>
    </row>
    <row r="37" spans="3:3" x14ac:dyDescent="0.2">
      <c r="C37" s="108"/>
    </row>
  </sheetData>
  <mergeCells count="7">
    <mergeCell ref="B15:K15"/>
    <mergeCell ref="B1:K1"/>
    <mergeCell ref="B5:K5"/>
    <mergeCell ref="B7:K7"/>
    <mergeCell ref="B9:K9"/>
    <mergeCell ref="B11:K11"/>
    <mergeCell ref="B13:K13"/>
  </mergeCells>
  <hyperlinks>
    <hyperlink ref="B20" location="'Operating Rev'!A1" display="Operating Rev" xr:uid="{7AA19D33-2527-498A-BB55-D30F76004FE8}"/>
    <hyperlink ref="B21" location="'Operating Expend'!A1" display="Operating Expend" xr:uid="{07FF6E23-10AC-4C65-A84F-9941B53F8C27}"/>
    <hyperlink ref="B22" location="'Collection Expend'!A1" display="Collection Expend" xr:uid="{13164FEF-A11C-40C7-BE70-5700B84DC459}"/>
    <hyperlink ref="B23" location="'NonGov Grant'!A1" display="NonGov Grant" xr:uid="{2076B851-0BAB-40E7-B136-2AF3F3D6DBA8}"/>
    <hyperlink ref="B24" location="'Capital Rev &amp; Expend'!A1" display="Capital Rev &amp; Expend" xr:uid="{9757278F-0172-4847-885B-664AE8F0C9AF}"/>
    <hyperlink ref="B25" location="'All Data'!A1" display="All Data" xr:uid="{81DAB396-3193-4DC3-AEE7-678A59E57E0E}"/>
  </hyperlinks>
  <printOptions horizontalCentered="1"/>
  <pageMargins left="0.7" right="0.7" top="0.75" bottom="0.75" header="0.3" footer="0.3"/>
  <pageSetup fitToHeight="0" orientation="portrait" r:id="rId1"/>
  <headerFooter>
    <oddHeader>&amp;CCollection Use FY2019</oddHeader>
    <oddFooter>&amp;CRI Office of Library &amp; Information Services</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179F70-123B-4FB7-89E5-85779063DCDF}">
  <sheetPr>
    <tabColor theme="7" tint="0.39997558519241921"/>
    <pageSetUpPr fitToPage="1"/>
  </sheetPr>
  <dimension ref="A1:R54"/>
  <sheetViews>
    <sheetView zoomScaleNormal="100" workbookViewId="0">
      <pane xSplit="1" ySplit="2" topLeftCell="B3" activePane="bottomRight" state="frozen"/>
      <selection pane="topRight" activeCell="B1" sqref="B1"/>
      <selection pane="bottomLeft" activeCell="A3" sqref="A3"/>
      <selection pane="bottomRight" sqref="A1:A2"/>
    </sheetView>
  </sheetViews>
  <sheetFormatPr defaultRowHeight="12.75" x14ac:dyDescent="0.2"/>
  <cols>
    <col min="1" max="1" width="36.28515625" style="2" customWidth="1"/>
    <col min="2" max="2" width="15.28515625" style="2" customWidth="1"/>
    <col min="3" max="3" width="11.42578125" style="7" hidden="1" customWidth="1"/>
    <col min="4" max="4" width="16.5703125" style="9" customWidth="1"/>
    <col min="5" max="5" width="17.28515625" style="9" customWidth="1"/>
    <col min="6" max="6" width="17" style="9" customWidth="1"/>
    <col min="7" max="7" width="17.42578125" style="9" customWidth="1"/>
    <col min="8" max="8" width="17.5703125" style="9" customWidth="1"/>
    <col min="9" max="9" width="16.42578125" style="9" customWidth="1"/>
    <col min="10" max="10" width="13.140625" style="9" customWidth="1"/>
    <col min="11" max="11" width="38.7109375" style="5" customWidth="1"/>
    <col min="12" max="12" width="11.85546875" style="5" customWidth="1"/>
    <col min="13" max="13" width="13.140625" style="9" customWidth="1"/>
    <col min="14" max="15" width="12.5703125" style="9" customWidth="1"/>
    <col min="16" max="16" width="15.5703125" style="9" customWidth="1"/>
    <col min="17" max="17" width="13.85546875" style="9" customWidth="1"/>
    <col min="18" max="18" width="14.28515625" style="25" customWidth="1"/>
  </cols>
  <sheetData>
    <row r="1" spans="1:18" ht="14.25" customHeight="1" x14ac:dyDescent="0.2">
      <c r="A1" s="124" t="s">
        <v>0</v>
      </c>
      <c r="B1" s="126" t="s">
        <v>263</v>
      </c>
      <c r="C1" s="128" t="s">
        <v>264</v>
      </c>
      <c r="D1" s="136" t="s">
        <v>273</v>
      </c>
      <c r="E1" s="137"/>
      <c r="F1" s="138" t="s">
        <v>272</v>
      </c>
      <c r="G1" s="135"/>
      <c r="H1" s="139" t="s">
        <v>274</v>
      </c>
      <c r="I1" s="131"/>
      <c r="J1" s="136" t="s">
        <v>275</v>
      </c>
      <c r="K1" s="140"/>
      <c r="L1" s="137"/>
      <c r="M1" s="134" t="s">
        <v>6</v>
      </c>
      <c r="N1" s="134"/>
      <c r="O1" s="135"/>
      <c r="P1" s="132" t="s">
        <v>13</v>
      </c>
      <c r="Q1" s="130" t="s">
        <v>288</v>
      </c>
      <c r="R1" s="131"/>
    </row>
    <row r="2" spans="1:18" ht="52.5" customHeight="1" x14ac:dyDescent="0.2">
      <c r="A2" s="125"/>
      <c r="B2" s="127"/>
      <c r="C2" s="129"/>
      <c r="D2" s="10" t="s">
        <v>1</v>
      </c>
      <c r="E2" s="44" t="s">
        <v>265</v>
      </c>
      <c r="F2" s="42" t="s">
        <v>2</v>
      </c>
      <c r="G2" s="43" t="s">
        <v>266</v>
      </c>
      <c r="H2" s="45" t="s">
        <v>3</v>
      </c>
      <c r="I2" s="46" t="s">
        <v>267</v>
      </c>
      <c r="J2" s="10" t="s">
        <v>4</v>
      </c>
      <c r="K2" s="11" t="s">
        <v>5</v>
      </c>
      <c r="L2" s="47" t="s">
        <v>268</v>
      </c>
      <c r="M2" s="48" t="s">
        <v>6</v>
      </c>
      <c r="N2" s="49" t="s">
        <v>270</v>
      </c>
      <c r="O2" s="61" t="s">
        <v>269</v>
      </c>
      <c r="P2" s="133"/>
      <c r="Q2" s="82" t="s">
        <v>14</v>
      </c>
      <c r="R2" s="83" t="s">
        <v>271</v>
      </c>
    </row>
    <row r="3" spans="1:18" x14ac:dyDescent="0.2">
      <c r="A3" s="31" t="s">
        <v>177</v>
      </c>
      <c r="B3" s="32" t="s">
        <v>224</v>
      </c>
      <c r="C3" s="33">
        <v>16310</v>
      </c>
      <c r="D3" s="15">
        <v>1717057</v>
      </c>
      <c r="E3" s="14">
        <f t="shared" ref="E3:E50" si="0">D3/M3</f>
        <v>0.79832928292696759</v>
      </c>
      <c r="F3" s="15">
        <v>379408</v>
      </c>
      <c r="G3" s="14">
        <f t="shared" ref="G3:G50" si="1">F3/P3</f>
        <v>0.17474029000565569</v>
      </c>
      <c r="H3" s="15">
        <v>5500</v>
      </c>
      <c r="I3" s="16">
        <f t="shared" ref="I3:I50" si="2">H3/P3</f>
        <v>2.533082051593815E-3</v>
      </c>
      <c r="J3" s="15">
        <v>48848</v>
      </c>
      <c r="K3" s="17" t="s">
        <v>28</v>
      </c>
      <c r="L3" s="18">
        <f t="shared" ref="L3:L50" si="3">J3/P3</f>
        <v>2.2497453101137217E-2</v>
      </c>
      <c r="M3" s="13">
        <v>2150813</v>
      </c>
      <c r="N3" s="34">
        <f t="shared" ref="N3:N50" si="4">M3/C3</f>
        <v>131.87081545064379</v>
      </c>
      <c r="O3" s="14">
        <f t="shared" ref="O3:O50" si="5">M3/P3</f>
        <v>0.99057923756993604</v>
      </c>
      <c r="P3" s="114">
        <v>2171268</v>
      </c>
      <c r="Q3" s="13">
        <v>20455</v>
      </c>
      <c r="R3" s="14">
        <f t="shared" ref="R3:R50" si="6">Q3/P3</f>
        <v>9.4207624300639073E-3</v>
      </c>
    </row>
    <row r="4" spans="1:18" x14ac:dyDescent="0.2">
      <c r="A4" s="31" t="s">
        <v>178</v>
      </c>
      <c r="B4" s="32" t="s">
        <v>225</v>
      </c>
      <c r="C4" s="33">
        <v>22954</v>
      </c>
      <c r="D4" s="15">
        <v>922712</v>
      </c>
      <c r="E4" s="14">
        <f t="shared" si="0"/>
        <v>0.81007652915649364</v>
      </c>
      <c r="F4" s="15">
        <v>192571</v>
      </c>
      <c r="G4" s="14">
        <f t="shared" si="1"/>
        <v>0.13498304747338311</v>
      </c>
      <c r="H4" s="15">
        <v>0</v>
      </c>
      <c r="I4" s="16">
        <f t="shared" si="2"/>
        <v>0</v>
      </c>
      <c r="J4" s="15">
        <v>23760</v>
      </c>
      <c r="K4" s="17" t="s">
        <v>32</v>
      </c>
      <c r="L4" s="18">
        <f t="shared" si="3"/>
        <v>1.665462197302596E-2</v>
      </c>
      <c r="M4" s="13">
        <v>1139043</v>
      </c>
      <c r="N4" s="34">
        <f t="shared" si="4"/>
        <v>49.622854404461094</v>
      </c>
      <c r="O4" s="14">
        <f t="shared" si="5"/>
        <v>0.79841458653288766</v>
      </c>
      <c r="P4" s="114">
        <v>1426631</v>
      </c>
      <c r="Q4" s="13">
        <v>0</v>
      </c>
      <c r="R4" s="14">
        <f t="shared" si="6"/>
        <v>0</v>
      </c>
    </row>
    <row r="5" spans="1:18" x14ac:dyDescent="0.2">
      <c r="A5" s="31" t="s">
        <v>179</v>
      </c>
      <c r="B5" s="32" t="s">
        <v>226</v>
      </c>
      <c r="C5" s="33">
        <v>14055</v>
      </c>
      <c r="D5" s="15">
        <v>771643</v>
      </c>
      <c r="E5" s="14">
        <f t="shared" si="0"/>
        <v>0.8422689347136052</v>
      </c>
      <c r="F5" s="15">
        <v>129346</v>
      </c>
      <c r="G5" s="14">
        <f t="shared" si="1"/>
        <v>0.10068673042522484</v>
      </c>
      <c r="H5" s="15">
        <v>0</v>
      </c>
      <c r="I5" s="16">
        <f t="shared" si="2"/>
        <v>0</v>
      </c>
      <c r="J5" s="15">
        <v>15159</v>
      </c>
      <c r="K5" s="17" t="s">
        <v>37</v>
      </c>
      <c r="L5" s="18">
        <f t="shared" si="3"/>
        <v>1.180021142142767E-2</v>
      </c>
      <c r="M5" s="13">
        <v>916148</v>
      </c>
      <c r="N5" s="34">
        <f t="shared" si="4"/>
        <v>65.183066524368556</v>
      </c>
      <c r="O5" s="14">
        <f t="shared" si="5"/>
        <v>0.71315654682486429</v>
      </c>
      <c r="P5" s="114">
        <v>1284638</v>
      </c>
      <c r="Q5" s="13">
        <v>14573</v>
      </c>
      <c r="R5" s="14">
        <f t="shared" si="6"/>
        <v>1.1344051787351768E-2</v>
      </c>
    </row>
    <row r="6" spans="1:18" x14ac:dyDescent="0.2">
      <c r="A6" s="31" t="s">
        <v>180</v>
      </c>
      <c r="B6" s="32" t="s">
        <v>226</v>
      </c>
      <c r="C6" s="33">
        <v>1900</v>
      </c>
      <c r="D6" s="15">
        <v>79500</v>
      </c>
      <c r="E6" s="14">
        <f t="shared" si="0"/>
        <v>0.59132426884055811</v>
      </c>
      <c r="F6" s="15">
        <v>45094</v>
      </c>
      <c r="G6" s="14">
        <f t="shared" si="1"/>
        <v>0.33541102615215257</v>
      </c>
      <c r="H6" s="15">
        <v>0</v>
      </c>
      <c r="I6" s="16">
        <f t="shared" si="2"/>
        <v>0</v>
      </c>
      <c r="J6" s="15">
        <v>9850</v>
      </c>
      <c r="K6" s="17" t="s">
        <v>34</v>
      </c>
      <c r="L6" s="18">
        <f t="shared" si="3"/>
        <v>7.326470500728928E-2</v>
      </c>
      <c r="M6" s="13">
        <v>134444</v>
      </c>
      <c r="N6" s="34">
        <f t="shared" si="4"/>
        <v>70.760000000000005</v>
      </c>
      <c r="O6" s="14">
        <f t="shared" si="5"/>
        <v>1</v>
      </c>
      <c r="P6" s="114">
        <v>134444</v>
      </c>
      <c r="Q6" s="13">
        <v>9850</v>
      </c>
      <c r="R6" s="14">
        <f t="shared" si="6"/>
        <v>7.326470500728928E-2</v>
      </c>
    </row>
    <row r="7" spans="1:18" ht="25.5" x14ac:dyDescent="0.2">
      <c r="A7" s="31" t="s">
        <v>181</v>
      </c>
      <c r="B7" s="32" t="s">
        <v>227</v>
      </c>
      <c r="C7" s="33">
        <v>19376</v>
      </c>
      <c r="D7" s="15">
        <v>118825</v>
      </c>
      <c r="E7" s="14">
        <f t="shared" si="0"/>
        <v>0.55995381824179447</v>
      </c>
      <c r="F7" s="15">
        <v>26488</v>
      </c>
      <c r="G7" s="14">
        <f t="shared" si="1"/>
        <v>9.8760276654051932E-2</v>
      </c>
      <c r="H7" s="15">
        <v>5519</v>
      </c>
      <c r="I7" s="16">
        <f t="shared" si="2"/>
        <v>2.0577543297104827E-2</v>
      </c>
      <c r="J7" s="15">
        <v>61373</v>
      </c>
      <c r="K7" s="17" t="s">
        <v>41</v>
      </c>
      <c r="L7" s="18">
        <f t="shared" si="3"/>
        <v>0.22882869446878321</v>
      </c>
      <c r="M7" s="13">
        <v>212205</v>
      </c>
      <c r="N7" s="34">
        <f t="shared" si="4"/>
        <v>10.951950867052023</v>
      </c>
      <c r="O7" s="14">
        <f t="shared" si="5"/>
        <v>0.79120448910348429</v>
      </c>
      <c r="P7" s="114">
        <v>268205</v>
      </c>
      <c r="Q7" s="13">
        <v>56000</v>
      </c>
      <c r="R7" s="14">
        <f t="shared" si="6"/>
        <v>0.20879551089651571</v>
      </c>
    </row>
    <row r="8" spans="1:18" ht="25.5" x14ac:dyDescent="0.2">
      <c r="A8" s="31" t="s">
        <v>182</v>
      </c>
      <c r="B8" s="32" t="s">
        <v>228</v>
      </c>
      <c r="C8" s="33">
        <v>7827</v>
      </c>
      <c r="D8" s="15">
        <v>238526</v>
      </c>
      <c r="E8" s="14">
        <f t="shared" si="0"/>
        <v>0.6853151675175907</v>
      </c>
      <c r="F8" s="15">
        <v>51117</v>
      </c>
      <c r="G8" s="14">
        <f t="shared" si="1"/>
        <v>0.14103459026660745</v>
      </c>
      <c r="H8" s="15">
        <v>0</v>
      </c>
      <c r="I8" s="16">
        <f t="shared" si="2"/>
        <v>0</v>
      </c>
      <c r="J8" s="15">
        <v>58410</v>
      </c>
      <c r="K8" s="17" t="s">
        <v>45</v>
      </c>
      <c r="L8" s="18">
        <f t="shared" si="3"/>
        <v>0.16115637493343782</v>
      </c>
      <c r="M8" s="13">
        <v>348053</v>
      </c>
      <c r="N8" s="34">
        <f t="shared" si="4"/>
        <v>44.468250926280824</v>
      </c>
      <c r="O8" s="14">
        <f t="shared" si="5"/>
        <v>0.96029720535366936</v>
      </c>
      <c r="P8" s="114">
        <v>362443</v>
      </c>
      <c r="Q8" s="13">
        <v>14390</v>
      </c>
      <c r="R8" s="14">
        <f t="shared" si="6"/>
        <v>3.9702794646330593E-2</v>
      </c>
    </row>
    <row r="9" spans="1:18" x14ac:dyDescent="0.2">
      <c r="A9" s="31" t="s">
        <v>183</v>
      </c>
      <c r="B9" s="32" t="s">
        <v>229</v>
      </c>
      <c r="C9" s="33">
        <v>35014</v>
      </c>
      <c r="D9" s="15">
        <v>1056303</v>
      </c>
      <c r="E9" s="14">
        <f t="shared" si="0"/>
        <v>0.81930062965669048</v>
      </c>
      <c r="F9" s="15">
        <v>232971</v>
      </c>
      <c r="G9" s="14">
        <f t="shared" si="1"/>
        <v>0.18069937034330949</v>
      </c>
      <c r="H9" s="15">
        <v>0</v>
      </c>
      <c r="I9" s="16">
        <f t="shared" si="2"/>
        <v>0</v>
      </c>
      <c r="J9" s="15">
        <v>0</v>
      </c>
      <c r="K9" s="17" t="s">
        <v>48</v>
      </c>
      <c r="L9" s="18">
        <f t="shared" si="3"/>
        <v>0</v>
      </c>
      <c r="M9" s="13">
        <v>1289274</v>
      </c>
      <c r="N9" s="34">
        <f t="shared" si="4"/>
        <v>36.821671331467414</v>
      </c>
      <c r="O9" s="14">
        <f t="shared" si="5"/>
        <v>1</v>
      </c>
      <c r="P9" s="114">
        <v>1289274</v>
      </c>
      <c r="Q9" s="13">
        <v>0</v>
      </c>
      <c r="R9" s="14">
        <f t="shared" si="6"/>
        <v>0</v>
      </c>
    </row>
    <row r="10" spans="1:18" x14ac:dyDescent="0.2">
      <c r="A10" s="31" t="s">
        <v>184</v>
      </c>
      <c r="B10" s="32" t="s">
        <v>230</v>
      </c>
      <c r="C10" s="33">
        <v>80387</v>
      </c>
      <c r="D10" s="15">
        <v>2867987</v>
      </c>
      <c r="E10" s="14">
        <f t="shared" si="0"/>
        <v>0.80956801954714797</v>
      </c>
      <c r="F10" s="15">
        <v>599627</v>
      </c>
      <c r="G10" s="14">
        <f t="shared" si="1"/>
        <v>0.15522700020502711</v>
      </c>
      <c r="H10" s="15">
        <v>0</v>
      </c>
      <c r="I10" s="16">
        <f t="shared" si="2"/>
        <v>0</v>
      </c>
      <c r="J10" s="15">
        <v>75000</v>
      </c>
      <c r="K10" s="17" t="s">
        <v>51</v>
      </c>
      <c r="L10" s="18">
        <f t="shared" si="3"/>
        <v>1.9415444960578881E-2</v>
      </c>
      <c r="M10" s="13">
        <v>3542614</v>
      </c>
      <c r="N10" s="34">
        <f t="shared" si="4"/>
        <v>44.069488847699255</v>
      </c>
      <c r="O10" s="14">
        <f t="shared" si="5"/>
        <v>0.91708569511434923</v>
      </c>
      <c r="P10" s="114">
        <v>3862904</v>
      </c>
      <c r="Q10" s="13">
        <v>335690</v>
      </c>
      <c r="R10" s="14">
        <f t="shared" si="6"/>
        <v>8.6900942917556331E-2</v>
      </c>
    </row>
    <row r="11" spans="1:18" x14ac:dyDescent="0.2">
      <c r="A11" s="31" t="s">
        <v>185</v>
      </c>
      <c r="B11" s="32" t="s">
        <v>231</v>
      </c>
      <c r="C11" s="33">
        <v>33506</v>
      </c>
      <c r="D11" s="15">
        <v>1363760</v>
      </c>
      <c r="E11" s="14">
        <f t="shared" si="0"/>
        <v>0.78874555818774061</v>
      </c>
      <c r="F11" s="15">
        <v>281091</v>
      </c>
      <c r="G11" s="14">
        <f t="shared" si="1"/>
        <v>0.16126628204775148</v>
      </c>
      <c r="H11" s="15">
        <v>0</v>
      </c>
      <c r="I11" s="16">
        <f t="shared" si="2"/>
        <v>0</v>
      </c>
      <c r="J11" s="15">
        <v>84173</v>
      </c>
      <c r="K11" s="17" t="s">
        <v>55</v>
      </c>
      <c r="L11" s="18">
        <f t="shared" si="3"/>
        <v>4.829136030255464E-2</v>
      </c>
      <c r="M11" s="13">
        <v>1729024</v>
      </c>
      <c r="N11" s="34">
        <f t="shared" si="4"/>
        <v>51.603414313854238</v>
      </c>
      <c r="O11" s="14">
        <f t="shared" si="5"/>
        <v>0.99196798208171544</v>
      </c>
      <c r="P11" s="114">
        <v>1743024</v>
      </c>
      <c r="Q11" s="13">
        <v>14000</v>
      </c>
      <c r="R11" s="14">
        <f t="shared" si="6"/>
        <v>8.0320179182845446E-3</v>
      </c>
    </row>
    <row r="12" spans="1:18" x14ac:dyDescent="0.2">
      <c r="A12" s="31" t="s">
        <v>186</v>
      </c>
      <c r="B12" s="32" t="s">
        <v>232</v>
      </c>
      <c r="C12" s="33">
        <v>13146</v>
      </c>
      <c r="D12" s="15">
        <v>525000</v>
      </c>
      <c r="E12" s="14">
        <f t="shared" si="0"/>
        <v>0.70452492877588457</v>
      </c>
      <c r="F12" s="15">
        <v>131334</v>
      </c>
      <c r="G12" s="14">
        <f t="shared" si="1"/>
        <v>0.16408340725378243</v>
      </c>
      <c r="H12" s="15">
        <v>0</v>
      </c>
      <c r="I12" s="16">
        <f t="shared" si="2"/>
        <v>0</v>
      </c>
      <c r="J12" s="15">
        <v>88849</v>
      </c>
      <c r="K12" s="17" t="s">
        <v>59</v>
      </c>
      <c r="L12" s="18">
        <f t="shared" si="3"/>
        <v>0.111004360265364</v>
      </c>
      <c r="M12" s="13">
        <v>745183</v>
      </c>
      <c r="N12" s="34">
        <f t="shared" si="4"/>
        <v>56.685151376844665</v>
      </c>
      <c r="O12" s="14">
        <f t="shared" si="5"/>
        <v>0.93100161167401707</v>
      </c>
      <c r="P12" s="114">
        <v>800410</v>
      </c>
      <c r="Q12" s="13">
        <v>0</v>
      </c>
      <c r="R12" s="14">
        <f t="shared" si="6"/>
        <v>0</v>
      </c>
    </row>
    <row r="13" spans="1:18" x14ac:dyDescent="0.2">
      <c r="A13" s="31" t="s">
        <v>187</v>
      </c>
      <c r="B13" s="32" t="s">
        <v>233</v>
      </c>
      <c r="C13" s="33">
        <v>47037</v>
      </c>
      <c r="D13" s="15">
        <v>1939993</v>
      </c>
      <c r="E13" s="14">
        <f t="shared" si="0"/>
        <v>0.81919153104916009</v>
      </c>
      <c r="F13" s="15">
        <v>418643</v>
      </c>
      <c r="G13" s="14">
        <f t="shared" si="1"/>
        <v>0.17504871256658777</v>
      </c>
      <c r="H13" s="15">
        <v>0</v>
      </c>
      <c r="I13" s="16">
        <f t="shared" si="2"/>
        <v>0</v>
      </c>
      <c r="J13" s="15">
        <v>9544</v>
      </c>
      <c r="K13" s="17" t="s">
        <v>62</v>
      </c>
      <c r="L13" s="18">
        <f t="shared" si="3"/>
        <v>3.9906672576288478E-3</v>
      </c>
      <c r="M13" s="13">
        <v>2368180</v>
      </c>
      <c r="N13" s="34">
        <f t="shared" si="4"/>
        <v>50.347173501711417</v>
      </c>
      <c r="O13" s="14">
        <f t="shared" si="5"/>
        <v>0.99021567332056637</v>
      </c>
      <c r="P13" s="114">
        <v>2391580</v>
      </c>
      <c r="Q13" s="13">
        <v>32944</v>
      </c>
      <c r="R13" s="14">
        <f t="shared" si="6"/>
        <v>1.3774993937062528E-2</v>
      </c>
    </row>
    <row r="14" spans="1:18" ht="25.5" x14ac:dyDescent="0.2">
      <c r="A14" s="31" t="s">
        <v>188</v>
      </c>
      <c r="B14" s="32" t="s">
        <v>234</v>
      </c>
      <c r="C14" s="33">
        <v>6425</v>
      </c>
      <c r="D14" s="15">
        <v>266214</v>
      </c>
      <c r="E14" s="14">
        <f t="shared" si="0"/>
        <v>0.82911788614088033</v>
      </c>
      <c r="F14" s="15">
        <v>49367</v>
      </c>
      <c r="G14" s="14">
        <f t="shared" si="1"/>
        <v>0.1537524799038249</v>
      </c>
      <c r="H14" s="15">
        <v>0</v>
      </c>
      <c r="I14" s="16">
        <f t="shared" si="2"/>
        <v>0</v>
      </c>
      <c r="J14" s="15">
        <v>5500</v>
      </c>
      <c r="K14" s="17" t="s">
        <v>64</v>
      </c>
      <c r="L14" s="18">
        <f t="shared" si="3"/>
        <v>1.7129633955294769E-2</v>
      </c>
      <c r="M14" s="13">
        <v>321081</v>
      </c>
      <c r="N14" s="34">
        <f t="shared" si="4"/>
        <v>49.973696498054473</v>
      </c>
      <c r="O14" s="14">
        <f t="shared" si="5"/>
        <v>1</v>
      </c>
      <c r="P14" s="114">
        <v>321081</v>
      </c>
      <c r="Q14" s="13">
        <v>0</v>
      </c>
      <c r="R14" s="14">
        <f t="shared" si="6"/>
        <v>0</v>
      </c>
    </row>
    <row r="15" spans="1:18" ht="38.25" x14ac:dyDescent="0.2">
      <c r="A15" s="31" t="s">
        <v>189</v>
      </c>
      <c r="B15" s="32" t="s">
        <v>235</v>
      </c>
      <c r="C15" s="33">
        <v>4606</v>
      </c>
      <c r="D15" s="15">
        <v>155842</v>
      </c>
      <c r="E15" s="14">
        <f t="shared" si="0"/>
        <v>0.78497564612075699</v>
      </c>
      <c r="F15" s="15">
        <v>33624</v>
      </c>
      <c r="G15" s="14">
        <f t="shared" si="1"/>
        <v>0.16936397842150597</v>
      </c>
      <c r="H15" s="15">
        <v>0</v>
      </c>
      <c r="I15" s="16">
        <f t="shared" si="2"/>
        <v>0</v>
      </c>
      <c r="J15" s="15">
        <v>9065</v>
      </c>
      <c r="K15" s="17" t="s">
        <v>67</v>
      </c>
      <c r="L15" s="18">
        <f t="shared" si="3"/>
        <v>4.566037545773708E-2</v>
      </c>
      <c r="M15" s="13">
        <v>198531</v>
      </c>
      <c r="N15" s="34">
        <f t="shared" si="4"/>
        <v>43.102692140686059</v>
      </c>
      <c r="O15" s="14">
        <f t="shared" si="5"/>
        <v>1</v>
      </c>
      <c r="P15" s="114">
        <v>198531</v>
      </c>
      <c r="Q15" s="13">
        <v>0</v>
      </c>
      <c r="R15" s="14">
        <f t="shared" si="6"/>
        <v>0</v>
      </c>
    </row>
    <row r="16" spans="1:18" ht="25.5" x14ac:dyDescent="0.2">
      <c r="A16" s="31" t="s">
        <v>191</v>
      </c>
      <c r="B16" s="32" t="s">
        <v>236</v>
      </c>
      <c r="C16" s="33">
        <v>5706</v>
      </c>
      <c r="D16" s="15">
        <v>197002</v>
      </c>
      <c r="E16" s="14">
        <f t="shared" si="0"/>
        <v>0.73078463958215867</v>
      </c>
      <c r="F16" s="15">
        <v>43929</v>
      </c>
      <c r="G16" s="14">
        <f t="shared" si="1"/>
        <v>0.16295590111879396</v>
      </c>
      <c r="H16" s="15">
        <v>0</v>
      </c>
      <c r="I16" s="16">
        <f t="shared" si="2"/>
        <v>0</v>
      </c>
      <c r="J16" s="15">
        <v>28645</v>
      </c>
      <c r="K16" s="17" t="s">
        <v>74</v>
      </c>
      <c r="L16" s="18">
        <f t="shared" si="3"/>
        <v>0.1062594592990474</v>
      </c>
      <c r="M16" s="13">
        <v>269576</v>
      </c>
      <c r="N16" s="34">
        <f t="shared" si="4"/>
        <v>47.244304241149671</v>
      </c>
      <c r="O16" s="14">
        <f t="shared" si="5"/>
        <v>1</v>
      </c>
      <c r="P16" s="114">
        <v>269576</v>
      </c>
      <c r="Q16" s="13">
        <v>0</v>
      </c>
      <c r="R16" s="14">
        <f t="shared" si="6"/>
        <v>0</v>
      </c>
    </row>
    <row r="17" spans="1:18" ht="25.5" x14ac:dyDescent="0.2">
      <c r="A17" s="31" t="s">
        <v>190</v>
      </c>
      <c r="B17" s="32" t="s">
        <v>236</v>
      </c>
      <c r="C17" s="33">
        <v>4040</v>
      </c>
      <c r="D17" s="15">
        <v>161228</v>
      </c>
      <c r="E17" s="14">
        <f t="shared" si="0"/>
        <v>0.75453013852489703</v>
      </c>
      <c r="F17" s="15">
        <v>34516</v>
      </c>
      <c r="G17" s="14">
        <f t="shared" si="1"/>
        <v>0.16153126169973792</v>
      </c>
      <c r="H17" s="15">
        <v>0</v>
      </c>
      <c r="I17" s="16">
        <f t="shared" si="2"/>
        <v>0</v>
      </c>
      <c r="J17" s="15">
        <v>17936</v>
      </c>
      <c r="K17" s="17" t="s">
        <v>71</v>
      </c>
      <c r="L17" s="18">
        <f t="shared" si="3"/>
        <v>8.3938599775365039E-2</v>
      </c>
      <c r="M17" s="13">
        <v>213680</v>
      </c>
      <c r="N17" s="34">
        <f t="shared" si="4"/>
        <v>52.89108910891089</v>
      </c>
      <c r="O17" s="14">
        <f t="shared" si="5"/>
        <v>1</v>
      </c>
      <c r="P17" s="114">
        <v>213680</v>
      </c>
      <c r="Q17" s="13">
        <v>0</v>
      </c>
      <c r="R17" s="14">
        <f t="shared" si="6"/>
        <v>0</v>
      </c>
    </row>
    <row r="18" spans="1:18" x14ac:dyDescent="0.2">
      <c r="A18" s="31" t="s">
        <v>193</v>
      </c>
      <c r="B18" s="32" t="s">
        <v>237</v>
      </c>
      <c r="C18" s="33">
        <v>5080</v>
      </c>
      <c r="D18" s="15">
        <v>66000</v>
      </c>
      <c r="E18" s="14">
        <f t="shared" si="0"/>
        <v>0.55492029326696712</v>
      </c>
      <c r="F18" s="15">
        <v>19839</v>
      </c>
      <c r="G18" s="14">
        <f t="shared" si="1"/>
        <v>0.16680399542611152</v>
      </c>
      <c r="H18" s="15">
        <v>0</v>
      </c>
      <c r="I18" s="16">
        <f t="shared" si="2"/>
        <v>0</v>
      </c>
      <c r="J18" s="15">
        <v>33097</v>
      </c>
      <c r="K18" s="17" t="s">
        <v>34</v>
      </c>
      <c r="L18" s="18">
        <f t="shared" si="3"/>
        <v>0.27827571130692136</v>
      </c>
      <c r="M18" s="13">
        <v>118936</v>
      </c>
      <c r="N18" s="34">
        <f t="shared" si="4"/>
        <v>23.412598425196851</v>
      </c>
      <c r="O18" s="14">
        <f t="shared" si="5"/>
        <v>1</v>
      </c>
      <c r="P18" s="114">
        <v>118936</v>
      </c>
      <c r="Q18" s="13">
        <v>0</v>
      </c>
      <c r="R18" s="14">
        <f t="shared" si="6"/>
        <v>0</v>
      </c>
    </row>
    <row r="19" spans="1:18" ht="25.5" x14ac:dyDescent="0.2">
      <c r="A19" s="31" t="s">
        <v>192</v>
      </c>
      <c r="B19" s="32" t="s">
        <v>237</v>
      </c>
      <c r="C19" s="33">
        <v>3108</v>
      </c>
      <c r="D19" s="15">
        <v>66000</v>
      </c>
      <c r="E19" s="14">
        <f t="shared" si="0"/>
        <v>0.57857687621084741</v>
      </c>
      <c r="F19" s="15">
        <v>15511</v>
      </c>
      <c r="G19" s="14">
        <f t="shared" si="1"/>
        <v>0.11152253314543729</v>
      </c>
      <c r="H19" s="15">
        <v>0</v>
      </c>
      <c r="I19" s="16">
        <f t="shared" si="2"/>
        <v>0</v>
      </c>
      <c r="J19" s="15">
        <v>32562</v>
      </c>
      <c r="K19" s="17" t="s">
        <v>76</v>
      </c>
      <c r="L19" s="18">
        <f t="shared" si="3"/>
        <v>0.2341175117195364</v>
      </c>
      <c r="M19" s="13">
        <v>114073</v>
      </c>
      <c r="N19" s="34">
        <f t="shared" si="4"/>
        <v>36.703024453024454</v>
      </c>
      <c r="O19" s="14">
        <f t="shared" si="5"/>
        <v>0.8201734203790515</v>
      </c>
      <c r="P19" s="114">
        <v>139084</v>
      </c>
      <c r="Q19" s="13">
        <v>4454</v>
      </c>
      <c r="R19" s="14">
        <f t="shared" si="6"/>
        <v>3.2023812947571249E-2</v>
      </c>
    </row>
    <row r="20" spans="1:18" x14ac:dyDescent="0.2">
      <c r="A20" s="31" t="s">
        <v>194</v>
      </c>
      <c r="B20" s="32" t="s">
        <v>238</v>
      </c>
      <c r="C20" s="33">
        <v>5405</v>
      </c>
      <c r="D20" s="15">
        <v>365029</v>
      </c>
      <c r="E20" s="14">
        <f t="shared" si="0"/>
        <v>0.76574637558029524</v>
      </c>
      <c r="F20" s="15">
        <v>98573</v>
      </c>
      <c r="G20" s="14">
        <f t="shared" si="1"/>
        <v>0.20678334455639535</v>
      </c>
      <c r="H20" s="15">
        <v>0</v>
      </c>
      <c r="I20" s="16">
        <f t="shared" si="2"/>
        <v>0</v>
      </c>
      <c r="J20" s="15">
        <v>13095</v>
      </c>
      <c r="K20" s="17" t="s">
        <v>80</v>
      </c>
      <c r="L20" s="18">
        <f t="shared" si="3"/>
        <v>2.7470279863309396E-2</v>
      </c>
      <c r="M20" s="13">
        <v>476697</v>
      </c>
      <c r="N20" s="34">
        <f t="shared" si="4"/>
        <v>88.195559666975029</v>
      </c>
      <c r="O20" s="14">
        <f t="shared" si="5"/>
        <v>1</v>
      </c>
      <c r="P20" s="114">
        <v>476697</v>
      </c>
      <c r="Q20" s="13">
        <v>0</v>
      </c>
      <c r="R20" s="14">
        <f t="shared" si="6"/>
        <v>0</v>
      </c>
    </row>
    <row r="21" spans="1:18" x14ac:dyDescent="0.2">
      <c r="A21" s="31" t="s">
        <v>195</v>
      </c>
      <c r="B21" s="32" t="s">
        <v>239</v>
      </c>
      <c r="C21" s="33">
        <v>28769</v>
      </c>
      <c r="D21" s="15">
        <v>583378</v>
      </c>
      <c r="E21" s="14">
        <f t="shared" si="0"/>
        <v>0.81727579405106132</v>
      </c>
      <c r="F21" s="15">
        <v>120586</v>
      </c>
      <c r="G21" s="14">
        <f t="shared" si="1"/>
        <v>0.16222884726116227</v>
      </c>
      <c r="H21" s="15">
        <v>0</v>
      </c>
      <c r="I21" s="16">
        <f t="shared" si="2"/>
        <v>0</v>
      </c>
      <c r="J21" s="15">
        <v>9844</v>
      </c>
      <c r="K21" s="17" t="s">
        <v>83</v>
      </c>
      <c r="L21" s="18">
        <f t="shared" si="3"/>
        <v>1.324350067535934E-2</v>
      </c>
      <c r="M21" s="13">
        <v>713808</v>
      </c>
      <c r="N21" s="34">
        <f t="shared" si="4"/>
        <v>24.811707045778441</v>
      </c>
      <c r="O21" s="14">
        <f t="shared" si="5"/>
        <v>0.96031254876847816</v>
      </c>
      <c r="P21" s="114">
        <v>743308</v>
      </c>
      <c r="Q21" s="13">
        <v>29500</v>
      </c>
      <c r="R21" s="14">
        <f t="shared" si="6"/>
        <v>3.9687451231521793E-2</v>
      </c>
    </row>
    <row r="22" spans="1:18" x14ac:dyDescent="0.2">
      <c r="A22" s="31" t="s">
        <v>196</v>
      </c>
      <c r="B22" s="32" t="s">
        <v>240</v>
      </c>
      <c r="C22" s="33">
        <v>21105</v>
      </c>
      <c r="D22" s="15">
        <v>1041542</v>
      </c>
      <c r="E22" s="14">
        <f t="shared" si="0"/>
        <v>0.83059231643374065</v>
      </c>
      <c r="F22" s="15">
        <v>204908</v>
      </c>
      <c r="G22" s="14">
        <f t="shared" si="1"/>
        <v>0.16340676648258537</v>
      </c>
      <c r="H22" s="15">
        <v>0</v>
      </c>
      <c r="I22" s="16">
        <f t="shared" si="2"/>
        <v>0</v>
      </c>
      <c r="J22" s="15">
        <v>7525</v>
      </c>
      <c r="K22" s="17" t="s">
        <v>87</v>
      </c>
      <c r="L22" s="18">
        <f t="shared" si="3"/>
        <v>6.0009170836739173E-3</v>
      </c>
      <c r="M22" s="13">
        <v>1253975</v>
      </c>
      <c r="N22" s="34">
        <f t="shared" si="4"/>
        <v>59.41601516228382</v>
      </c>
      <c r="O22" s="14">
        <f t="shared" si="5"/>
        <v>1</v>
      </c>
      <c r="P22" s="114">
        <v>1253975</v>
      </c>
      <c r="Q22" s="13">
        <v>5770</v>
      </c>
      <c r="R22" s="16">
        <f t="shared" si="6"/>
        <v>4.601367650870233E-3</v>
      </c>
    </row>
    <row r="23" spans="1:18" x14ac:dyDescent="0.2">
      <c r="A23" s="31" t="s">
        <v>197</v>
      </c>
      <c r="B23" s="32" t="s">
        <v>241</v>
      </c>
      <c r="C23" s="33">
        <v>3492</v>
      </c>
      <c r="D23" s="15">
        <v>166443</v>
      </c>
      <c r="E23" s="14">
        <f t="shared" si="0"/>
        <v>0.69135489659354765</v>
      </c>
      <c r="F23" s="15">
        <v>34306</v>
      </c>
      <c r="G23" s="14">
        <f t="shared" si="1"/>
        <v>0.11839902812434211</v>
      </c>
      <c r="H23" s="15">
        <v>0</v>
      </c>
      <c r="I23" s="16">
        <f t="shared" si="2"/>
        <v>0</v>
      </c>
      <c r="J23" s="15">
        <v>40000</v>
      </c>
      <c r="K23" s="17" t="s">
        <v>90</v>
      </c>
      <c r="L23" s="18">
        <f t="shared" si="3"/>
        <v>0.13805051958764311</v>
      </c>
      <c r="M23" s="13">
        <v>240749</v>
      </c>
      <c r="N23" s="34">
        <f t="shared" si="4"/>
        <v>68.943012600229096</v>
      </c>
      <c r="O23" s="14">
        <f t="shared" si="5"/>
        <v>0.83088811350513725</v>
      </c>
      <c r="P23" s="114">
        <v>289749</v>
      </c>
      <c r="Q23" s="13">
        <v>49000</v>
      </c>
      <c r="R23" s="14">
        <f t="shared" si="6"/>
        <v>0.16911188649486281</v>
      </c>
    </row>
    <row r="24" spans="1:18" ht="25.5" x14ac:dyDescent="0.2">
      <c r="A24" s="31" t="s">
        <v>198</v>
      </c>
      <c r="B24" s="32" t="s">
        <v>242</v>
      </c>
      <c r="C24" s="33">
        <v>16150</v>
      </c>
      <c r="D24" s="15">
        <v>678061</v>
      </c>
      <c r="E24" s="14">
        <f t="shared" si="0"/>
        <v>0.79910550661441915</v>
      </c>
      <c r="F24" s="15">
        <v>145601</v>
      </c>
      <c r="G24" s="14">
        <f t="shared" si="1"/>
        <v>0.17159305854276538</v>
      </c>
      <c r="H24" s="15">
        <v>0</v>
      </c>
      <c r="I24" s="16">
        <f t="shared" si="2"/>
        <v>0</v>
      </c>
      <c r="J24" s="15">
        <v>24863</v>
      </c>
      <c r="K24" s="17" t="s">
        <v>94</v>
      </c>
      <c r="L24" s="18">
        <f t="shared" si="3"/>
        <v>2.9301434842815475E-2</v>
      </c>
      <c r="M24" s="13">
        <v>848525</v>
      </c>
      <c r="N24" s="34">
        <f t="shared" si="4"/>
        <v>52.540247678018574</v>
      </c>
      <c r="O24" s="14">
        <f t="shared" si="5"/>
        <v>1</v>
      </c>
      <c r="P24" s="114">
        <v>848525</v>
      </c>
      <c r="Q24" s="13">
        <v>0</v>
      </c>
      <c r="R24" s="14">
        <f t="shared" si="6"/>
        <v>0</v>
      </c>
    </row>
    <row r="25" spans="1:18" x14ac:dyDescent="0.2">
      <c r="A25" s="31" t="s">
        <v>279</v>
      </c>
      <c r="B25" s="32" t="s">
        <v>243</v>
      </c>
      <c r="C25" s="33">
        <v>15868</v>
      </c>
      <c r="D25" s="15">
        <v>841103</v>
      </c>
      <c r="E25" s="14">
        <f t="shared" si="0"/>
        <v>0.80000589706202663</v>
      </c>
      <c r="F25" s="15">
        <v>187492</v>
      </c>
      <c r="G25" s="14">
        <f t="shared" si="1"/>
        <v>0.17833096024143713</v>
      </c>
      <c r="H25" s="15">
        <v>0</v>
      </c>
      <c r="I25" s="16">
        <f t="shared" si="2"/>
        <v>0</v>
      </c>
      <c r="J25" s="15">
        <v>22776</v>
      </c>
      <c r="K25" s="17" t="s">
        <v>97</v>
      </c>
      <c r="L25" s="18">
        <f t="shared" si="3"/>
        <v>2.1663142696536238E-2</v>
      </c>
      <c r="M25" s="13">
        <v>1051371</v>
      </c>
      <c r="N25" s="34">
        <f t="shared" si="4"/>
        <v>66.257310310057974</v>
      </c>
      <c r="O25" s="14">
        <f t="shared" si="5"/>
        <v>1</v>
      </c>
      <c r="P25" s="114">
        <v>1051371</v>
      </c>
      <c r="Q25" s="13">
        <v>0</v>
      </c>
      <c r="R25" s="14">
        <f t="shared" si="6"/>
        <v>0</v>
      </c>
    </row>
    <row r="26" spans="1:18" ht="25.5" x14ac:dyDescent="0.2">
      <c r="A26" s="31" t="s">
        <v>200</v>
      </c>
      <c r="B26" s="32" t="s">
        <v>244</v>
      </c>
      <c r="C26" s="33">
        <v>1051</v>
      </c>
      <c r="D26" s="15">
        <v>420315</v>
      </c>
      <c r="E26" s="14">
        <f t="shared" si="0"/>
        <v>0.78902907645781206</v>
      </c>
      <c r="F26" s="15">
        <v>84344</v>
      </c>
      <c r="G26" s="14">
        <f t="shared" si="1"/>
        <v>0.11758342255531763</v>
      </c>
      <c r="H26" s="15">
        <v>0</v>
      </c>
      <c r="I26" s="16">
        <f t="shared" si="2"/>
        <v>0</v>
      </c>
      <c r="J26" s="15">
        <v>28040</v>
      </c>
      <c r="K26" s="17" t="s">
        <v>101</v>
      </c>
      <c r="L26" s="18">
        <f t="shared" si="3"/>
        <v>3.909038187009279E-2</v>
      </c>
      <c r="M26" s="13">
        <v>532699</v>
      </c>
      <c r="N26" s="34">
        <f t="shared" si="4"/>
        <v>506.84966698382493</v>
      </c>
      <c r="O26" s="14">
        <f t="shared" si="5"/>
        <v>0.74263221582798</v>
      </c>
      <c r="P26" s="114">
        <v>717312</v>
      </c>
      <c r="Q26" s="13">
        <v>9500</v>
      </c>
      <c r="R26" s="14">
        <f t="shared" si="6"/>
        <v>1.324388829407566E-2</v>
      </c>
    </row>
    <row r="27" spans="1:18" ht="25.5" x14ac:dyDescent="0.2">
      <c r="A27" s="31" t="s">
        <v>201</v>
      </c>
      <c r="B27" s="32" t="s">
        <v>245</v>
      </c>
      <c r="C27" s="33">
        <v>24672</v>
      </c>
      <c r="D27" s="15">
        <v>1896037</v>
      </c>
      <c r="E27" s="14">
        <f t="shared" si="0"/>
        <v>0.75731971569111067</v>
      </c>
      <c r="F27" s="15">
        <v>412478</v>
      </c>
      <c r="G27" s="14">
        <f t="shared" si="1"/>
        <v>0.16475296720941518</v>
      </c>
      <c r="H27" s="15">
        <v>0</v>
      </c>
      <c r="I27" s="16">
        <f t="shared" si="2"/>
        <v>0</v>
      </c>
      <c r="J27" s="15">
        <v>195100</v>
      </c>
      <c r="K27" s="17" t="s">
        <v>105</v>
      </c>
      <c r="L27" s="18">
        <f t="shared" si="3"/>
        <v>7.7927317099474161E-2</v>
      </c>
      <c r="M27" s="13">
        <v>2503615</v>
      </c>
      <c r="N27" s="34">
        <f t="shared" si="4"/>
        <v>101.47596465629053</v>
      </c>
      <c r="O27" s="14">
        <f t="shared" si="5"/>
        <v>1</v>
      </c>
      <c r="P27" s="114">
        <v>2503615</v>
      </c>
      <c r="Q27" s="13">
        <v>0</v>
      </c>
      <c r="R27" s="14">
        <f t="shared" si="6"/>
        <v>0</v>
      </c>
    </row>
    <row r="28" spans="1:18" x14ac:dyDescent="0.2">
      <c r="A28" s="31" t="s">
        <v>204</v>
      </c>
      <c r="B28" s="32" t="s">
        <v>246</v>
      </c>
      <c r="C28" s="33">
        <v>908</v>
      </c>
      <c r="D28" s="15">
        <v>6000</v>
      </c>
      <c r="E28" s="14">
        <f t="shared" si="0"/>
        <v>6.4281122776944505E-2</v>
      </c>
      <c r="F28" s="15">
        <v>13733</v>
      </c>
      <c r="G28" s="14">
        <f t="shared" si="1"/>
        <v>0.14712877651596315</v>
      </c>
      <c r="H28" s="15">
        <v>0</v>
      </c>
      <c r="I28" s="16">
        <f t="shared" si="2"/>
        <v>0</v>
      </c>
      <c r="J28" s="15">
        <v>73607</v>
      </c>
      <c r="K28" s="17" t="s">
        <v>34</v>
      </c>
      <c r="L28" s="18">
        <f t="shared" si="3"/>
        <v>0.78859010070709235</v>
      </c>
      <c r="M28" s="13">
        <v>93340</v>
      </c>
      <c r="N28" s="34">
        <f t="shared" si="4"/>
        <v>102.79735682819383</v>
      </c>
      <c r="O28" s="14">
        <f t="shared" si="5"/>
        <v>1</v>
      </c>
      <c r="P28" s="114">
        <v>93340</v>
      </c>
      <c r="Q28" s="13">
        <v>5880</v>
      </c>
      <c r="R28" s="14">
        <f t="shared" si="6"/>
        <v>6.299550032140562E-2</v>
      </c>
    </row>
    <row r="29" spans="1:18" ht="25.5" x14ac:dyDescent="0.2">
      <c r="A29" s="31" t="s">
        <v>203</v>
      </c>
      <c r="B29" s="32" t="s">
        <v>246</v>
      </c>
      <c r="C29" s="33">
        <v>24487</v>
      </c>
      <c r="D29" s="15">
        <v>1313709</v>
      </c>
      <c r="E29" s="14">
        <f t="shared" si="0"/>
        <v>0.81604536577366316</v>
      </c>
      <c r="F29" s="15">
        <v>232681</v>
      </c>
      <c r="G29" s="14">
        <f t="shared" si="1"/>
        <v>0.14085164392799332</v>
      </c>
      <c r="H29" s="15">
        <v>0</v>
      </c>
      <c r="I29" s="16">
        <f t="shared" si="2"/>
        <v>0</v>
      </c>
      <c r="J29" s="15">
        <v>63458</v>
      </c>
      <c r="K29" s="17" t="s">
        <v>111</v>
      </c>
      <c r="L29" s="18">
        <f t="shared" si="3"/>
        <v>3.8413809552058829E-2</v>
      </c>
      <c r="M29" s="13">
        <v>1609848</v>
      </c>
      <c r="N29" s="34">
        <f t="shared" si="4"/>
        <v>65.742965655245641</v>
      </c>
      <c r="O29" s="14">
        <f t="shared" si="5"/>
        <v>0.97450903715469761</v>
      </c>
      <c r="P29" s="114">
        <v>1651958</v>
      </c>
      <c r="Q29" s="13">
        <v>42110</v>
      </c>
      <c r="R29" s="14">
        <f t="shared" si="6"/>
        <v>2.5490962845302362E-2</v>
      </c>
    </row>
    <row r="30" spans="1:18" ht="25.5" x14ac:dyDescent="0.2">
      <c r="A30" s="31" t="s">
        <v>202</v>
      </c>
      <c r="B30" s="32" t="s">
        <v>246</v>
      </c>
      <c r="C30" s="33">
        <v>1090</v>
      </c>
      <c r="D30" s="15">
        <v>10000</v>
      </c>
      <c r="E30" s="14">
        <f t="shared" si="0"/>
        <v>0.12764545199254551</v>
      </c>
      <c r="F30" s="15">
        <v>27990</v>
      </c>
      <c r="G30" s="14">
        <f t="shared" si="1"/>
        <v>0.31322038450348022</v>
      </c>
      <c r="H30" s="15">
        <v>2000</v>
      </c>
      <c r="I30" s="16">
        <f t="shared" si="2"/>
        <v>2.2380877778026453E-2</v>
      </c>
      <c r="J30" s="15">
        <v>38352</v>
      </c>
      <c r="K30" s="17" t="s">
        <v>108</v>
      </c>
      <c r="L30" s="18">
        <f t="shared" si="3"/>
        <v>0.42917571227143531</v>
      </c>
      <c r="M30" s="13">
        <v>78342</v>
      </c>
      <c r="N30" s="34">
        <f t="shared" si="4"/>
        <v>71.873394495412839</v>
      </c>
      <c r="O30" s="14">
        <f t="shared" si="5"/>
        <v>0.87668136344307424</v>
      </c>
      <c r="P30" s="114">
        <v>89362</v>
      </c>
      <c r="Q30" s="13">
        <v>24321</v>
      </c>
      <c r="R30" s="14">
        <f t="shared" si="6"/>
        <v>0.27216266421969071</v>
      </c>
    </row>
    <row r="31" spans="1:18" x14ac:dyDescent="0.2">
      <c r="A31" s="31" t="s">
        <v>205</v>
      </c>
      <c r="B31" s="32" t="s">
        <v>247</v>
      </c>
      <c r="C31" s="33">
        <v>32078</v>
      </c>
      <c r="D31" s="15">
        <v>924908</v>
      </c>
      <c r="E31" s="14">
        <f t="shared" si="0"/>
        <v>0.80379323860086094</v>
      </c>
      <c r="F31" s="15">
        <v>207067</v>
      </c>
      <c r="G31" s="14">
        <f t="shared" si="1"/>
        <v>0.17472681399724915</v>
      </c>
      <c r="H31" s="15">
        <v>0</v>
      </c>
      <c r="I31" s="16">
        <f t="shared" si="2"/>
        <v>0</v>
      </c>
      <c r="J31" s="15">
        <v>18704</v>
      </c>
      <c r="K31" s="17" t="s">
        <v>116</v>
      </c>
      <c r="L31" s="18">
        <f t="shared" si="3"/>
        <v>1.5782767553519143E-2</v>
      </c>
      <c r="M31" s="13">
        <v>1150679</v>
      </c>
      <c r="N31" s="34">
        <f t="shared" si="4"/>
        <v>35.871282498908911</v>
      </c>
      <c r="O31" s="14">
        <f t="shared" si="5"/>
        <v>0.97096338674699811</v>
      </c>
      <c r="P31" s="114">
        <v>1185090</v>
      </c>
      <c r="Q31" s="13">
        <v>34411</v>
      </c>
      <c r="R31" s="14">
        <f t="shared" si="6"/>
        <v>2.9036613253001883E-2</v>
      </c>
    </row>
    <row r="32" spans="1:18" ht="25.5" x14ac:dyDescent="0.2">
      <c r="A32" s="31" t="s">
        <v>206</v>
      </c>
      <c r="B32" s="32" t="s">
        <v>248</v>
      </c>
      <c r="C32" s="33">
        <v>11967</v>
      </c>
      <c r="D32" s="15">
        <v>366491</v>
      </c>
      <c r="E32" s="14">
        <f t="shared" si="0"/>
        <v>0.79894271014998253</v>
      </c>
      <c r="F32" s="15">
        <v>77887</v>
      </c>
      <c r="G32" s="14">
        <f t="shared" si="1"/>
        <v>0.16979202999651202</v>
      </c>
      <c r="H32" s="15">
        <v>0</v>
      </c>
      <c r="I32" s="16">
        <f t="shared" si="2"/>
        <v>0</v>
      </c>
      <c r="J32" s="15">
        <v>14342</v>
      </c>
      <c r="K32" s="17" t="s">
        <v>120</v>
      </c>
      <c r="L32" s="18">
        <f t="shared" si="3"/>
        <v>3.1265259853505409E-2</v>
      </c>
      <c r="M32" s="13">
        <v>458720</v>
      </c>
      <c r="N32" s="34">
        <f t="shared" si="4"/>
        <v>38.332079886354144</v>
      </c>
      <c r="O32" s="14">
        <f t="shared" si="5"/>
        <v>1</v>
      </c>
      <c r="P32" s="114">
        <v>458720</v>
      </c>
      <c r="Q32" s="13">
        <v>3000</v>
      </c>
      <c r="R32" s="14">
        <f t="shared" si="6"/>
        <v>6.539937216602721E-3</v>
      </c>
    </row>
    <row r="33" spans="1:18" x14ac:dyDescent="0.2">
      <c r="A33" s="31" t="s">
        <v>207</v>
      </c>
      <c r="B33" s="32" t="s">
        <v>249</v>
      </c>
      <c r="C33" s="33">
        <v>71148</v>
      </c>
      <c r="D33" s="15">
        <v>1974644</v>
      </c>
      <c r="E33" s="14">
        <f t="shared" si="0"/>
        <v>0.77974585574272826</v>
      </c>
      <c r="F33" s="15">
        <v>390645</v>
      </c>
      <c r="G33" s="14">
        <f t="shared" si="1"/>
        <v>0.15133260787791894</v>
      </c>
      <c r="H33" s="15">
        <v>22399</v>
      </c>
      <c r="I33" s="16">
        <f t="shared" si="2"/>
        <v>8.6771853827836178E-3</v>
      </c>
      <c r="J33" s="15">
        <v>144732</v>
      </c>
      <c r="K33" s="17" t="s">
        <v>123</v>
      </c>
      <c r="L33" s="18">
        <f t="shared" si="3"/>
        <v>5.6067967088755687E-2</v>
      </c>
      <c r="M33" s="13">
        <v>2532420</v>
      </c>
      <c r="N33" s="34">
        <f t="shared" si="4"/>
        <v>35.593692022263454</v>
      </c>
      <c r="O33" s="14">
        <f t="shared" si="5"/>
        <v>0.98103834131295553</v>
      </c>
      <c r="P33" s="114">
        <v>2581367</v>
      </c>
      <c r="Q33" s="13">
        <v>39760</v>
      </c>
      <c r="R33" s="14">
        <f t="shared" si="6"/>
        <v>1.5402691674604967E-2</v>
      </c>
    </row>
    <row r="34" spans="1:18" x14ac:dyDescent="0.2">
      <c r="A34" s="31" t="s">
        <v>208</v>
      </c>
      <c r="B34" s="32" t="s">
        <v>250</v>
      </c>
      <c r="C34" s="33">
        <v>17389</v>
      </c>
      <c r="D34" s="15">
        <v>514589</v>
      </c>
      <c r="E34" s="14">
        <f t="shared" si="0"/>
        <v>0.73395072469555944</v>
      </c>
      <c r="F34" s="15">
        <v>114736</v>
      </c>
      <c r="G34" s="14">
        <f t="shared" si="1"/>
        <v>0.16364626983606276</v>
      </c>
      <c r="H34" s="15">
        <v>0</v>
      </c>
      <c r="I34" s="16">
        <f t="shared" si="2"/>
        <v>0</v>
      </c>
      <c r="J34" s="15">
        <v>71797</v>
      </c>
      <c r="K34" s="17" t="s">
        <v>127</v>
      </c>
      <c r="L34" s="18">
        <f t="shared" si="3"/>
        <v>0.10240300546837783</v>
      </c>
      <c r="M34" s="13">
        <v>701122</v>
      </c>
      <c r="N34" s="34">
        <f t="shared" si="4"/>
        <v>40.319857381102999</v>
      </c>
      <c r="O34" s="14">
        <f t="shared" si="5"/>
        <v>1</v>
      </c>
      <c r="P34" s="114">
        <v>701122</v>
      </c>
      <c r="Q34" s="13">
        <v>0</v>
      </c>
      <c r="R34" s="14">
        <f t="shared" si="6"/>
        <v>0</v>
      </c>
    </row>
    <row r="35" spans="1:18" ht="25.5" x14ac:dyDescent="0.2">
      <c r="A35" s="31" t="s">
        <v>210</v>
      </c>
      <c r="B35" s="32" t="s">
        <v>251</v>
      </c>
      <c r="C35" s="33">
        <v>178042</v>
      </c>
      <c r="D35" s="15">
        <v>279412</v>
      </c>
      <c r="E35" s="14">
        <f t="shared" si="0"/>
        <v>5.2725940482631094E-2</v>
      </c>
      <c r="F35" s="15">
        <v>1170931</v>
      </c>
      <c r="G35" s="14">
        <f t="shared" si="1"/>
        <v>0.16520067703819352</v>
      </c>
      <c r="H35" s="15">
        <v>372202</v>
      </c>
      <c r="I35" s="16">
        <f t="shared" si="2"/>
        <v>5.2512080041411238E-2</v>
      </c>
      <c r="J35" s="15">
        <v>3476782</v>
      </c>
      <c r="K35" s="17" t="s">
        <v>130</v>
      </c>
      <c r="L35" s="18">
        <f t="shared" si="3"/>
        <v>0.49052142296531948</v>
      </c>
      <c r="M35" s="13">
        <v>5299327</v>
      </c>
      <c r="N35" s="34">
        <f t="shared" si="4"/>
        <v>29.764476921175902</v>
      </c>
      <c r="O35" s="14">
        <f t="shared" si="5"/>
        <v>0.74765499269109703</v>
      </c>
      <c r="P35" s="114">
        <v>7087931</v>
      </c>
      <c r="Q35" s="13">
        <v>506628</v>
      </c>
      <c r="R35" s="14">
        <f t="shared" si="6"/>
        <v>7.1477558119569726E-2</v>
      </c>
    </row>
    <row r="36" spans="1:18" x14ac:dyDescent="0.2">
      <c r="A36" s="31" t="s">
        <v>209</v>
      </c>
      <c r="B36" s="32" t="s">
        <v>251</v>
      </c>
      <c r="C36" s="33">
        <v>178042</v>
      </c>
      <c r="D36" s="15">
        <v>3995000</v>
      </c>
      <c r="E36" s="14">
        <f t="shared" si="0"/>
        <v>0.73254189470356623</v>
      </c>
      <c r="F36" s="15">
        <v>840377</v>
      </c>
      <c r="G36" s="14">
        <f t="shared" si="1"/>
        <v>0.14069299726809714</v>
      </c>
      <c r="H36" s="15">
        <v>19904</v>
      </c>
      <c r="I36" s="16">
        <f t="shared" si="2"/>
        <v>3.3322585192410137E-3</v>
      </c>
      <c r="J36" s="15">
        <v>598332</v>
      </c>
      <c r="K36" s="17" t="s">
        <v>34</v>
      </c>
      <c r="L36" s="18">
        <f t="shared" si="3"/>
        <v>0.10017066440587391</v>
      </c>
      <c r="M36" s="13">
        <v>5453613</v>
      </c>
      <c r="N36" s="34">
        <f t="shared" si="4"/>
        <v>30.631047730310826</v>
      </c>
      <c r="O36" s="14">
        <f t="shared" si="5"/>
        <v>0.91302493870043921</v>
      </c>
      <c r="P36" s="114">
        <v>5973126</v>
      </c>
      <c r="Q36" s="13">
        <v>596320</v>
      </c>
      <c r="R36" s="14">
        <f t="shared" si="6"/>
        <v>9.9833822357003693E-2</v>
      </c>
    </row>
    <row r="37" spans="1:18" ht="25.5" x14ac:dyDescent="0.2">
      <c r="A37" s="31" t="s">
        <v>211</v>
      </c>
      <c r="B37" s="32" t="s">
        <v>252</v>
      </c>
      <c r="C37" s="33">
        <v>7708</v>
      </c>
      <c r="D37" s="15">
        <v>98000</v>
      </c>
      <c r="E37" s="14">
        <f t="shared" si="0"/>
        <v>0.58654536748862818</v>
      </c>
      <c r="F37" s="15">
        <v>24913</v>
      </c>
      <c r="G37" s="14">
        <f t="shared" si="1"/>
        <v>0.13437794978289597</v>
      </c>
      <c r="H37" s="15">
        <v>0</v>
      </c>
      <c r="I37" s="16">
        <f t="shared" si="2"/>
        <v>0</v>
      </c>
      <c r="J37" s="15">
        <v>44167</v>
      </c>
      <c r="K37" s="17" t="s">
        <v>134</v>
      </c>
      <c r="L37" s="18">
        <f t="shared" si="3"/>
        <v>0.238231883276248</v>
      </c>
      <c r="M37" s="13">
        <v>167080</v>
      </c>
      <c r="N37" s="34">
        <f t="shared" si="4"/>
        <v>21.676180591593148</v>
      </c>
      <c r="O37" s="14">
        <f t="shared" si="5"/>
        <v>0.90121092801855496</v>
      </c>
      <c r="P37" s="114">
        <v>185395</v>
      </c>
      <c r="Q37" s="13">
        <v>18315</v>
      </c>
      <c r="R37" s="14">
        <f t="shared" si="6"/>
        <v>9.8789071981445029E-2</v>
      </c>
    </row>
    <row r="38" spans="1:18" x14ac:dyDescent="0.2">
      <c r="A38" s="31" t="s">
        <v>213</v>
      </c>
      <c r="B38" s="32" t="s">
        <v>253</v>
      </c>
      <c r="C38" s="33">
        <v>5938</v>
      </c>
      <c r="D38" s="15">
        <v>246741</v>
      </c>
      <c r="E38" s="14">
        <f t="shared" si="0"/>
        <v>0.75402927604437242</v>
      </c>
      <c r="F38" s="15">
        <v>52295</v>
      </c>
      <c r="G38" s="14">
        <f t="shared" si="1"/>
        <v>0.15981114201020688</v>
      </c>
      <c r="H38" s="15">
        <v>0</v>
      </c>
      <c r="I38" s="16">
        <f t="shared" si="2"/>
        <v>0</v>
      </c>
      <c r="J38" s="15">
        <v>28194</v>
      </c>
      <c r="K38" s="17" t="s">
        <v>140</v>
      </c>
      <c r="L38" s="18">
        <f t="shared" si="3"/>
        <v>8.6159581945420657E-2</v>
      </c>
      <c r="M38" s="13">
        <v>327230</v>
      </c>
      <c r="N38" s="34">
        <f t="shared" si="4"/>
        <v>55.107780397440216</v>
      </c>
      <c r="O38" s="14">
        <f t="shared" si="5"/>
        <v>1</v>
      </c>
      <c r="P38" s="114">
        <v>327230</v>
      </c>
      <c r="Q38" s="13">
        <v>450</v>
      </c>
      <c r="R38" s="14">
        <f t="shared" si="6"/>
        <v>1.3751795373284845E-3</v>
      </c>
    </row>
    <row r="39" spans="1:18" ht="25.5" x14ac:dyDescent="0.2">
      <c r="A39" s="31" t="s">
        <v>212</v>
      </c>
      <c r="B39" s="32" t="s">
        <v>253</v>
      </c>
      <c r="C39" s="33">
        <v>4391</v>
      </c>
      <c r="D39" s="15">
        <v>244905</v>
      </c>
      <c r="E39" s="14">
        <f t="shared" si="0"/>
        <v>0.76906288664326139</v>
      </c>
      <c r="F39" s="15">
        <v>52295</v>
      </c>
      <c r="G39" s="14">
        <f t="shared" si="1"/>
        <v>0.1434051981813495</v>
      </c>
      <c r="H39" s="15">
        <v>0</v>
      </c>
      <c r="I39" s="16">
        <f t="shared" si="2"/>
        <v>0</v>
      </c>
      <c r="J39" s="15">
        <v>21246</v>
      </c>
      <c r="K39" s="17" t="s">
        <v>137</v>
      </c>
      <c r="L39" s="18">
        <f t="shared" si="3"/>
        <v>5.8261532470808904E-2</v>
      </c>
      <c r="M39" s="13">
        <v>318446</v>
      </c>
      <c r="N39" s="34">
        <f t="shared" si="4"/>
        <v>72.522432247779548</v>
      </c>
      <c r="O39" s="14">
        <f t="shared" si="5"/>
        <v>0.87325388163415285</v>
      </c>
      <c r="P39" s="114">
        <v>364666</v>
      </c>
      <c r="Q39" s="13">
        <v>49220</v>
      </c>
      <c r="R39" s="14">
        <f t="shared" si="6"/>
        <v>0.13497282444757669</v>
      </c>
    </row>
    <row r="40" spans="1:18" ht="25.5" x14ac:dyDescent="0.2">
      <c r="A40" s="31" t="s">
        <v>215</v>
      </c>
      <c r="B40" s="32" t="s">
        <v>254</v>
      </c>
      <c r="C40" s="33">
        <v>14167</v>
      </c>
      <c r="D40" s="15">
        <v>858159</v>
      </c>
      <c r="E40" s="14">
        <f t="shared" si="0"/>
        <v>0.78204420191592672</v>
      </c>
      <c r="F40" s="15">
        <v>169034</v>
      </c>
      <c r="G40" s="14">
        <f t="shared" si="1"/>
        <v>0.1540414534214018</v>
      </c>
      <c r="H40" s="15">
        <v>0</v>
      </c>
      <c r="I40" s="16">
        <f t="shared" si="2"/>
        <v>0</v>
      </c>
      <c r="J40" s="15">
        <v>70135</v>
      </c>
      <c r="K40" s="17" t="s">
        <v>147</v>
      </c>
      <c r="L40" s="18">
        <f t="shared" si="3"/>
        <v>6.3914344662671513E-2</v>
      </c>
      <c r="M40" s="13">
        <v>1097328</v>
      </c>
      <c r="N40" s="34">
        <f t="shared" si="4"/>
        <v>77.456624550010588</v>
      </c>
      <c r="O40" s="14">
        <f t="shared" si="5"/>
        <v>1</v>
      </c>
      <c r="P40" s="114">
        <v>1097328</v>
      </c>
      <c r="Q40" s="13">
        <v>10000</v>
      </c>
      <c r="R40" s="14">
        <f t="shared" si="6"/>
        <v>9.1130455069040432E-3</v>
      </c>
    </row>
    <row r="41" spans="1:18" ht="38.25" x14ac:dyDescent="0.2">
      <c r="A41" s="31" t="s">
        <v>214</v>
      </c>
      <c r="B41" s="32" t="s">
        <v>254</v>
      </c>
      <c r="C41" s="33">
        <v>7263</v>
      </c>
      <c r="D41" s="15">
        <v>555849</v>
      </c>
      <c r="E41" s="14">
        <f t="shared" si="0"/>
        <v>0.80925627198397354</v>
      </c>
      <c r="F41" s="15">
        <v>126676</v>
      </c>
      <c r="G41" s="14">
        <f t="shared" si="1"/>
        <v>0.17566465684126448</v>
      </c>
      <c r="H41" s="15">
        <v>0</v>
      </c>
      <c r="I41" s="16">
        <f t="shared" si="2"/>
        <v>0</v>
      </c>
      <c r="J41" s="15">
        <v>4339</v>
      </c>
      <c r="K41" s="17" t="s">
        <v>143</v>
      </c>
      <c r="L41" s="18">
        <f t="shared" si="3"/>
        <v>6.0169956900616257E-3</v>
      </c>
      <c r="M41" s="13">
        <v>686864</v>
      </c>
      <c r="N41" s="34">
        <f t="shared" si="4"/>
        <v>94.570287759878838</v>
      </c>
      <c r="O41" s="14">
        <f t="shared" si="5"/>
        <v>0.95249083375397292</v>
      </c>
      <c r="P41" s="114">
        <v>721124</v>
      </c>
      <c r="Q41" s="13">
        <v>0</v>
      </c>
      <c r="R41" s="14">
        <f t="shared" si="6"/>
        <v>0</v>
      </c>
    </row>
    <row r="42" spans="1:18" x14ac:dyDescent="0.2">
      <c r="A42" s="31" t="s">
        <v>216</v>
      </c>
      <c r="B42" s="32" t="s">
        <v>255</v>
      </c>
      <c r="C42" s="33">
        <v>30639</v>
      </c>
      <c r="D42" s="15">
        <v>999133</v>
      </c>
      <c r="E42" s="14">
        <f t="shared" si="0"/>
        <v>0.75925826010898734</v>
      </c>
      <c r="F42" s="15">
        <v>213881</v>
      </c>
      <c r="G42" s="14">
        <f t="shared" si="1"/>
        <v>0.15459805632957827</v>
      </c>
      <c r="H42" s="15">
        <v>0</v>
      </c>
      <c r="I42" s="16">
        <f t="shared" si="2"/>
        <v>0</v>
      </c>
      <c r="J42" s="15">
        <v>102919</v>
      </c>
      <c r="K42" s="17" t="s">
        <v>34</v>
      </c>
      <c r="L42" s="18">
        <f t="shared" si="3"/>
        <v>7.4392196405402372E-2</v>
      </c>
      <c r="M42" s="13">
        <v>1315933</v>
      </c>
      <c r="N42" s="34">
        <f t="shared" si="4"/>
        <v>42.949606710401774</v>
      </c>
      <c r="O42" s="14">
        <f t="shared" si="5"/>
        <v>0.95118633286711263</v>
      </c>
      <c r="P42" s="114">
        <v>1383465</v>
      </c>
      <c r="Q42" s="13">
        <v>52412</v>
      </c>
      <c r="R42" s="14">
        <f t="shared" si="6"/>
        <v>3.7884586888717819E-2</v>
      </c>
    </row>
    <row r="43" spans="1:18" x14ac:dyDescent="0.2">
      <c r="A43" s="31" t="s">
        <v>217</v>
      </c>
      <c r="B43" s="32" t="s">
        <v>256</v>
      </c>
      <c r="C43" s="33">
        <v>15780</v>
      </c>
      <c r="D43" s="15">
        <v>565000</v>
      </c>
      <c r="E43" s="14">
        <f t="shared" si="0"/>
        <v>0.78506459761618264</v>
      </c>
      <c r="F43" s="15">
        <v>123824</v>
      </c>
      <c r="G43" s="14">
        <f t="shared" si="1"/>
        <v>0.17205281192075433</v>
      </c>
      <c r="H43" s="15">
        <v>1800</v>
      </c>
      <c r="I43" s="16">
        <f t="shared" si="2"/>
        <v>2.5010907534674842E-3</v>
      </c>
      <c r="J43" s="15">
        <v>29062</v>
      </c>
      <c r="K43" s="17" t="s">
        <v>150</v>
      </c>
      <c r="L43" s="18">
        <f t="shared" si="3"/>
        <v>4.0381499709595571E-2</v>
      </c>
      <c r="M43" s="13">
        <v>719686</v>
      </c>
      <c r="N43" s="34">
        <f t="shared" si="4"/>
        <v>45.607477820025352</v>
      </c>
      <c r="O43" s="14">
        <f t="shared" si="5"/>
        <v>1</v>
      </c>
      <c r="P43" s="114">
        <v>719686</v>
      </c>
      <c r="Q43" s="13">
        <v>0</v>
      </c>
      <c r="R43" s="14">
        <f t="shared" si="6"/>
        <v>0</v>
      </c>
    </row>
    <row r="44" spans="1:18" x14ac:dyDescent="0.2">
      <c r="A44" s="31" t="s">
        <v>218</v>
      </c>
      <c r="B44" s="32" t="s">
        <v>257</v>
      </c>
      <c r="C44" s="33">
        <v>10611</v>
      </c>
      <c r="D44" s="15">
        <v>267548</v>
      </c>
      <c r="E44" s="14">
        <f t="shared" si="0"/>
        <v>0.6775442603936902</v>
      </c>
      <c r="F44" s="15">
        <v>56679</v>
      </c>
      <c r="G44" s="14">
        <f t="shared" si="1"/>
        <v>0.14353510822302529</v>
      </c>
      <c r="H44" s="15">
        <v>0</v>
      </c>
      <c r="I44" s="16">
        <f t="shared" si="2"/>
        <v>0</v>
      </c>
      <c r="J44" s="15">
        <v>70652</v>
      </c>
      <c r="K44" s="17" t="s">
        <v>153</v>
      </c>
      <c r="L44" s="18">
        <f t="shared" si="3"/>
        <v>0.17892063138328451</v>
      </c>
      <c r="M44" s="13">
        <v>394879</v>
      </c>
      <c r="N44" s="34">
        <f t="shared" si="4"/>
        <v>37.214117425313354</v>
      </c>
      <c r="O44" s="14">
        <f t="shared" si="5"/>
        <v>1</v>
      </c>
      <c r="P44" s="114">
        <v>394879</v>
      </c>
      <c r="Q44" s="13">
        <v>25000</v>
      </c>
      <c r="R44" s="14">
        <f t="shared" si="6"/>
        <v>6.3310533100012917E-2</v>
      </c>
    </row>
    <row r="45" spans="1:18" ht="25.5" x14ac:dyDescent="0.2">
      <c r="A45" s="31" t="s">
        <v>220</v>
      </c>
      <c r="B45" s="32" t="s">
        <v>258</v>
      </c>
      <c r="C45" s="33">
        <v>80128</v>
      </c>
      <c r="D45" s="15">
        <v>3602420</v>
      </c>
      <c r="E45" s="14">
        <f t="shared" si="0"/>
        <v>0.80777707593228287</v>
      </c>
      <c r="F45" s="15">
        <v>720063</v>
      </c>
      <c r="G45" s="14">
        <f t="shared" si="1"/>
        <v>0.16146101360391832</v>
      </c>
      <c r="H45" s="15">
        <v>0</v>
      </c>
      <c r="I45" s="16">
        <f t="shared" si="2"/>
        <v>0</v>
      </c>
      <c r="J45" s="15">
        <v>137188</v>
      </c>
      <c r="K45" s="17" t="s">
        <v>159</v>
      </c>
      <c r="L45" s="18">
        <f t="shared" si="3"/>
        <v>3.0761910463798788E-2</v>
      </c>
      <c r="M45" s="13">
        <v>4459671</v>
      </c>
      <c r="N45" s="34">
        <f t="shared" si="4"/>
        <v>55.656836561501599</v>
      </c>
      <c r="O45" s="14">
        <f t="shared" si="5"/>
        <v>1</v>
      </c>
      <c r="P45" s="114">
        <v>4459671</v>
      </c>
      <c r="Q45" s="13">
        <v>86200</v>
      </c>
      <c r="R45" s="14">
        <f t="shared" si="6"/>
        <v>1.9328780082656323E-2</v>
      </c>
    </row>
    <row r="46" spans="1:18" ht="25.5" x14ac:dyDescent="0.2">
      <c r="A46" s="31" t="s">
        <v>219</v>
      </c>
      <c r="B46" s="32" t="s">
        <v>258</v>
      </c>
      <c r="C46" s="33">
        <v>2544</v>
      </c>
      <c r="D46" s="15">
        <v>0</v>
      </c>
      <c r="E46" s="14">
        <f t="shared" si="0"/>
        <v>0</v>
      </c>
      <c r="F46" s="15">
        <v>17604</v>
      </c>
      <c r="G46" s="14">
        <f t="shared" si="1"/>
        <v>0.11281578036682431</v>
      </c>
      <c r="H46" s="15">
        <v>0</v>
      </c>
      <c r="I46" s="16">
        <f t="shared" si="2"/>
        <v>0</v>
      </c>
      <c r="J46" s="15">
        <v>101938</v>
      </c>
      <c r="K46" s="17" t="s">
        <v>156</v>
      </c>
      <c r="L46" s="18">
        <f t="shared" si="3"/>
        <v>0.65327283680034864</v>
      </c>
      <c r="M46" s="13">
        <v>119542</v>
      </c>
      <c r="N46" s="34">
        <f t="shared" si="4"/>
        <v>46.989779874213838</v>
      </c>
      <c r="O46" s="14">
        <f t="shared" si="5"/>
        <v>0.76608861716717291</v>
      </c>
      <c r="P46" s="114">
        <v>156042</v>
      </c>
      <c r="Q46" s="13">
        <v>36500</v>
      </c>
      <c r="R46" s="14">
        <f t="shared" si="6"/>
        <v>0.23391138283282706</v>
      </c>
    </row>
    <row r="47" spans="1:18" x14ac:dyDescent="0.2">
      <c r="A47" s="31" t="s">
        <v>289</v>
      </c>
      <c r="B47" s="32" t="s">
        <v>259</v>
      </c>
      <c r="C47" s="33">
        <v>6135</v>
      </c>
      <c r="D47" s="15">
        <v>203858</v>
      </c>
      <c r="E47" s="14">
        <f t="shared" si="0"/>
        <v>0.82253209706183783</v>
      </c>
      <c r="F47" s="15">
        <v>36772</v>
      </c>
      <c r="G47" s="14">
        <f t="shared" si="1"/>
        <v>0.10845981866339466</v>
      </c>
      <c r="H47" s="15">
        <v>0</v>
      </c>
      <c r="I47" s="16">
        <f t="shared" si="2"/>
        <v>0</v>
      </c>
      <c r="J47" s="15">
        <v>7212</v>
      </c>
      <c r="K47" s="17" t="s">
        <v>162</v>
      </c>
      <c r="L47" s="18">
        <f t="shared" si="3"/>
        <v>2.1271951816610526E-2</v>
      </c>
      <c r="M47" s="13">
        <v>247842</v>
      </c>
      <c r="N47" s="34">
        <f t="shared" si="4"/>
        <v>40.398044009779952</v>
      </c>
      <c r="O47" s="14">
        <f t="shared" si="5"/>
        <v>0.73101540240327045</v>
      </c>
      <c r="P47" s="114">
        <v>339038</v>
      </c>
      <c r="Q47" s="13">
        <v>91196</v>
      </c>
      <c r="R47" s="14">
        <f t="shared" si="6"/>
        <v>0.26898459759672955</v>
      </c>
    </row>
    <row r="48" spans="1:18" ht="25.5" x14ac:dyDescent="0.2">
      <c r="A48" s="31" t="s">
        <v>221</v>
      </c>
      <c r="B48" s="32" t="s">
        <v>260</v>
      </c>
      <c r="C48" s="33">
        <v>29191</v>
      </c>
      <c r="D48" s="15">
        <v>717245</v>
      </c>
      <c r="E48" s="14">
        <f t="shared" si="0"/>
        <v>0.6805310313876668</v>
      </c>
      <c r="F48" s="15">
        <v>160224</v>
      </c>
      <c r="G48" s="14">
        <f t="shared" si="1"/>
        <v>0.15187843203794685</v>
      </c>
      <c r="H48" s="15">
        <v>0</v>
      </c>
      <c r="I48" s="16">
        <f t="shared" si="2"/>
        <v>0</v>
      </c>
      <c r="J48" s="15">
        <v>176480</v>
      </c>
      <c r="K48" s="17" t="s">
        <v>166</v>
      </c>
      <c r="L48" s="18">
        <f t="shared" si="3"/>
        <v>0.16728770774700957</v>
      </c>
      <c r="M48" s="13">
        <v>1053949</v>
      </c>
      <c r="N48" s="34">
        <f t="shared" si="4"/>
        <v>36.105272172930015</v>
      </c>
      <c r="O48" s="14">
        <f t="shared" si="5"/>
        <v>0.99905208687813341</v>
      </c>
      <c r="P48" s="114">
        <v>1054949</v>
      </c>
      <c r="Q48" s="13">
        <v>119760</v>
      </c>
      <c r="R48" s="14">
        <f t="shared" si="6"/>
        <v>0.1135220754747386</v>
      </c>
    </row>
    <row r="49" spans="1:18" ht="25.5" x14ac:dyDescent="0.2">
      <c r="A49" s="31" t="s">
        <v>222</v>
      </c>
      <c r="B49" s="32" t="s">
        <v>261</v>
      </c>
      <c r="C49" s="33">
        <v>22787</v>
      </c>
      <c r="D49" s="15">
        <v>508000</v>
      </c>
      <c r="E49" s="14">
        <f t="shared" si="0"/>
        <v>0.23926228091369933</v>
      </c>
      <c r="F49" s="15">
        <v>315893</v>
      </c>
      <c r="G49" s="14">
        <f t="shared" si="1"/>
        <v>0.14436249453316047</v>
      </c>
      <c r="H49" s="15">
        <v>0</v>
      </c>
      <c r="I49" s="16">
        <f t="shared" si="2"/>
        <v>0</v>
      </c>
      <c r="J49" s="15">
        <v>1299300</v>
      </c>
      <c r="K49" s="17" t="s">
        <v>169</v>
      </c>
      <c r="L49" s="18">
        <f t="shared" si="3"/>
        <v>0.59377760554027914</v>
      </c>
      <c r="M49" s="13">
        <v>2123193</v>
      </c>
      <c r="N49" s="34">
        <f t="shared" si="4"/>
        <v>93.175626453679726</v>
      </c>
      <c r="O49" s="14">
        <f t="shared" si="5"/>
        <v>0.97029512479018076</v>
      </c>
      <c r="P49" s="114">
        <v>2188193</v>
      </c>
      <c r="Q49" s="13">
        <v>0</v>
      </c>
      <c r="R49" s="14">
        <f t="shared" si="6"/>
        <v>0</v>
      </c>
    </row>
    <row r="50" spans="1:18" x14ac:dyDescent="0.2">
      <c r="A50" s="31" t="s">
        <v>223</v>
      </c>
      <c r="B50" s="32" t="s">
        <v>262</v>
      </c>
      <c r="C50" s="33">
        <v>41186</v>
      </c>
      <c r="D50" s="15">
        <v>945278</v>
      </c>
      <c r="E50" s="14">
        <f t="shared" si="0"/>
        <v>0.79709890732592514</v>
      </c>
      <c r="F50" s="15">
        <v>197081</v>
      </c>
      <c r="G50" s="14">
        <f t="shared" si="1"/>
        <v>0.16618714257044029</v>
      </c>
      <c r="H50" s="15">
        <v>14000</v>
      </c>
      <c r="I50" s="16">
        <f t="shared" si="2"/>
        <v>1.1805399789863884E-2</v>
      </c>
      <c r="J50" s="15">
        <v>29539</v>
      </c>
      <c r="K50" s="17" t="s">
        <v>173</v>
      </c>
      <c r="L50" s="18">
        <f t="shared" si="3"/>
        <v>2.490855031377066E-2</v>
      </c>
      <c r="M50" s="13">
        <v>1185898</v>
      </c>
      <c r="N50" s="34">
        <f t="shared" si="4"/>
        <v>28.793716311367941</v>
      </c>
      <c r="O50" s="14">
        <f t="shared" si="5"/>
        <v>1</v>
      </c>
      <c r="P50" s="114">
        <v>1185898</v>
      </c>
      <c r="Q50" s="13">
        <v>0</v>
      </c>
      <c r="R50" s="14">
        <f t="shared" si="6"/>
        <v>0</v>
      </c>
    </row>
    <row r="51" spans="1:18" x14ac:dyDescent="0.2">
      <c r="A51" s="36"/>
      <c r="B51" s="37"/>
      <c r="C51" s="38"/>
      <c r="D51" s="39"/>
      <c r="E51" s="39"/>
      <c r="F51" s="39"/>
      <c r="G51" s="39"/>
      <c r="H51" s="39"/>
      <c r="I51" s="39"/>
      <c r="J51" s="39"/>
      <c r="K51" s="40"/>
      <c r="L51" s="40"/>
      <c r="M51" s="39"/>
      <c r="N51" s="39"/>
      <c r="O51" s="39"/>
      <c r="P51" s="39"/>
      <c r="Q51" s="39"/>
      <c r="R51" s="41"/>
    </row>
    <row r="52" spans="1:18" ht="14.25" customHeight="1" x14ac:dyDescent="0.2">
      <c r="A52" s="19" t="s">
        <v>276</v>
      </c>
      <c r="B52" s="19"/>
      <c r="C52" s="20"/>
      <c r="D52" s="21">
        <f>SUM(D3:D50)</f>
        <v>37702389</v>
      </c>
      <c r="E52" s="111">
        <f>D52/M52</f>
        <v>0.68515852936787736</v>
      </c>
      <c r="F52" s="21">
        <f t="shared" ref="F52:Q52" si="7">SUM(F3:F50)</f>
        <v>9316045</v>
      </c>
      <c r="G52" s="111">
        <f>F52/M52</f>
        <v>0.16929875960181109</v>
      </c>
      <c r="H52" s="21">
        <f t="shared" si="7"/>
        <v>443324</v>
      </c>
      <c r="I52" s="112">
        <f>H52/M52</f>
        <v>8.0564449078673727E-3</v>
      </c>
      <c r="J52" s="21">
        <f t="shared" si="7"/>
        <v>7565491</v>
      </c>
      <c r="K52" s="22"/>
      <c r="L52" s="111">
        <f>J52/M52</f>
        <v>0.13748626612244416</v>
      </c>
      <c r="M52" s="21">
        <f t="shared" si="7"/>
        <v>55027249</v>
      </c>
      <c r="N52" s="54">
        <f>M52/1052566</f>
        <v>52.279143540642579</v>
      </c>
      <c r="O52" s="111">
        <f>M52/P52</f>
        <v>0.92826242567013628</v>
      </c>
      <c r="P52" s="21">
        <f t="shared" si="7"/>
        <v>59279841</v>
      </c>
      <c r="Q52" s="21">
        <f t="shared" si="7"/>
        <v>2337609</v>
      </c>
      <c r="R52" s="111">
        <f>Q52/P52</f>
        <v>3.9433455970301942E-2</v>
      </c>
    </row>
    <row r="53" spans="1:18" ht="13.5" customHeight="1" x14ac:dyDescent="0.2">
      <c r="A53" s="19" t="s">
        <v>277</v>
      </c>
      <c r="B53" s="19"/>
      <c r="C53" s="20"/>
      <c r="D53" s="21">
        <f>AVERAGE(D3:D50)</f>
        <v>785466.4375</v>
      </c>
      <c r="E53" s="23">
        <f t="shared" ref="E53:R53" si="8">AVERAGE(E3:E50)</f>
        <v>0.68524192805581396</v>
      </c>
      <c r="F53" s="21">
        <f t="shared" si="8"/>
        <v>194084.27083333334</v>
      </c>
      <c r="G53" s="23">
        <f t="shared" si="8"/>
        <v>0.16000401119854157</v>
      </c>
      <c r="H53" s="21">
        <f t="shared" si="8"/>
        <v>9235.9166666666661</v>
      </c>
      <c r="I53" s="24">
        <f t="shared" si="8"/>
        <v>2.5899899502810904E-3</v>
      </c>
      <c r="J53" s="21">
        <f t="shared" si="8"/>
        <v>157614.39583333334</v>
      </c>
      <c r="K53" s="22"/>
      <c r="L53" s="23">
        <f t="shared" si="8"/>
        <v>0.12718713785448507</v>
      </c>
      <c r="M53" s="21">
        <f t="shared" si="8"/>
        <v>1146401.0208333333</v>
      </c>
      <c r="N53" s="54">
        <f t="shared" si="8"/>
        <v>63.194805475411435</v>
      </c>
      <c r="O53" s="23">
        <f t="shared" si="8"/>
        <v>0.93846655403370705</v>
      </c>
      <c r="P53" s="21">
        <f t="shared" si="8"/>
        <v>1234996.6875</v>
      </c>
      <c r="Q53" s="21">
        <f t="shared" si="8"/>
        <v>48700.1875</v>
      </c>
      <c r="R53" s="23">
        <f t="shared" si="8"/>
        <v>4.7375750283655711E-2</v>
      </c>
    </row>
    <row r="54" spans="1:18" ht="13.5" customHeight="1" x14ac:dyDescent="0.2">
      <c r="A54" s="19" t="s">
        <v>278</v>
      </c>
      <c r="B54" s="19"/>
      <c r="C54" s="20"/>
      <c r="D54" s="21">
        <f>MEDIAN(D3:D50)</f>
        <v>519794.5</v>
      </c>
      <c r="E54" s="23">
        <f t="shared" ref="E54:R54" si="9">MEDIAN(E3:E50)</f>
        <v>0.77440437119299488</v>
      </c>
      <c r="F54" s="21">
        <f t="shared" si="9"/>
        <v>125250</v>
      </c>
      <c r="G54" s="23">
        <f t="shared" si="9"/>
        <v>0.1613636478258349</v>
      </c>
      <c r="H54" s="21">
        <f t="shared" si="9"/>
        <v>0</v>
      </c>
      <c r="I54" s="24">
        <f t="shared" si="9"/>
        <v>0</v>
      </c>
      <c r="J54" s="21">
        <f t="shared" si="9"/>
        <v>32829.5</v>
      </c>
      <c r="K54" s="22"/>
      <c r="L54" s="23">
        <f t="shared" si="9"/>
        <v>5.7164749779782295E-2</v>
      </c>
      <c r="M54" s="21">
        <f t="shared" si="9"/>
        <v>716747</v>
      </c>
      <c r="N54" s="54">
        <f t="shared" si="9"/>
        <v>49.79827545125778</v>
      </c>
      <c r="O54" s="23">
        <f t="shared" si="9"/>
        <v>0.99039745544525126</v>
      </c>
      <c r="P54" s="21">
        <f t="shared" si="9"/>
        <v>732216</v>
      </c>
      <c r="Q54" s="21">
        <f t="shared" si="9"/>
        <v>9925</v>
      </c>
      <c r="R54" s="23">
        <f t="shared" si="9"/>
        <v>1.2293970040713715E-2</v>
      </c>
    </row>
  </sheetData>
  <autoFilter ref="A2:R50" xr:uid="{09FE02FE-C031-426D-ABC9-A35E8B25A383}">
    <sortState xmlns:xlrd2="http://schemas.microsoft.com/office/spreadsheetml/2017/richdata2" ref="A4:R50">
      <sortCondition ref="B2:B50"/>
    </sortState>
  </autoFilter>
  <mergeCells count="10">
    <mergeCell ref="A1:A2"/>
    <mergeCell ref="B1:B2"/>
    <mergeCell ref="C1:C2"/>
    <mergeCell ref="Q1:R1"/>
    <mergeCell ref="P1:P2"/>
    <mergeCell ref="M1:O1"/>
    <mergeCell ref="D1:E1"/>
    <mergeCell ref="F1:G1"/>
    <mergeCell ref="H1:I1"/>
    <mergeCell ref="J1:L1"/>
  </mergeCells>
  <conditionalFormatting sqref="A3:R50">
    <cfRule type="expression" dxfId="4" priority="1">
      <formula>MOD(ROW(),2)=0</formula>
    </cfRule>
  </conditionalFormatting>
  <printOptions horizontalCentered="1" verticalCentered="1"/>
  <pageMargins left="0.5" right="0.5" top="0.5" bottom="0.5" header="0.3" footer="0.3"/>
  <pageSetup scale="93" fitToWidth="0" fitToHeight="2" orientation="landscape" r:id="rId1"/>
  <headerFooter>
    <oddHeader>&amp;COperating Revenue FY2019</oddHeader>
    <oddFooter>&amp;CRI Office of Library and Information Services</oddFooter>
  </headerFooter>
  <ignoredErrors>
    <ignoredError sqref="E52 G52 I52"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EA6FAF-4626-407F-B70B-4CABBD8436B0}">
  <sheetPr>
    <tabColor theme="7" tint="0.39997558519241921"/>
    <pageSetUpPr fitToPage="1"/>
  </sheetPr>
  <dimension ref="A1:S54"/>
  <sheetViews>
    <sheetView zoomScaleNormal="100" workbookViewId="0">
      <pane xSplit="1" ySplit="2" topLeftCell="B3" activePane="bottomRight" state="frozen"/>
      <selection pane="topRight" activeCell="B1" sqref="B1"/>
      <selection pane="bottomLeft" activeCell="A3" sqref="A3"/>
      <selection pane="bottomRight" sqref="A1:A2"/>
    </sheetView>
  </sheetViews>
  <sheetFormatPr defaultRowHeight="12.75" x14ac:dyDescent="0.2"/>
  <cols>
    <col min="1" max="1" width="33.140625" style="2" customWidth="1"/>
    <col min="2" max="2" width="14.7109375" style="2" customWidth="1"/>
    <col min="3" max="3" width="11.42578125" style="7" customWidth="1"/>
    <col min="4" max="4" width="15.140625" style="9" customWidth="1"/>
    <col min="5" max="5" width="16.140625" style="9" customWidth="1"/>
    <col min="6" max="6" width="15.5703125" style="9" customWidth="1"/>
    <col min="7" max="7" width="14.85546875" style="9" customWidth="1"/>
    <col min="8" max="8" width="11.42578125" style="9" customWidth="1"/>
    <col min="9" max="9" width="11" style="9" customWidth="1"/>
    <col min="10" max="10" width="11.140625" style="9" customWidth="1"/>
    <col min="11" max="11" width="30.42578125" style="4" customWidth="1"/>
    <col min="12" max="12" width="11" style="9" customWidth="1"/>
    <col min="13" max="13" width="11.28515625" style="9" customWidth="1"/>
    <col min="14" max="14" width="13.140625" style="9" customWidth="1"/>
    <col min="15" max="15" width="47.85546875" style="4" customWidth="1"/>
    <col min="16" max="16" width="14.7109375" style="9" customWidth="1"/>
    <col min="17" max="17" width="19.28515625" style="9" customWidth="1"/>
    <col min="18" max="18" width="18.42578125" customWidth="1"/>
    <col min="19" max="19" width="15.5703125" style="9" customWidth="1"/>
  </cols>
  <sheetData>
    <row r="1" spans="1:19" ht="12.75" customHeight="1" x14ac:dyDescent="0.2">
      <c r="A1" s="124" t="s">
        <v>0</v>
      </c>
      <c r="B1" s="126" t="s">
        <v>263</v>
      </c>
      <c r="C1" s="128" t="s">
        <v>264</v>
      </c>
      <c r="D1" s="148" t="s">
        <v>280</v>
      </c>
      <c r="E1" s="149"/>
      <c r="F1" s="149"/>
      <c r="G1" s="150"/>
      <c r="H1" s="151" t="s">
        <v>281</v>
      </c>
      <c r="I1" s="152"/>
      <c r="J1" s="152"/>
      <c r="K1" s="152"/>
      <c r="L1" s="152"/>
      <c r="M1" s="153"/>
      <c r="N1" s="143" t="s">
        <v>23</v>
      </c>
      <c r="O1" s="144"/>
      <c r="P1" s="145"/>
      <c r="Q1" s="146" t="s">
        <v>285</v>
      </c>
      <c r="R1" s="147"/>
      <c r="S1" s="141" t="s">
        <v>27</v>
      </c>
    </row>
    <row r="2" spans="1:19" ht="54" customHeight="1" x14ac:dyDescent="0.2">
      <c r="A2" s="125"/>
      <c r="B2" s="127"/>
      <c r="C2" s="129"/>
      <c r="D2" s="10" t="s">
        <v>15</v>
      </c>
      <c r="E2" s="12" t="s">
        <v>16</v>
      </c>
      <c r="F2" s="12" t="s">
        <v>17</v>
      </c>
      <c r="G2" s="62" t="s">
        <v>283</v>
      </c>
      <c r="H2" s="50" t="s">
        <v>18</v>
      </c>
      <c r="I2" s="51" t="s">
        <v>19</v>
      </c>
      <c r="J2" s="51" t="s">
        <v>20</v>
      </c>
      <c r="K2" s="52" t="s">
        <v>21</v>
      </c>
      <c r="L2" s="51" t="s">
        <v>22</v>
      </c>
      <c r="M2" s="43" t="s">
        <v>284</v>
      </c>
      <c r="N2" s="45" t="s">
        <v>23</v>
      </c>
      <c r="O2" s="53" t="s">
        <v>24</v>
      </c>
      <c r="P2" s="46" t="s">
        <v>286</v>
      </c>
      <c r="Q2" s="113" t="s">
        <v>285</v>
      </c>
      <c r="R2" s="63" t="s">
        <v>287</v>
      </c>
      <c r="S2" s="142"/>
    </row>
    <row r="3" spans="1:19" ht="25.5" x14ac:dyDescent="0.2">
      <c r="A3" s="31" t="s">
        <v>177</v>
      </c>
      <c r="B3" s="32" t="s">
        <v>224</v>
      </c>
      <c r="C3" s="33">
        <v>16310</v>
      </c>
      <c r="D3" s="15">
        <v>1064469</v>
      </c>
      <c r="E3" s="13">
        <v>310777</v>
      </c>
      <c r="F3" s="13">
        <v>1375246</v>
      </c>
      <c r="G3" s="14">
        <f t="shared" ref="G3:G50" si="0">F3/S3</f>
        <v>0.79150302271293671</v>
      </c>
      <c r="H3" s="15">
        <v>90576</v>
      </c>
      <c r="I3" s="13">
        <v>12514</v>
      </c>
      <c r="J3" s="13">
        <v>20342</v>
      </c>
      <c r="K3" s="17" t="s">
        <v>30</v>
      </c>
      <c r="L3" s="13">
        <v>123432</v>
      </c>
      <c r="M3" s="14">
        <f t="shared" ref="M3:M50" si="1">L3/S3</f>
        <v>7.1039509367417319E-2</v>
      </c>
      <c r="N3" s="15">
        <v>218379</v>
      </c>
      <c r="O3" s="17" t="s">
        <v>31</v>
      </c>
      <c r="P3" s="14">
        <f t="shared" ref="P3:P50" si="2">N3/S3</f>
        <v>0.12568488735617367</v>
      </c>
      <c r="Q3" s="13">
        <v>1717057</v>
      </c>
      <c r="R3" s="64">
        <f t="shared" ref="R3:R50" si="3">Q3/C3</f>
        <v>105.27633353770693</v>
      </c>
      <c r="S3" s="56">
        <v>1737512</v>
      </c>
    </row>
    <row r="4" spans="1:19" ht="25.5" x14ac:dyDescent="0.2">
      <c r="A4" s="31" t="s">
        <v>178</v>
      </c>
      <c r="B4" s="32" t="s">
        <v>225</v>
      </c>
      <c r="C4" s="33">
        <v>22954</v>
      </c>
      <c r="D4" s="15">
        <v>566717</v>
      </c>
      <c r="E4" s="13">
        <v>149292</v>
      </c>
      <c r="F4" s="13">
        <v>716009</v>
      </c>
      <c r="G4" s="14">
        <f t="shared" si="0"/>
        <v>0.60512115370475694</v>
      </c>
      <c r="H4" s="15">
        <v>21335</v>
      </c>
      <c r="I4" s="13">
        <v>4049</v>
      </c>
      <c r="J4" s="13">
        <v>26220</v>
      </c>
      <c r="K4" s="17" t="s">
        <v>35</v>
      </c>
      <c r="L4" s="13">
        <v>51604</v>
      </c>
      <c r="M4" s="14">
        <f t="shared" si="1"/>
        <v>4.3612122216033986E-2</v>
      </c>
      <c r="N4" s="15">
        <v>128048</v>
      </c>
      <c r="O4" s="17" t="s">
        <v>36</v>
      </c>
      <c r="P4" s="14">
        <f t="shared" si="2"/>
        <v>0.10821728985192466</v>
      </c>
      <c r="Q4" s="13">
        <v>895661</v>
      </c>
      <c r="R4" s="64">
        <f t="shared" si="3"/>
        <v>39.019822253202058</v>
      </c>
      <c r="S4" s="56">
        <v>1183249</v>
      </c>
    </row>
    <row r="5" spans="1:19" x14ac:dyDescent="0.2">
      <c r="A5" s="31" t="s">
        <v>180</v>
      </c>
      <c r="B5" s="32" t="s">
        <v>226</v>
      </c>
      <c r="C5" s="33">
        <v>1900</v>
      </c>
      <c r="D5" s="15">
        <v>63109</v>
      </c>
      <c r="E5" s="13">
        <v>20202</v>
      </c>
      <c r="F5" s="13">
        <v>83311</v>
      </c>
      <c r="G5" s="14">
        <f t="shared" si="0"/>
        <v>0.64287643432028463</v>
      </c>
      <c r="H5" s="15">
        <v>6417</v>
      </c>
      <c r="I5" s="13">
        <v>680</v>
      </c>
      <c r="J5" s="13">
        <v>0</v>
      </c>
      <c r="K5" s="17" t="s">
        <v>34</v>
      </c>
      <c r="L5" s="13">
        <v>7097</v>
      </c>
      <c r="M5" s="14">
        <f t="shared" si="1"/>
        <v>5.4764605566744604E-2</v>
      </c>
      <c r="N5" s="15">
        <v>39183</v>
      </c>
      <c r="O5" s="17" t="s">
        <v>34</v>
      </c>
      <c r="P5" s="14">
        <f t="shared" si="2"/>
        <v>0.30235896011297081</v>
      </c>
      <c r="Q5" s="13">
        <v>129591</v>
      </c>
      <c r="R5" s="64">
        <f t="shared" si="3"/>
        <v>68.205789473684206</v>
      </c>
      <c r="S5" s="56">
        <v>129591</v>
      </c>
    </row>
    <row r="6" spans="1:19" ht="38.25" x14ac:dyDescent="0.2">
      <c r="A6" s="31" t="s">
        <v>179</v>
      </c>
      <c r="B6" s="32" t="s">
        <v>226</v>
      </c>
      <c r="C6" s="33">
        <v>14055</v>
      </c>
      <c r="D6" s="15">
        <v>503346</v>
      </c>
      <c r="E6" s="13">
        <v>192942</v>
      </c>
      <c r="F6" s="13">
        <v>696288</v>
      </c>
      <c r="G6" s="14">
        <f t="shared" si="0"/>
        <v>0.54201105681133521</v>
      </c>
      <c r="H6" s="15">
        <v>29695</v>
      </c>
      <c r="I6" s="13">
        <v>3246</v>
      </c>
      <c r="J6" s="13">
        <v>4997</v>
      </c>
      <c r="K6" s="17" t="s">
        <v>39</v>
      </c>
      <c r="L6" s="13">
        <v>37938</v>
      </c>
      <c r="M6" s="14">
        <f t="shared" si="1"/>
        <v>2.9532054944661452E-2</v>
      </c>
      <c r="N6" s="15">
        <v>181922</v>
      </c>
      <c r="O6" s="17" t="s">
        <v>40</v>
      </c>
      <c r="P6" s="14">
        <f t="shared" si="2"/>
        <v>0.14161343506886764</v>
      </c>
      <c r="Q6" s="13">
        <v>916148</v>
      </c>
      <c r="R6" s="64">
        <f t="shared" si="3"/>
        <v>65.183066524368556</v>
      </c>
      <c r="S6" s="56">
        <v>1284638</v>
      </c>
    </row>
    <row r="7" spans="1:19" ht="38.25" x14ac:dyDescent="0.2">
      <c r="A7" s="31" t="s">
        <v>181</v>
      </c>
      <c r="B7" s="32" t="s">
        <v>227</v>
      </c>
      <c r="C7" s="33">
        <v>19376</v>
      </c>
      <c r="D7" s="15">
        <v>163247</v>
      </c>
      <c r="E7" s="13">
        <v>4213</v>
      </c>
      <c r="F7" s="13">
        <v>167460</v>
      </c>
      <c r="G7" s="14">
        <f t="shared" si="0"/>
        <v>0.56170127125750513</v>
      </c>
      <c r="H7" s="15">
        <v>5203</v>
      </c>
      <c r="I7" s="13">
        <v>0</v>
      </c>
      <c r="J7" s="13">
        <v>928</v>
      </c>
      <c r="K7" s="17" t="s">
        <v>43</v>
      </c>
      <c r="L7" s="13">
        <v>6131</v>
      </c>
      <c r="M7" s="14">
        <f t="shared" si="1"/>
        <v>2.0564854258209506E-2</v>
      </c>
      <c r="N7" s="15">
        <v>81559</v>
      </c>
      <c r="O7" s="17" t="s">
        <v>44</v>
      </c>
      <c r="P7" s="14">
        <f t="shared" si="2"/>
        <v>0.273568577466206</v>
      </c>
      <c r="Q7" s="13">
        <v>255150</v>
      </c>
      <c r="R7" s="64">
        <f t="shared" si="3"/>
        <v>13.168352601156069</v>
      </c>
      <c r="S7" s="56">
        <v>298130</v>
      </c>
    </row>
    <row r="8" spans="1:19" ht="38.25" x14ac:dyDescent="0.2">
      <c r="A8" s="31" t="s">
        <v>182</v>
      </c>
      <c r="B8" s="32" t="s">
        <v>228</v>
      </c>
      <c r="C8" s="33">
        <v>7827</v>
      </c>
      <c r="D8" s="15">
        <v>220694</v>
      </c>
      <c r="E8" s="13">
        <v>36085</v>
      </c>
      <c r="F8" s="13">
        <v>256779</v>
      </c>
      <c r="G8" s="14">
        <f t="shared" si="0"/>
        <v>0.69599499102830287</v>
      </c>
      <c r="H8" s="15">
        <v>18095</v>
      </c>
      <c r="I8" s="13">
        <v>1888</v>
      </c>
      <c r="J8" s="13">
        <v>5362</v>
      </c>
      <c r="K8" s="17" t="s">
        <v>331</v>
      </c>
      <c r="L8" s="13">
        <v>26197</v>
      </c>
      <c r="M8" s="14">
        <f t="shared" si="1"/>
        <v>7.1006510579013277E-2</v>
      </c>
      <c r="N8" s="15">
        <v>71572</v>
      </c>
      <c r="O8" s="17" t="s">
        <v>47</v>
      </c>
      <c r="P8" s="14">
        <f t="shared" si="2"/>
        <v>0.19399465492847037</v>
      </c>
      <c r="Q8" s="13">
        <v>354548</v>
      </c>
      <c r="R8" s="64">
        <f t="shared" si="3"/>
        <v>45.29807078063115</v>
      </c>
      <c r="S8" s="56">
        <v>368938</v>
      </c>
    </row>
    <row r="9" spans="1:19" ht="25.5" x14ac:dyDescent="0.2">
      <c r="A9" s="31" t="s">
        <v>183</v>
      </c>
      <c r="B9" s="32" t="s">
        <v>229</v>
      </c>
      <c r="C9" s="33">
        <v>35014</v>
      </c>
      <c r="D9" s="15">
        <v>759662</v>
      </c>
      <c r="E9" s="13">
        <v>183490</v>
      </c>
      <c r="F9" s="13">
        <v>943152</v>
      </c>
      <c r="G9" s="14">
        <f t="shared" si="0"/>
        <v>0.73153728377365868</v>
      </c>
      <c r="H9" s="15">
        <v>85320</v>
      </c>
      <c r="I9" s="13">
        <v>47472</v>
      </c>
      <c r="J9" s="13">
        <v>37156</v>
      </c>
      <c r="K9" s="17" t="s">
        <v>49</v>
      </c>
      <c r="L9" s="13">
        <v>169948</v>
      </c>
      <c r="M9" s="14">
        <f t="shared" si="1"/>
        <v>0.13181682093953651</v>
      </c>
      <c r="N9" s="15">
        <v>176174</v>
      </c>
      <c r="O9" s="17" t="s">
        <v>50</v>
      </c>
      <c r="P9" s="14">
        <f t="shared" si="2"/>
        <v>0.13664589528680482</v>
      </c>
      <c r="Q9" s="13">
        <v>1289274</v>
      </c>
      <c r="R9" s="64">
        <f t="shared" si="3"/>
        <v>36.821671331467414</v>
      </c>
      <c r="S9" s="56">
        <v>1289274</v>
      </c>
    </row>
    <row r="10" spans="1:19" ht="25.5" x14ac:dyDescent="0.2">
      <c r="A10" s="31" t="s">
        <v>184</v>
      </c>
      <c r="B10" s="32" t="s">
        <v>230</v>
      </c>
      <c r="C10" s="33">
        <v>80387</v>
      </c>
      <c r="D10" s="15">
        <v>2212499</v>
      </c>
      <c r="E10" s="13">
        <v>627722</v>
      </c>
      <c r="F10" s="13">
        <v>2840221</v>
      </c>
      <c r="G10" s="14">
        <f t="shared" si="0"/>
        <v>0.80239235571692558</v>
      </c>
      <c r="H10" s="15">
        <v>135179</v>
      </c>
      <c r="I10" s="13">
        <v>12812</v>
      </c>
      <c r="J10" s="13">
        <v>59886</v>
      </c>
      <c r="K10" s="17" t="s">
        <v>53</v>
      </c>
      <c r="L10" s="13">
        <v>207877</v>
      </c>
      <c r="M10" s="14">
        <f t="shared" si="1"/>
        <v>5.8727442593152906E-2</v>
      </c>
      <c r="N10" s="15">
        <v>486593</v>
      </c>
      <c r="O10" s="17" t="s">
        <v>54</v>
      </c>
      <c r="P10" s="14">
        <f t="shared" si="2"/>
        <v>0.1374676490123008</v>
      </c>
      <c r="Q10" s="13">
        <v>3534691</v>
      </c>
      <c r="R10" s="64">
        <f t="shared" si="3"/>
        <v>43.970928135146231</v>
      </c>
      <c r="S10" s="56">
        <v>3539691</v>
      </c>
    </row>
    <row r="11" spans="1:19" ht="38.25" x14ac:dyDescent="0.2">
      <c r="A11" s="31" t="s">
        <v>185</v>
      </c>
      <c r="B11" s="32" t="s">
        <v>231</v>
      </c>
      <c r="C11" s="33">
        <v>33506</v>
      </c>
      <c r="D11" s="15">
        <v>958065</v>
      </c>
      <c r="E11" s="13">
        <v>314608</v>
      </c>
      <c r="F11" s="13">
        <v>1272673</v>
      </c>
      <c r="G11" s="14">
        <f t="shared" si="0"/>
        <v>0.73015272890833915</v>
      </c>
      <c r="H11" s="15">
        <v>79226</v>
      </c>
      <c r="I11" s="13">
        <v>31479</v>
      </c>
      <c r="J11" s="13">
        <v>35538</v>
      </c>
      <c r="K11" s="17" t="s">
        <v>57</v>
      </c>
      <c r="L11" s="13">
        <v>146243</v>
      </c>
      <c r="M11" s="14">
        <f t="shared" si="1"/>
        <v>8.3901933594680053E-2</v>
      </c>
      <c r="N11" s="15">
        <v>310107</v>
      </c>
      <c r="O11" s="17" t="s">
        <v>58</v>
      </c>
      <c r="P11" s="14">
        <f t="shared" si="2"/>
        <v>0.17791331497059992</v>
      </c>
      <c r="Q11" s="13">
        <v>1729023</v>
      </c>
      <c r="R11" s="64">
        <f t="shared" si="3"/>
        <v>51.603384468453413</v>
      </c>
      <c r="S11" s="56">
        <v>1743023</v>
      </c>
    </row>
    <row r="12" spans="1:19" ht="25.5" x14ac:dyDescent="0.2">
      <c r="A12" s="31" t="s">
        <v>186</v>
      </c>
      <c r="B12" s="32" t="s">
        <v>232</v>
      </c>
      <c r="C12" s="33">
        <v>13146</v>
      </c>
      <c r="D12" s="15">
        <v>441423</v>
      </c>
      <c r="E12" s="13">
        <v>90346</v>
      </c>
      <c r="F12" s="13">
        <v>531769</v>
      </c>
      <c r="G12" s="14">
        <f t="shared" si="0"/>
        <v>0.66637218266529319</v>
      </c>
      <c r="H12" s="15">
        <v>49376</v>
      </c>
      <c r="I12" s="13">
        <v>2297</v>
      </c>
      <c r="J12" s="13">
        <v>7642</v>
      </c>
      <c r="K12" s="17" t="s">
        <v>60</v>
      </c>
      <c r="L12" s="13">
        <v>59315</v>
      </c>
      <c r="M12" s="14">
        <f t="shared" si="1"/>
        <v>7.4329015070062135E-2</v>
      </c>
      <c r="N12" s="15">
        <v>154099</v>
      </c>
      <c r="O12" s="17" t="s">
        <v>61</v>
      </c>
      <c r="P12" s="14">
        <f t="shared" si="2"/>
        <v>0.19310506437294958</v>
      </c>
      <c r="Q12" s="13">
        <v>745183</v>
      </c>
      <c r="R12" s="64">
        <f t="shared" si="3"/>
        <v>56.685151376844665</v>
      </c>
      <c r="S12" s="56">
        <v>798006</v>
      </c>
    </row>
    <row r="13" spans="1:19" x14ac:dyDescent="0.2">
      <c r="A13" s="31" t="s">
        <v>187</v>
      </c>
      <c r="B13" s="32" t="s">
        <v>233</v>
      </c>
      <c r="C13" s="33">
        <v>47037</v>
      </c>
      <c r="D13" s="15">
        <v>1154568</v>
      </c>
      <c r="E13" s="13">
        <v>699843</v>
      </c>
      <c r="F13" s="13">
        <v>1854411</v>
      </c>
      <c r="G13" s="14">
        <f t="shared" si="0"/>
        <v>0.80168662729444906</v>
      </c>
      <c r="H13" s="15">
        <v>129600</v>
      </c>
      <c r="I13" s="13">
        <v>6000</v>
      </c>
      <c r="J13" s="13">
        <v>0</v>
      </c>
      <c r="K13" s="17" t="s">
        <v>34</v>
      </c>
      <c r="L13" s="13">
        <v>135600</v>
      </c>
      <c r="M13" s="14">
        <f t="shared" si="1"/>
        <v>5.862168993881469E-2</v>
      </c>
      <c r="N13" s="15">
        <v>323126</v>
      </c>
      <c r="O13" s="17" t="s">
        <v>34</v>
      </c>
      <c r="P13" s="14">
        <f t="shared" si="2"/>
        <v>0.13969168276673624</v>
      </c>
      <c r="Q13" s="13">
        <v>2313137</v>
      </c>
      <c r="R13" s="64">
        <f t="shared" si="3"/>
        <v>49.176967068478007</v>
      </c>
      <c r="S13" s="56">
        <v>2313137</v>
      </c>
    </row>
    <row r="14" spans="1:19" ht="25.5" x14ac:dyDescent="0.2">
      <c r="A14" s="31" t="s">
        <v>188</v>
      </c>
      <c r="B14" s="32" t="s">
        <v>234</v>
      </c>
      <c r="C14" s="33">
        <v>6425</v>
      </c>
      <c r="D14" s="15">
        <v>142036</v>
      </c>
      <c r="E14" s="13">
        <v>48471</v>
      </c>
      <c r="F14" s="13">
        <v>190507</v>
      </c>
      <c r="G14" s="14">
        <f t="shared" si="0"/>
        <v>0.71561600817387516</v>
      </c>
      <c r="H14" s="15">
        <v>12067</v>
      </c>
      <c r="I14" s="13">
        <v>0</v>
      </c>
      <c r="J14" s="13">
        <v>12060</v>
      </c>
      <c r="K14" s="17" t="s">
        <v>65</v>
      </c>
      <c r="L14" s="13">
        <v>24127</v>
      </c>
      <c r="M14" s="14">
        <f t="shared" si="1"/>
        <v>9.0630094585558985E-2</v>
      </c>
      <c r="N14" s="15">
        <v>51580</v>
      </c>
      <c r="O14" s="17" t="s">
        <v>66</v>
      </c>
      <c r="P14" s="14">
        <f t="shared" si="2"/>
        <v>0.19375389724056585</v>
      </c>
      <c r="Q14" s="13">
        <v>266214</v>
      </c>
      <c r="R14" s="64">
        <f t="shared" si="3"/>
        <v>41.434085603112841</v>
      </c>
      <c r="S14" s="56">
        <v>266214</v>
      </c>
    </row>
    <row r="15" spans="1:19" ht="51" x14ac:dyDescent="0.2">
      <c r="A15" s="31" t="s">
        <v>189</v>
      </c>
      <c r="B15" s="32" t="s">
        <v>235</v>
      </c>
      <c r="C15" s="33">
        <v>4606</v>
      </c>
      <c r="D15" s="15">
        <v>115470</v>
      </c>
      <c r="E15" s="13">
        <v>16433</v>
      </c>
      <c r="F15" s="13">
        <v>131903</v>
      </c>
      <c r="G15" s="14">
        <f t="shared" si="0"/>
        <v>0.67975819917132196</v>
      </c>
      <c r="H15" s="15">
        <v>9396</v>
      </c>
      <c r="I15" s="13">
        <v>650</v>
      </c>
      <c r="J15" s="13">
        <v>2975</v>
      </c>
      <c r="K15" s="17" t="s">
        <v>69</v>
      </c>
      <c r="L15" s="13">
        <v>13021</v>
      </c>
      <c r="M15" s="14">
        <f t="shared" si="1"/>
        <v>6.7103337387396669E-2</v>
      </c>
      <c r="N15" s="15">
        <v>49120</v>
      </c>
      <c r="O15" s="17" t="s">
        <v>70</v>
      </c>
      <c r="P15" s="14">
        <f t="shared" si="2"/>
        <v>0.25313846344128138</v>
      </c>
      <c r="Q15" s="13">
        <v>194044</v>
      </c>
      <c r="R15" s="64">
        <f t="shared" si="3"/>
        <v>42.128528006947462</v>
      </c>
      <c r="S15" s="56">
        <v>194044</v>
      </c>
    </row>
    <row r="16" spans="1:19" ht="38.25" x14ac:dyDescent="0.2">
      <c r="A16" s="31" t="s">
        <v>190</v>
      </c>
      <c r="B16" s="32" t="s">
        <v>236</v>
      </c>
      <c r="C16" s="33">
        <v>4040</v>
      </c>
      <c r="D16" s="15">
        <v>131328</v>
      </c>
      <c r="E16" s="13">
        <v>27195</v>
      </c>
      <c r="F16" s="13">
        <v>158523</v>
      </c>
      <c r="G16" s="14">
        <f t="shared" si="0"/>
        <v>0.70462182632814163</v>
      </c>
      <c r="H16" s="15">
        <v>8254</v>
      </c>
      <c r="I16" s="13">
        <v>0</v>
      </c>
      <c r="J16" s="13">
        <v>1097</v>
      </c>
      <c r="K16" s="17" t="s">
        <v>72</v>
      </c>
      <c r="L16" s="13">
        <v>9351</v>
      </c>
      <c r="M16" s="14">
        <f t="shared" si="1"/>
        <v>4.1564433539577554E-2</v>
      </c>
      <c r="N16" s="15">
        <v>57102</v>
      </c>
      <c r="O16" s="17" t="s">
        <v>73</v>
      </c>
      <c r="P16" s="14">
        <f t="shared" si="2"/>
        <v>0.25381374013228075</v>
      </c>
      <c r="Q16" s="13">
        <v>224976</v>
      </c>
      <c r="R16" s="64">
        <f t="shared" si="3"/>
        <v>55.687128712871285</v>
      </c>
      <c r="S16" s="56">
        <v>224976</v>
      </c>
    </row>
    <row r="17" spans="1:19" ht="25.5" x14ac:dyDescent="0.2">
      <c r="A17" s="31" t="s">
        <v>191</v>
      </c>
      <c r="B17" s="32" t="s">
        <v>236</v>
      </c>
      <c r="C17" s="33">
        <v>5706</v>
      </c>
      <c r="D17" s="15">
        <v>148823</v>
      </c>
      <c r="E17" s="13">
        <v>1500</v>
      </c>
      <c r="F17" s="13">
        <v>150323</v>
      </c>
      <c r="G17" s="14">
        <f t="shared" si="0"/>
        <v>0.61210919367054584</v>
      </c>
      <c r="H17" s="15">
        <v>15350</v>
      </c>
      <c r="I17" s="13">
        <v>3404</v>
      </c>
      <c r="J17" s="13">
        <v>3951</v>
      </c>
      <c r="K17" s="17" t="s">
        <v>282</v>
      </c>
      <c r="L17" s="13">
        <v>22705</v>
      </c>
      <c r="M17" s="14">
        <f t="shared" si="1"/>
        <v>9.2453844337125682E-2</v>
      </c>
      <c r="N17" s="15">
        <v>72554</v>
      </c>
      <c r="O17" s="17" t="s">
        <v>75</v>
      </c>
      <c r="P17" s="14">
        <f t="shared" si="2"/>
        <v>0.29543696199232844</v>
      </c>
      <c r="Q17" s="13">
        <v>245582</v>
      </c>
      <c r="R17" s="64">
        <f t="shared" si="3"/>
        <v>43.039256922537682</v>
      </c>
      <c r="S17" s="56">
        <v>245582</v>
      </c>
    </row>
    <row r="18" spans="1:19" x14ac:dyDescent="0.2">
      <c r="A18" s="31" t="s">
        <v>192</v>
      </c>
      <c r="B18" s="32" t="s">
        <v>237</v>
      </c>
      <c r="C18" s="33">
        <v>3108</v>
      </c>
      <c r="D18" s="15">
        <v>61861</v>
      </c>
      <c r="E18" s="13">
        <v>5263</v>
      </c>
      <c r="F18" s="13">
        <v>67124</v>
      </c>
      <c r="G18" s="14">
        <f t="shared" si="0"/>
        <v>0.19758857398532892</v>
      </c>
      <c r="H18" s="15">
        <v>6035</v>
      </c>
      <c r="I18" s="13">
        <v>0</v>
      </c>
      <c r="J18" s="13">
        <v>1429</v>
      </c>
      <c r="K18" s="17" t="s">
        <v>78</v>
      </c>
      <c r="L18" s="13">
        <v>7464</v>
      </c>
      <c r="M18" s="14">
        <f t="shared" si="1"/>
        <v>2.1971293668829259E-2</v>
      </c>
      <c r="N18" s="15">
        <v>36940</v>
      </c>
      <c r="O18" s="17" t="s">
        <v>79</v>
      </c>
      <c r="P18" s="14">
        <f t="shared" si="2"/>
        <v>0.10873788694085648</v>
      </c>
      <c r="Q18" s="13">
        <v>111528</v>
      </c>
      <c r="R18" s="64">
        <f t="shared" si="3"/>
        <v>35.884169884169886</v>
      </c>
      <c r="S18" s="56">
        <v>339716</v>
      </c>
    </row>
    <row r="19" spans="1:19" x14ac:dyDescent="0.2">
      <c r="A19" s="31" t="s">
        <v>193</v>
      </c>
      <c r="B19" s="32" t="s">
        <v>237</v>
      </c>
      <c r="C19" s="33">
        <v>5080</v>
      </c>
      <c r="D19" s="15">
        <v>78500</v>
      </c>
      <c r="E19" s="13">
        <v>7500</v>
      </c>
      <c r="F19" s="13">
        <v>86000</v>
      </c>
      <c r="G19" s="14">
        <f t="shared" si="0"/>
        <v>0.65076578485380476</v>
      </c>
      <c r="H19" s="15">
        <v>13575</v>
      </c>
      <c r="I19" s="13">
        <v>150</v>
      </c>
      <c r="J19" s="13">
        <v>1550</v>
      </c>
      <c r="K19" s="17" t="s">
        <v>34</v>
      </c>
      <c r="L19" s="13">
        <v>15275</v>
      </c>
      <c r="M19" s="14">
        <f t="shared" si="1"/>
        <v>0.11558659725164962</v>
      </c>
      <c r="N19" s="15">
        <v>30877</v>
      </c>
      <c r="O19" s="17" t="s">
        <v>34</v>
      </c>
      <c r="P19" s="14">
        <f t="shared" si="2"/>
        <v>0.23364761789454566</v>
      </c>
      <c r="Q19" s="13">
        <v>132152</v>
      </c>
      <c r="R19" s="64">
        <f t="shared" si="3"/>
        <v>26.014173228346458</v>
      </c>
      <c r="S19" s="56">
        <v>132152</v>
      </c>
    </row>
    <row r="20" spans="1:19" ht="38.25" x14ac:dyDescent="0.2">
      <c r="A20" s="31" t="s">
        <v>194</v>
      </c>
      <c r="B20" s="32" t="s">
        <v>238</v>
      </c>
      <c r="C20" s="33">
        <v>5405</v>
      </c>
      <c r="D20" s="15">
        <v>294026</v>
      </c>
      <c r="E20" s="13">
        <v>117196</v>
      </c>
      <c r="F20" s="13">
        <v>411222</v>
      </c>
      <c r="G20" s="14">
        <f t="shared" si="0"/>
        <v>0.70000119157251828</v>
      </c>
      <c r="H20" s="15">
        <v>22558</v>
      </c>
      <c r="I20" s="13">
        <v>27123</v>
      </c>
      <c r="J20" s="13">
        <v>17674</v>
      </c>
      <c r="K20" s="17" t="s">
        <v>81</v>
      </c>
      <c r="L20" s="13">
        <v>67355</v>
      </c>
      <c r="M20" s="14">
        <f t="shared" si="1"/>
        <v>0.11465480995269457</v>
      </c>
      <c r="N20" s="15">
        <v>108882</v>
      </c>
      <c r="O20" s="17" t="s">
        <v>82</v>
      </c>
      <c r="P20" s="14">
        <f t="shared" si="2"/>
        <v>0.18534399847478716</v>
      </c>
      <c r="Q20" s="13">
        <v>587459</v>
      </c>
      <c r="R20" s="64">
        <f t="shared" si="3"/>
        <v>108.68806660499537</v>
      </c>
      <c r="S20" s="56">
        <v>587459</v>
      </c>
    </row>
    <row r="21" spans="1:19" ht="25.5" x14ac:dyDescent="0.2">
      <c r="A21" s="31" t="s">
        <v>195</v>
      </c>
      <c r="B21" s="32" t="s">
        <v>239</v>
      </c>
      <c r="C21" s="33">
        <v>28769</v>
      </c>
      <c r="D21" s="15">
        <v>347754</v>
      </c>
      <c r="E21" s="13">
        <v>200980</v>
      </c>
      <c r="F21" s="13">
        <v>548734</v>
      </c>
      <c r="G21" s="14">
        <f t="shared" si="0"/>
        <v>0.79024915716299837</v>
      </c>
      <c r="H21" s="15">
        <v>11050</v>
      </c>
      <c r="I21" s="13">
        <v>3613</v>
      </c>
      <c r="J21" s="13">
        <v>971</v>
      </c>
      <c r="K21" s="17" t="s">
        <v>85</v>
      </c>
      <c r="L21" s="13">
        <v>15634</v>
      </c>
      <c r="M21" s="14">
        <f t="shared" si="1"/>
        <v>2.2515016971950557E-2</v>
      </c>
      <c r="N21" s="15">
        <v>100513</v>
      </c>
      <c r="O21" s="17" t="s">
        <v>86</v>
      </c>
      <c r="P21" s="14">
        <f t="shared" si="2"/>
        <v>0.14475194453765297</v>
      </c>
      <c r="Q21" s="13">
        <v>664881</v>
      </c>
      <c r="R21" s="64">
        <f t="shared" si="3"/>
        <v>23.111022280927386</v>
      </c>
      <c r="S21" s="56">
        <v>694381</v>
      </c>
    </row>
    <row r="22" spans="1:19" ht="25.5" x14ac:dyDescent="0.2">
      <c r="A22" s="31" t="s">
        <v>196</v>
      </c>
      <c r="B22" s="32" t="s">
        <v>240</v>
      </c>
      <c r="C22" s="33">
        <v>21105</v>
      </c>
      <c r="D22" s="15">
        <v>631783</v>
      </c>
      <c r="E22" s="13">
        <v>279977</v>
      </c>
      <c r="F22" s="13">
        <v>911760</v>
      </c>
      <c r="G22" s="14">
        <f t="shared" si="0"/>
        <v>0.72709583524392429</v>
      </c>
      <c r="H22" s="15">
        <v>105349</v>
      </c>
      <c r="I22" s="13">
        <v>55081</v>
      </c>
      <c r="J22" s="13">
        <v>20674</v>
      </c>
      <c r="K22" s="17" t="s">
        <v>88</v>
      </c>
      <c r="L22" s="13">
        <v>181104</v>
      </c>
      <c r="M22" s="14">
        <f t="shared" si="1"/>
        <v>0.14442393189656891</v>
      </c>
      <c r="N22" s="15">
        <v>161111</v>
      </c>
      <c r="O22" s="17" t="s">
        <v>89</v>
      </c>
      <c r="P22" s="14">
        <f t="shared" si="2"/>
        <v>0.12848023285950677</v>
      </c>
      <c r="Q22" s="13">
        <v>1253975</v>
      </c>
      <c r="R22" s="64">
        <f t="shared" si="3"/>
        <v>59.41601516228382</v>
      </c>
      <c r="S22" s="56">
        <v>1253975</v>
      </c>
    </row>
    <row r="23" spans="1:19" ht="38.25" x14ac:dyDescent="0.2">
      <c r="A23" s="31" t="s">
        <v>197</v>
      </c>
      <c r="B23" s="32" t="s">
        <v>241</v>
      </c>
      <c r="C23" s="33">
        <v>3492</v>
      </c>
      <c r="D23" s="15">
        <v>129490</v>
      </c>
      <c r="E23" s="13">
        <v>20691</v>
      </c>
      <c r="F23" s="13">
        <v>150181</v>
      </c>
      <c r="G23" s="14">
        <f t="shared" si="0"/>
        <v>0.51831412705479574</v>
      </c>
      <c r="H23" s="15">
        <v>10933</v>
      </c>
      <c r="I23" s="13">
        <v>0</v>
      </c>
      <c r="J23" s="13">
        <v>3639</v>
      </c>
      <c r="K23" s="17" t="s">
        <v>92</v>
      </c>
      <c r="L23" s="13">
        <v>14572</v>
      </c>
      <c r="M23" s="14">
        <f t="shared" si="1"/>
        <v>5.0291804285778383E-2</v>
      </c>
      <c r="N23" s="15">
        <v>75996</v>
      </c>
      <c r="O23" s="17" t="s">
        <v>93</v>
      </c>
      <c r="P23" s="14">
        <f t="shared" si="2"/>
        <v>0.26228218216456312</v>
      </c>
      <c r="Q23" s="13">
        <v>240749</v>
      </c>
      <c r="R23" s="64">
        <f t="shared" si="3"/>
        <v>68.943012600229096</v>
      </c>
      <c r="S23" s="56">
        <v>289749</v>
      </c>
    </row>
    <row r="24" spans="1:19" ht="25.5" x14ac:dyDescent="0.2">
      <c r="A24" s="31" t="s">
        <v>198</v>
      </c>
      <c r="B24" s="32" t="s">
        <v>242</v>
      </c>
      <c r="C24" s="33">
        <v>16150</v>
      </c>
      <c r="D24" s="15">
        <v>347527</v>
      </c>
      <c r="E24" s="13">
        <v>203428</v>
      </c>
      <c r="F24" s="13">
        <v>550955</v>
      </c>
      <c r="G24" s="14">
        <f t="shared" si="0"/>
        <v>0.65072784716685861</v>
      </c>
      <c r="H24" s="15">
        <v>54736</v>
      </c>
      <c r="I24" s="13">
        <v>35900</v>
      </c>
      <c r="J24" s="13">
        <v>12758</v>
      </c>
      <c r="K24" s="17" t="s">
        <v>95</v>
      </c>
      <c r="L24" s="13">
        <v>103394</v>
      </c>
      <c r="M24" s="14">
        <f t="shared" si="1"/>
        <v>0.12211769569197153</v>
      </c>
      <c r="N24" s="15">
        <v>192326</v>
      </c>
      <c r="O24" s="17" t="s">
        <v>96</v>
      </c>
      <c r="P24" s="14">
        <f t="shared" si="2"/>
        <v>0.22715445714116986</v>
      </c>
      <c r="Q24" s="13">
        <v>846675</v>
      </c>
      <c r="R24" s="64">
        <f t="shared" si="3"/>
        <v>52.425696594427244</v>
      </c>
      <c r="S24" s="56">
        <v>846675</v>
      </c>
    </row>
    <row r="25" spans="1:19" x14ac:dyDescent="0.2">
      <c r="A25" s="31" t="s">
        <v>279</v>
      </c>
      <c r="B25" s="32" t="s">
        <v>243</v>
      </c>
      <c r="C25" s="33">
        <v>15868</v>
      </c>
      <c r="D25" s="15">
        <v>437344</v>
      </c>
      <c r="E25" s="13">
        <v>286576</v>
      </c>
      <c r="F25" s="13">
        <v>723920</v>
      </c>
      <c r="G25" s="14">
        <f t="shared" si="0"/>
        <v>0.70625514628121422</v>
      </c>
      <c r="H25" s="15">
        <v>59609</v>
      </c>
      <c r="I25" s="13">
        <v>20195</v>
      </c>
      <c r="J25" s="13">
        <v>3731</v>
      </c>
      <c r="K25" s="17" t="s">
        <v>99</v>
      </c>
      <c r="L25" s="13">
        <v>83535</v>
      </c>
      <c r="M25" s="14">
        <f t="shared" si="1"/>
        <v>8.1496606868992752E-2</v>
      </c>
      <c r="N25" s="15">
        <v>217557</v>
      </c>
      <c r="O25" s="17" t="s">
        <v>100</v>
      </c>
      <c r="P25" s="14">
        <f t="shared" si="2"/>
        <v>0.21224824684979299</v>
      </c>
      <c r="Q25" s="13">
        <v>1025012</v>
      </c>
      <c r="R25" s="64">
        <f t="shared" si="3"/>
        <v>64.596168389210987</v>
      </c>
      <c r="S25" s="56">
        <v>1025012</v>
      </c>
    </row>
    <row r="26" spans="1:19" ht="51" x14ac:dyDescent="0.2">
      <c r="A26" s="31" t="s">
        <v>200</v>
      </c>
      <c r="B26" s="32" t="s">
        <v>244</v>
      </c>
      <c r="C26" s="33">
        <v>1051</v>
      </c>
      <c r="D26" s="15">
        <v>210882</v>
      </c>
      <c r="E26" s="13">
        <v>109354</v>
      </c>
      <c r="F26" s="13">
        <v>320236</v>
      </c>
      <c r="G26" s="14">
        <f t="shared" si="0"/>
        <v>0.45850508637167381</v>
      </c>
      <c r="H26" s="15">
        <v>23524</v>
      </c>
      <c r="I26" s="13">
        <v>1451</v>
      </c>
      <c r="J26" s="13">
        <v>4336</v>
      </c>
      <c r="K26" s="17" t="s">
        <v>103</v>
      </c>
      <c r="L26" s="13">
        <v>29311</v>
      </c>
      <c r="M26" s="14">
        <f t="shared" si="1"/>
        <v>4.1966682654792503E-2</v>
      </c>
      <c r="N26" s="15">
        <v>164275</v>
      </c>
      <c r="O26" s="17" t="s">
        <v>104</v>
      </c>
      <c r="P26" s="14">
        <f t="shared" si="2"/>
        <v>0.23520442131336489</v>
      </c>
      <c r="Q26" s="13">
        <v>513822</v>
      </c>
      <c r="R26" s="64">
        <f t="shared" si="3"/>
        <v>488.88867745004757</v>
      </c>
      <c r="S26" s="56">
        <v>698435</v>
      </c>
    </row>
    <row r="27" spans="1:19" ht="25.5" x14ac:dyDescent="0.2">
      <c r="A27" s="31" t="s">
        <v>201</v>
      </c>
      <c r="B27" s="32" t="s">
        <v>245</v>
      </c>
      <c r="C27" s="33">
        <v>24672</v>
      </c>
      <c r="D27" s="15">
        <v>1208035</v>
      </c>
      <c r="E27" s="13">
        <v>365811</v>
      </c>
      <c r="F27" s="13">
        <v>1573846</v>
      </c>
      <c r="G27" s="14">
        <f t="shared" si="0"/>
        <v>0.59158447010232706</v>
      </c>
      <c r="H27" s="15">
        <v>144835</v>
      </c>
      <c r="I27" s="13">
        <v>59900</v>
      </c>
      <c r="J27" s="13">
        <v>65600</v>
      </c>
      <c r="K27" s="17" t="s">
        <v>106</v>
      </c>
      <c r="L27" s="13">
        <v>270335</v>
      </c>
      <c r="M27" s="14">
        <f t="shared" si="1"/>
        <v>0.10161476264203269</v>
      </c>
      <c r="N27" s="15">
        <v>784210</v>
      </c>
      <c r="O27" s="17" t="s">
        <v>107</v>
      </c>
      <c r="P27" s="14">
        <f t="shared" si="2"/>
        <v>0.29477246013837816</v>
      </c>
      <c r="Q27" s="13">
        <v>2628391</v>
      </c>
      <c r="R27" s="64">
        <f t="shared" si="3"/>
        <v>106.53335765239949</v>
      </c>
      <c r="S27" s="56">
        <v>2660391</v>
      </c>
    </row>
    <row r="28" spans="1:19" x14ac:dyDescent="0.2">
      <c r="A28" s="31" t="s">
        <v>202</v>
      </c>
      <c r="B28" s="32" t="s">
        <v>246</v>
      </c>
      <c r="C28" s="33">
        <v>1090</v>
      </c>
      <c r="D28" s="15">
        <v>41125</v>
      </c>
      <c r="E28" s="13">
        <v>1375</v>
      </c>
      <c r="F28" s="13">
        <v>42500</v>
      </c>
      <c r="G28" s="14">
        <f t="shared" si="0"/>
        <v>0.46547796372557609</v>
      </c>
      <c r="H28" s="15">
        <v>5036</v>
      </c>
      <c r="I28" s="13">
        <v>0</v>
      </c>
      <c r="J28" s="13">
        <v>1099</v>
      </c>
      <c r="K28" s="17" t="s">
        <v>109</v>
      </c>
      <c r="L28" s="13">
        <v>6135</v>
      </c>
      <c r="M28" s="14">
        <f t="shared" si="1"/>
        <v>6.7193113116621392E-2</v>
      </c>
      <c r="N28" s="15">
        <v>31649</v>
      </c>
      <c r="O28" s="17" t="s">
        <v>110</v>
      </c>
      <c r="P28" s="14">
        <f t="shared" si="2"/>
        <v>0.34663322526942958</v>
      </c>
      <c r="Q28" s="13">
        <v>80284</v>
      </c>
      <c r="R28" s="64">
        <f t="shared" si="3"/>
        <v>73.655045871559636</v>
      </c>
      <c r="S28" s="56">
        <v>91304</v>
      </c>
    </row>
    <row r="29" spans="1:19" ht="25.5" x14ac:dyDescent="0.2">
      <c r="A29" s="31" t="s">
        <v>204</v>
      </c>
      <c r="B29" s="32" t="s">
        <v>246</v>
      </c>
      <c r="C29" s="33">
        <v>908</v>
      </c>
      <c r="D29" s="15">
        <v>58368</v>
      </c>
      <c r="E29" s="13">
        <v>4923</v>
      </c>
      <c r="F29" s="13">
        <v>63291</v>
      </c>
      <c r="G29" s="14">
        <f t="shared" si="0"/>
        <v>0.61074013316607156</v>
      </c>
      <c r="H29" s="15">
        <v>5506</v>
      </c>
      <c r="I29" s="13">
        <v>0</v>
      </c>
      <c r="J29" s="13">
        <v>1317</v>
      </c>
      <c r="K29" s="17" t="s">
        <v>114</v>
      </c>
      <c r="L29" s="13">
        <v>6823</v>
      </c>
      <c r="M29" s="14">
        <f t="shared" si="1"/>
        <v>6.5840007719772262E-2</v>
      </c>
      <c r="N29" s="15">
        <v>33516</v>
      </c>
      <c r="O29" s="17" t="s">
        <v>115</v>
      </c>
      <c r="P29" s="14">
        <f t="shared" si="2"/>
        <v>0.32341985911415611</v>
      </c>
      <c r="Q29" s="13">
        <v>103630</v>
      </c>
      <c r="R29" s="64">
        <f t="shared" si="3"/>
        <v>114.12995594713657</v>
      </c>
      <c r="S29" s="56">
        <v>103630</v>
      </c>
    </row>
    <row r="30" spans="1:19" ht="25.5" x14ac:dyDescent="0.2">
      <c r="A30" s="31" t="s">
        <v>203</v>
      </c>
      <c r="B30" s="32" t="s">
        <v>246</v>
      </c>
      <c r="C30" s="33">
        <v>24487</v>
      </c>
      <c r="D30" s="15">
        <v>803192</v>
      </c>
      <c r="E30" s="13">
        <v>379018</v>
      </c>
      <c r="F30" s="13">
        <v>1182210</v>
      </c>
      <c r="G30" s="14">
        <f t="shared" si="0"/>
        <v>0.71530177408102769</v>
      </c>
      <c r="H30" s="15">
        <v>64105</v>
      </c>
      <c r="I30" s="13">
        <v>55673</v>
      </c>
      <c r="J30" s="13">
        <v>38257</v>
      </c>
      <c r="K30" s="17" t="s">
        <v>112</v>
      </c>
      <c r="L30" s="13">
        <v>158035</v>
      </c>
      <c r="M30" s="14">
        <f t="shared" si="1"/>
        <v>9.561982716006058E-2</v>
      </c>
      <c r="N30" s="15">
        <v>270398</v>
      </c>
      <c r="O30" s="17" t="s">
        <v>113</v>
      </c>
      <c r="P30" s="14">
        <f t="shared" si="2"/>
        <v>0.16360559385215973</v>
      </c>
      <c r="Q30" s="13">
        <v>1610643</v>
      </c>
      <c r="R30" s="64">
        <f t="shared" si="3"/>
        <v>65.775431861804222</v>
      </c>
      <c r="S30" s="56">
        <v>1652743</v>
      </c>
    </row>
    <row r="31" spans="1:19" ht="25.5" x14ac:dyDescent="0.2">
      <c r="A31" s="31" t="s">
        <v>205</v>
      </c>
      <c r="B31" s="32" t="s">
        <v>247</v>
      </c>
      <c r="C31" s="33">
        <v>32078</v>
      </c>
      <c r="D31" s="15">
        <v>623775</v>
      </c>
      <c r="E31" s="13">
        <v>209160</v>
      </c>
      <c r="F31" s="13">
        <v>832935</v>
      </c>
      <c r="G31" s="14">
        <f t="shared" si="0"/>
        <v>0.70284594659135302</v>
      </c>
      <c r="H31" s="15">
        <v>105903</v>
      </c>
      <c r="I31" s="13">
        <v>6635</v>
      </c>
      <c r="J31" s="13">
        <v>31068</v>
      </c>
      <c r="K31" s="17" t="s">
        <v>118</v>
      </c>
      <c r="L31" s="13">
        <v>143606</v>
      </c>
      <c r="M31" s="14">
        <f t="shared" si="1"/>
        <v>0.12117739680310931</v>
      </c>
      <c r="N31" s="15">
        <v>174137</v>
      </c>
      <c r="O31" s="17" t="s">
        <v>119</v>
      </c>
      <c r="P31" s="14">
        <f t="shared" si="2"/>
        <v>0.14694001885090488</v>
      </c>
      <c r="Q31" s="13">
        <v>1150678</v>
      </c>
      <c r="R31" s="64">
        <f t="shared" si="3"/>
        <v>35.871251324895567</v>
      </c>
      <c r="S31" s="56">
        <v>1185089</v>
      </c>
    </row>
    <row r="32" spans="1:19" ht="25.5" x14ac:dyDescent="0.2">
      <c r="A32" s="31" t="s">
        <v>206</v>
      </c>
      <c r="B32" s="32" t="s">
        <v>248</v>
      </c>
      <c r="C32" s="33">
        <v>11967</v>
      </c>
      <c r="D32" s="15">
        <v>285110</v>
      </c>
      <c r="E32" s="13">
        <v>11079</v>
      </c>
      <c r="F32" s="13">
        <v>296189</v>
      </c>
      <c r="G32" s="14">
        <f t="shared" si="0"/>
        <v>0.65081178711819421</v>
      </c>
      <c r="H32" s="15">
        <v>34544</v>
      </c>
      <c r="I32" s="13">
        <v>4073</v>
      </c>
      <c r="J32" s="13">
        <v>8220</v>
      </c>
      <c r="K32" s="17" t="s">
        <v>121</v>
      </c>
      <c r="L32" s="13">
        <v>46837</v>
      </c>
      <c r="M32" s="14">
        <f t="shared" si="1"/>
        <v>0.10291425972353754</v>
      </c>
      <c r="N32" s="15">
        <v>112081</v>
      </c>
      <c r="O32" s="17" t="s">
        <v>122</v>
      </c>
      <c r="P32" s="14">
        <f t="shared" si="2"/>
        <v>0.24627395315826828</v>
      </c>
      <c r="Q32" s="13">
        <v>455107</v>
      </c>
      <c r="R32" s="64">
        <f t="shared" si="3"/>
        <v>38.030166290632572</v>
      </c>
      <c r="S32" s="56">
        <v>455107</v>
      </c>
    </row>
    <row r="33" spans="1:19" x14ac:dyDescent="0.2">
      <c r="A33" s="31" t="s">
        <v>207</v>
      </c>
      <c r="B33" s="32" t="s">
        <v>249</v>
      </c>
      <c r="C33" s="33">
        <v>71148</v>
      </c>
      <c r="D33" s="15">
        <v>1350205</v>
      </c>
      <c r="E33" s="13">
        <v>563084</v>
      </c>
      <c r="F33" s="13">
        <v>1913289</v>
      </c>
      <c r="G33" s="14">
        <f t="shared" si="0"/>
        <v>0.79040462356107566</v>
      </c>
      <c r="H33" s="15">
        <v>85536</v>
      </c>
      <c r="I33" s="13">
        <v>19069</v>
      </c>
      <c r="J33" s="13">
        <v>17499</v>
      </c>
      <c r="K33" s="17" t="s">
        <v>125</v>
      </c>
      <c r="L33" s="13">
        <v>122104</v>
      </c>
      <c r="M33" s="14">
        <f t="shared" si="1"/>
        <v>5.0442753894106733E-2</v>
      </c>
      <c r="N33" s="15">
        <v>276841</v>
      </c>
      <c r="O33" s="17" t="s">
        <v>126</v>
      </c>
      <c r="P33" s="14">
        <f t="shared" si="2"/>
        <v>0.11436662542421544</v>
      </c>
      <c r="Q33" s="13">
        <v>2312234</v>
      </c>
      <c r="R33" s="64">
        <f t="shared" si="3"/>
        <v>32.498931804126606</v>
      </c>
      <c r="S33" s="56">
        <v>2420645</v>
      </c>
    </row>
    <row r="34" spans="1:19" ht="25.5" x14ac:dyDescent="0.2">
      <c r="A34" s="31" t="s">
        <v>208</v>
      </c>
      <c r="B34" s="32" t="s">
        <v>250</v>
      </c>
      <c r="C34" s="33">
        <v>17389</v>
      </c>
      <c r="D34" s="15">
        <v>416521</v>
      </c>
      <c r="E34" s="13">
        <v>106923</v>
      </c>
      <c r="F34" s="13">
        <v>523444</v>
      </c>
      <c r="G34" s="14">
        <f t="shared" si="0"/>
        <v>0.74673384899383433</v>
      </c>
      <c r="H34" s="15">
        <v>35196</v>
      </c>
      <c r="I34" s="13">
        <v>2768</v>
      </c>
      <c r="J34" s="13">
        <v>2514</v>
      </c>
      <c r="K34" s="17" t="s">
        <v>128</v>
      </c>
      <c r="L34" s="13">
        <v>40478</v>
      </c>
      <c r="M34" s="14">
        <f t="shared" si="1"/>
        <v>5.7745036220822908E-2</v>
      </c>
      <c r="N34" s="15">
        <v>137056</v>
      </c>
      <c r="O34" s="17" t="s">
        <v>129</v>
      </c>
      <c r="P34" s="14">
        <f t="shared" si="2"/>
        <v>0.19552111478534276</v>
      </c>
      <c r="Q34" s="13">
        <v>700978</v>
      </c>
      <c r="R34" s="64">
        <f t="shared" si="3"/>
        <v>40.311576283857612</v>
      </c>
      <c r="S34" s="56">
        <v>700978</v>
      </c>
    </row>
    <row r="35" spans="1:19" ht="25.5" x14ac:dyDescent="0.2">
      <c r="A35" s="31" t="s">
        <v>210</v>
      </c>
      <c r="B35" s="32" t="s">
        <v>251</v>
      </c>
      <c r="C35" s="33">
        <v>178042</v>
      </c>
      <c r="D35" s="15">
        <v>2784075</v>
      </c>
      <c r="E35" s="13">
        <v>878665</v>
      </c>
      <c r="F35" s="13">
        <v>3662740</v>
      </c>
      <c r="G35" s="14">
        <f t="shared" si="0"/>
        <v>0.51978059529675147</v>
      </c>
      <c r="H35" s="15">
        <v>151544</v>
      </c>
      <c r="I35" s="13">
        <v>57855</v>
      </c>
      <c r="J35" s="13">
        <v>21964</v>
      </c>
      <c r="K35" s="17" t="s">
        <v>132</v>
      </c>
      <c r="L35" s="13">
        <v>231363</v>
      </c>
      <c r="M35" s="14">
        <f t="shared" si="1"/>
        <v>3.2832796723120485E-2</v>
      </c>
      <c r="N35" s="15">
        <v>1363997</v>
      </c>
      <c r="O35" s="17" t="s">
        <v>133</v>
      </c>
      <c r="P35" s="14">
        <f t="shared" si="2"/>
        <v>0.19356524695801045</v>
      </c>
      <c r="Q35" s="13">
        <v>5258100</v>
      </c>
      <c r="R35" s="64">
        <f t="shared" si="3"/>
        <v>29.532919198840723</v>
      </c>
      <c r="S35" s="56">
        <v>7046704</v>
      </c>
    </row>
    <row r="36" spans="1:19" x14ac:dyDescent="0.2">
      <c r="A36" s="31" t="s">
        <v>209</v>
      </c>
      <c r="B36" s="32" t="s">
        <v>251</v>
      </c>
      <c r="C36" s="33">
        <v>178042</v>
      </c>
      <c r="D36" s="15">
        <v>3017310</v>
      </c>
      <c r="E36" s="13">
        <v>913202</v>
      </c>
      <c r="F36" s="13">
        <v>3930512</v>
      </c>
      <c r="G36" s="14">
        <f t="shared" si="0"/>
        <v>0.65795775758369124</v>
      </c>
      <c r="H36" s="15">
        <v>111144</v>
      </c>
      <c r="I36" s="13">
        <v>1000</v>
      </c>
      <c r="J36" s="13">
        <v>0</v>
      </c>
      <c r="K36" s="17" t="s">
        <v>34</v>
      </c>
      <c r="L36" s="13">
        <v>112144</v>
      </c>
      <c r="M36" s="14">
        <f t="shared" si="1"/>
        <v>1.8772621675360732E-2</v>
      </c>
      <c r="N36" s="15">
        <v>1253477</v>
      </c>
      <c r="O36" s="17" t="s">
        <v>34</v>
      </c>
      <c r="P36" s="14">
        <f t="shared" si="2"/>
        <v>0.20982887626414384</v>
      </c>
      <c r="Q36" s="13">
        <v>5296133</v>
      </c>
      <c r="R36" s="64">
        <f t="shared" si="3"/>
        <v>29.74653733388751</v>
      </c>
      <c r="S36" s="56">
        <v>5973806</v>
      </c>
    </row>
    <row r="37" spans="1:19" ht="38.25" x14ac:dyDescent="0.2">
      <c r="A37" s="31" t="s">
        <v>211</v>
      </c>
      <c r="B37" s="32" t="s">
        <v>252</v>
      </c>
      <c r="C37" s="33">
        <v>7708</v>
      </c>
      <c r="D37" s="15">
        <v>92062</v>
      </c>
      <c r="E37" s="13">
        <v>7916</v>
      </c>
      <c r="F37" s="13">
        <v>99978</v>
      </c>
      <c r="G37" s="14">
        <f t="shared" si="0"/>
        <v>0.62051501666449438</v>
      </c>
      <c r="H37" s="15">
        <v>13573</v>
      </c>
      <c r="I37" s="13">
        <v>0</v>
      </c>
      <c r="J37" s="13">
        <v>2708</v>
      </c>
      <c r="K37" s="17" t="s">
        <v>135</v>
      </c>
      <c r="L37" s="13">
        <v>16281</v>
      </c>
      <c r="M37" s="14">
        <f t="shared" si="1"/>
        <v>0.101048280484853</v>
      </c>
      <c r="N37" s="15">
        <v>44862</v>
      </c>
      <c r="O37" s="17" t="s">
        <v>136</v>
      </c>
      <c r="P37" s="14">
        <f t="shared" si="2"/>
        <v>0.27843670285065264</v>
      </c>
      <c r="Q37" s="13">
        <v>161121</v>
      </c>
      <c r="R37" s="64">
        <f t="shared" si="3"/>
        <v>20.903087701089778</v>
      </c>
      <c r="S37" s="56">
        <v>161121</v>
      </c>
    </row>
    <row r="38" spans="1:19" ht="25.5" x14ac:dyDescent="0.2">
      <c r="A38" s="31" t="s">
        <v>212</v>
      </c>
      <c r="B38" s="32" t="s">
        <v>253</v>
      </c>
      <c r="C38" s="33">
        <v>4391</v>
      </c>
      <c r="D38" s="15">
        <v>197695</v>
      </c>
      <c r="E38" s="13">
        <v>24590</v>
      </c>
      <c r="F38" s="13">
        <v>222285</v>
      </c>
      <c r="G38" s="14">
        <f t="shared" si="0"/>
        <v>0.60936728987334832</v>
      </c>
      <c r="H38" s="15">
        <v>22000</v>
      </c>
      <c r="I38" s="13">
        <v>1200</v>
      </c>
      <c r="J38" s="13">
        <v>3393</v>
      </c>
      <c r="K38" s="17" t="s">
        <v>138</v>
      </c>
      <c r="L38" s="13">
        <v>26593</v>
      </c>
      <c r="M38" s="14">
        <f t="shared" si="1"/>
        <v>7.2901474861560386E-2</v>
      </c>
      <c r="N38" s="15">
        <v>69682</v>
      </c>
      <c r="O38" s="17" t="s">
        <v>139</v>
      </c>
      <c r="P38" s="14">
        <f t="shared" si="2"/>
        <v>0.19102472723285269</v>
      </c>
      <c r="Q38" s="13">
        <v>318560</v>
      </c>
      <c r="R38" s="64">
        <f t="shared" si="3"/>
        <v>72.548394443179234</v>
      </c>
      <c r="S38" s="56">
        <v>364780</v>
      </c>
    </row>
    <row r="39" spans="1:19" ht="25.5" x14ac:dyDescent="0.2">
      <c r="A39" s="31" t="s">
        <v>213</v>
      </c>
      <c r="B39" s="32" t="s">
        <v>253</v>
      </c>
      <c r="C39" s="33">
        <v>5938</v>
      </c>
      <c r="D39" s="15">
        <v>210143</v>
      </c>
      <c r="E39" s="13">
        <v>16076</v>
      </c>
      <c r="F39" s="13">
        <v>226219</v>
      </c>
      <c r="G39" s="14">
        <f t="shared" si="0"/>
        <v>0.61750094173267889</v>
      </c>
      <c r="H39" s="15">
        <v>21048</v>
      </c>
      <c r="I39" s="13">
        <v>1000</v>
      </c>
      <c r="J39" s="13">
        <v>5788</v>
      </c>
      <c r="K39" s="17" t="s">
        <v>141</v>
      </c>
      <c r="L39" s="13">
        <v>27836</v>
      </c>
      <c r="M39" s="14">
        <f t="shared" si="1"/>
        <v>7.5982814061024279E-2</v>
      </c>
      <c r="N39" s="15">
        <v>94596</v>
      </c>
      <c r="O39" s="17" t="s">
        <v>142</v>
      </c>
      <c r="P39" s="14">
        <f t="shared" si="2"/>
        <v>0.2582149115863146</v>
      </c>
      <c r="Q39" s="13">
        <v>348651</v>
      </c>
      <c r="R39" s="64">
        <f t="shared" si="3"/>
        <v>58.715223981138429</v>
      </c>
      <c r="S39" s="56">
        <v>366346</v>
      </c>
    </row>
    <row r="40" spans="1:19" ht="63.75" x14ac:dyDescent="0.2">
      <c r="A40" s="31" t="s">
        <v>214</v>
      </c>
      <c r="B40" s="32" t="s">
        <v>254</v>
      </c>
      <c r="C40" s="33">
        <v>7263</v>
      </c>
      <c r="D40" s="15">
        <v>444957</v>
      </c>
      <c r="E40" s="13">
        <v>74224</v>
      </c>
      <c r="F40" s="13">
        <v>519181</v>
      </c>
      <c r="G40" s="14">
        <f t="shared" si="0"/>
        <v>0.73209461174440049</v>
      </c>
      <c r="H40" s="15">
        <v>49305</v>
      </c>
      <c r="I40" s="13">
        <v>1453</v>
      </c>
      <c r="J40" s="13">
        <v>14460</v>
      </c>
      <c r="K40" s="17" t="s">
        <v>145</v>
      </c>
      <c r="L40" s="13">
        <v>65218</v>
      </c>
      <c r="M40" s="14">
        <f t="shared" si="1"/>
        <v>9.1963585702763223E-2</v>
      </c>
      <c r="N40" s="15">
        <v>124773</v>
      </c>
      <c r="O40" s="17" t="s">
        <v>146</v>
      </c>
      <c r="P40" s="14">
        <f t="shared" si="2"/>
        <v>0.17594180255283626</v>
      </c>
      <c r="Q40" s="13">
        <v>709172</v>
      </c>
      <c r="R40" s="64">
        <f t="shared" si="3"/>
        <v>97.64174583505438</v>
      </c>
      <c r="S40" s="56">
        <v>709172</v>
      </c>
    </row>
    <row r="41" spans="1:19" ht="25.5" x14ac:dyDescent="0.2">
      <c r="A41" s="31" t="s">
        <v>215</v>
      </c>
      <c r="B41" s="32" t="s">
        <v>254</v>
      </c>
      <c r="C41" s="33">
        <v>14167</v>
      </c>
      <c r="D41" s="15">
        <v>574135</v>
      </c>
      <c r="E41" s="13">
        <v>161935</v>
      </c>
      <c r="F41" s="13">
        <v>736070</v>
      </c>
      <c r="G41" s="14">
        <f t="shared" si="0"/>
        <v>0.67139578666238575</v>
      </c>
      <c r="H41" s="15">
        <v>75551</v>
      </c>
      <c r="I41" s="13">
        <v>20999</v>
      </c>
      <c r="J41" s="13">
        <v>17999</v>
      </c>
      <c r="K41" s="17" t="s">
        <v>148</v>
      </c>
      <c r="L41" s="13">
        <v>114549</v>
      </c>
      <c r="M41" s="14">
        <f t="shared" si="1"/>
        <v>0.10448424194219248</v>
      </c>
      <c r="N41" s="15">
        <v>245709</v>
      </c>
      <c r="O41" s="17" t="s">
        <v>149</v>
      </c>
      <c r="P41" s="14">
        <f t="shared" si="2"/>
        <v>0.22411997139542181</v>
      </c>
      <c r="Q41" s="13">
        <v>1096328</v>
      </c>
      <c r="R41" s="64">
        <f t="shared" si="3"/>
        <v>77.38603797557704</v>
      </c>
      <c r="S41" s="56">
        <v>1096328</v>
      </c>
    </row>
    <row r="42" spans="1:19" x14ac:dyDescent="0.2">
      <c r="A42" s="31" t="s">
        <v>216</v>
      </c>
      <c r="B42" s="32" t="s">
        <v>255</v>
      </c>
      <c r="C42" s="33">
        <v>30639</v>
      </c>
      <c r="D42" s="15">
        <v>774146</v>
      </c>
      <c r="E42" s="13">
        <v>266385</v>
      </c>
      <c r="F42" s="13">
        <v>1040531</v>
      </c>
      <c r="G42" s="14">
        <f t="shared" si="0"/>
        <v>0.76172457211461031</v>
      </c>
      <c r="H42" s="15">
        <v>79236</v>
      </c>
      <c r="I42" s="13">
        <v>10136</v>
      </c>
      <c r="J42" s="13">
        <v>11260</v>
      </c>
      <c r="K42" s="17" t="s">
        <v>34</v>
      </c>
      <c r="L42" s="13">
        <v>100632</v>
      </c>
      <c r="M42" s="14">
        <f t="shared" si="1"/>
        <v>7.3668028286555096E-2</v>
      </c>
      <c r="N42" s="15">
        <v>153554</v>
      </c>
      <c r="O42" s="17" t="s">
        <v>34</v>
      </c>
      <c r="P42" s="14">
        <f t="shared" si="2"/>
        <v>0.1124097743810486</v>
      </c>
      <c r="Q42" s="13">
        <v>1294717</v>
      </c>
      <c r="R42" s="64">
        <f t="shared" si="3"/>
        <v>42.257155912399227</v>
      </c>
      <c r="S42" s="56">
        <v>1366020</v>
      </c>
    </row>
    <row r="43" spans="1:19" ht="25.5" x14ac:dyDescent="0.2">
      <c r="A43" s="31" t="s">
        <v>217</v>
      </c>
      <c r="B43" s="32" t="s">
        <v>256</v>
      </c>
      <c r="C43" s="33">
        <v>15780</v>
      </c>
      <c r="D43" s="15">
        <v>421353</v>
      </c>
      <c r="E43" s="13">
        <v>89953</v>
      </c>
      <c r="F43" s="13">
        <v>511306</v>
      </c>
      <c r="G43" s="14">
        <f t="shared" si="0"/>
        <v>0.72694055876946173</v>
      </c>
      <c r="H43" s="15">
        <v>35907</v>
      </c>
      <c r="I43" s="13">
        <v>2000</v>
      </c>
      <c r="J43" s="13">
        <v>6545</v>
      </c>
      <c r="K43" s="17" t="s">
        <v>151</v>
      </c>
      <c r="L43" s="13">
        <v>44452</v>
      </c>
      <c r="M43" s="14">
        <f t="shared" si="1"/>
        <v>6.3198870575389518E-2</v>
      </c>
      <c r="N43" s="15">
        <v>147609</v>
      </c>
      <c r="O43" s="17" t="s">
        <v>152</v>
      </c>
      <c r="P43" s="14">
        <f t="shared" si="2"/>
        <v>0.20986057065514874</v>
      </c>
      <c r="Q43" s="13">
        <v>703367</v>
      </c>
      <c r="R43" s="64">
        <f t="shared" si="3"/>
        <v>44.573320659062105</v>
      </c>
      <c r="S43" s="56">
        <v>703367</v>
      </c>
    </row>
    <row r="44" spans="1:19" ht="25.5" x14ac:dyDescent="0.2">
      <c r="A44" s="31" t="s">
        <v>218</v>
      </c>
      <c r="B44" s="32" t="s">
        <v>257</v>
      </c>
      <c r="C44" s="33">
        <v>10611</v>
      </c>
      <c r="D44" s="15">
        <v>247175</v>
      </c>
      <c r="E44" s="13">
        <v>55006</v>
      </c>
      <c r="F44" s="13">
        <v>302181</v>
      </c>
      <c r="G44" s="14">
        <f t="shared" si="0"/>
        <v>0.7612935245672422</v>
      </c>
      <c r="H44" s="15">
        <v>18750</v>
      </c>
      <c r="I44" s="13">
        <v>9000</v>
      </c>
      <c r="J44" s="13">
        <v>750</v>
      </c>
      <c r="K44" s="17" t="s">
        <v>154</v>
      </c>
      <c r="L44" s="13">
        <v>28500</v>
      </c>
      <c r="M44" s="14">
        <f t="shared" si="1"/>
        <v>7.1800892346528741E-2</v>
      </c>
      <c r="N44" s="15">
        <v>62973</v>
      </c>
      <c r="O44" s="17" t="s">
        <v>155</v>
      </c>
      <c r="P44" s="14">
        <f t="shared" si="2"/>
        <v>0.15864974013115629</v>
      </c>
      <c r="Q44" s="13">
        <v>393654</v>
      </c>
      <c r="R44" s="64">
        <f t="shared" si="3"/>
        <v>37.098671190274246</v>
      </c>
      <c r="S44" s="56">
        <v>396931</v>
      </c>
    </row>
    <row r="45" spans="1:19" x14ac:dyDescent="0.2">
      <c r="A45" s="31" t="s">
        <v>219</v>
      </c>
      <c r="B45" s="32" t="s">
        <v>258</v>
      </c>
      <c r="C45" s="33">
        <v>2544</v>
      </c>
      <c r="D45" s="15">
        <v>65095</v>
      </c>
      <c r="E45" s="13">
        <v>5334</v>
      </c>
      <c r="F45" s="13">
        <v>70429</v>
      </c>
      <c r="G45" s="14">
        <f t="shared" si="0"/>
        <v>0.59335613668531373</v>
      </c>
      <c r="H45" s="15">
        <v>9363</v>
      </c>
      <c r="I45" s="13">
        <v>0</v>
      </c>
      <c r="J45" s="13">
        <v>3333</v>
      </c>
      <c r="K45" s="17" t="s">
        <v>157</v>
      </c>
      <c r="L45" s="13">
        <v>12696</v>
      </c>
      <c r="M45" s="14">
        <f t="shared" si="1"/>
        <v>0.10696232391992991</v>
      </c>
      <c r="N45" s="15">
        <v>35571</v>
      </c>
      <c r="O45" s="17" t="s">
        <v>158</v>
      </c>
      <c r="P45" s="14">
        <f t="shared" si="2"/>
        <v>0.29968153939475634</v>
      </c>
      <c r="Q45" s="13">
        <v>118696</v>
      </c>
      <c r="R45" s="64">
        <f t="shared" si="3"/>
        <v>46.657232704402517</v>
      </c>
      <c r="S45" s="56">
        <v>118696</v>
      </c>
    </row>
    <row r="46" spans="1:19" ht="38.25" x14ac:dyDescent="0.2">
      <c r="A46" s="31" t="s">
        <v>220</v>
      </c>
      <c r="B46" s="32" t="s">
        <v>258</v>
      </c>
      <c r="C46" s="33">
        <v>80128</v>
      </c>
      <c r="D46" s="15">
        <v>2008615</v>
      </c>
      <c r="E46" s="13">
        <v>1394319</v>
      </c>
      <c r="F46" s="13">
        <v>3402934</v>
      </c>
      <c r="G46" s="14">
        <f t="shared" si="0"/>
        <v>0.79765027314719106</v>
      </c>
      <c r="H46" s="15">
        <v>160667</v>
      </c>
      <c r="I46" s="13">
        <v>89839</v>
      </c>
      <c r="J46" s="13">
        <v>41324</v>
      </c>
      <c r="K46" s="17" t="s">
        <v>160</v>
      </c>
      <c r="L46" s="13">
        <v>291830</v>
      </c>
      <c r="M46" s="14">
        <f t="shared" si="1"/>
        <v>6.8405170130406506E-2</v>
      </c>
      <c r="N46" s="15">
        <v>571434</v>
      </c>
      <c r="O46" s="17" t="s">
        <v>161</v>
      </c>
      <c r="P46" s="14">
        <f t="shared" si="2"/>
        <v>0.13394455672240246</v>
      </c>
      <c r="Q46" s="13">
        <v>4266198</v>
      </c>
      <c r="R46" s="64">
        <f t="shared" si="3"/>
        <v>53.242287340255594</v>
      </c>
      <c r="S46" s="56">
        <v>4266198</v>
      </c>
    </row>
    <row r="47" spans="1:19" ht="38.25" x14ac:dyDescent="0.2">
      <c r="A47" s="31" t="s">
        <v>289</v>
      </c>
      <c r="B47" s="32" t="s">
        <v>259</v>
      </c>
      <c r="C47" s="33">
        <v>6135</v>
      </c>
      <c r="D47" s="15">
        <v>147205</v>
      </c>
      <c r="E47" s="13">
        <v>14760</v>
      </c>
      <c r="F47" s="13">
        <v>161965</v>
      </c>
      <c r="G47" s="14">
        <f t="shared" si="0"/>
        <v>0.67360238889397206</v>
      </c>
      <c r="H47" s="15">
        <v>23090</v>
      </c>
      <c r="I47" s="13">
        <v>3954</v>
      </c>
      <c r="J47" s="13">
        <v>6222</v>
      </c>
      <c r="K47" s="17" t="s">
        <v>164</v>
      </c>
      <c r="L47" s="13">
        <v>33266</v>
      </c>
      <c r="M47" s="14">
        <f t="shared" si="1"/>
        <v>0.13835123062974639</v>
      </c>
      <c r="N47" s="15">
        <v>40795</v>
      </c>
      <c r="O47" s="17" t="s">
        <v>165</v>
      </c>
      <c r="P47" s="14">
        <f t="shared" si="2"/>
        <v>0.16966387463297372</v>
      </c>
      <c r="Q47" s="13">
        <v>236026</v>
      </c>
      <c r="R47" s="64">
        <f t="shared" si="3"/>
        <v>38.4720456397718</v>
      </c>
      <c r="S47" s="56">
        <v>240446</v>
      </c>
    </row>
    <row r="48" spans="1:19" x14ac:dyDescent="0.2">
      <c r="A48" s="31" t="s">
        <v>221</v>
      </c>
      <c r="B48" s="32" t="s">
        <v>260</v>
      </c>
      <c r="C48" s="33">
        <v>29191</v>
      </c>
      <c r="D48" s="15">
        <v>596939</v>
      </c>
      <c r="E48" s="13">
        <v>128254</v>
      </c>
      <c r="F48" s="13">
        <v>725193</v>
      </c>
      <c r="G48" s="14">
        <f t="shared" si="0"/>
        <v>0.77092586411077968</v>
      </c>
      <c r="H48" s="15">
        <v>34709</v>
      </c>
      <c r="I48" s="13">
        <v>4684</v>
      </c>
      <c r="J48" s="13">
        <v>6923</v>
      </c>
      <c r="K48" s="17" t="s">
        <v>167</v>
      </c>
      <c r="L48" s="13">
        <v>46316</v>
      </c>
      <c r="M48" s="14">
        <f t="shared" si="1"/>
        <v>4.9236827054528753E-2</v>
      </c>
      <c r="N48" s="15">
        <v>168169</v>
      </c>
      <c r="O48" s="17" t="s">
        <v>168</v>
      </c>
      <c r="P48" s="14">
        <f t="shared" si="2"/>
        <v>0.17877424580993709</v>
      </c>
      <c r="Q48" s="13">
        <v>939678</v>
      </c>
      <c r="R48" s="64">
        <f t="shared" si="3"/>
        <v>32.19067520811209</v>
      </c>
      <c r="S48" s="56">
        <v>940678</v>
      </c>
    </row>
    <row r="49" spans="1:19" x14ac:dyDescent="0.2">
      <c r="A49" s="31" t="s">
        <v>222</v>
      </c>
      <c r="B49" s="32" t="s">
        <v>261</v>
      </c>
      <c r="C49" s="33">
        <v>22787</v>
      </c>
      <c r="D49" s="15">
        <v>1234363</v>
      </c>
      <c r="E49" s="13">
        <v>220574</v>
      </c>
      <c r="F49" s="13">
        <v>1454937</v>
      </c>
      <c r="G49" s="14">
        <f t="shared" si="0"/>
        <v>0.58467717791632923</v>
      </c>
      <c r="H49" s="15">
        <v>58464</v>
      </c>
      <c r="I49" s="13">
        <v>4885</v>
      </c>
      <c r="J49" s="13">
        <v>20534</v>
      </c>
      <c r="K49" s="17" t="s">
        <v>171</v>
      </c>
      <c r="L49" s="13">
        <v>83883</v>
      </c>
      <c r="M49" s="14">
        <f t="shared" si="1"/>
        <v>3.3709003011921097E-2</v>
      </c>
      <c r="N49" s="15">
        <v>884625</v>
      </c>
      <c r="O49" s="17" t="s">
        <v>172</v>
      </c>
      <c r="P49" s="14">
        <f t="shared" si="2"/>
        <v>0.35549308905762433</v>
      </c>
      <c r="Q49" s="13">
        <v>2423445</v>
      </c>
      <c r="R49" s="64">
        <f t="shared" si="3"/>
        <v>106.35208671611007</v>
      </c>
      <c r="S49" s="56">
        <v>2488445</v>
      </c>
    </row>
    <row r="50" spans="1:19" x14ac:dyDescent="0.2">
      <c r="A50" s="31" t="s">
        <v>223</v>
      </c>
      <c r="B50" s="32" t="s">
        <v>262</v>
      </c>
      <c r="C50" s="33">
        <v>41186</v>
      </c>
      <c r="D50" s="15">
        <v>533004</v>
      </c>
      <c r="E50" s="13">
        <v>285993</v>
      </c>
      <c r="F50" s="13">
        <v>818997</v>
      </c>
      <c r="G50" s="14">
        <f t="shared" si="0"/>
        <v>0.6753004850802572</v>
      </c>
      <c r="H50" s="15">
        <v>21411</v>
      </c>
      <c r="I50" s="13">
        <v>7511</v>
      </c>
      <c r="J50" s="13">
        <v>4526</v>
      </c>
      <c r="K50" s="17" t="s">
        <v>175</v>
      </c>
      <c r="L50" s="13">
        <v>33448</v>
      </c>
      <c r="M50" s="14">
        <f t="shared" si="1"/>
        <v>2.7579405815850902E-2</v>
      </c>
      <c r="N50" s="15">
        <v>360344</v>
      </c>
      <c r="O50" s="17" t="s">
        <v>176</v>
      </c>
      <c r="P50" s="14">
        <f t="shared" si="2"/>
        <v>0.29712010910389192</v>
      </c>
      <c r="Q50" s="13">
        <v>1212789</v>
      </c>
      <c r="R50" s="64">
        <f t="shared" si="3"/>
        <v>29.446632350798815</v>
      </c>
      <c r="S50" s="56">
        <v>1212789</v>
      </c>
    </row>
    <row r="51" spans="1:19" x14ac:dyDescent="0.2">
      <c r="A51" s="36"/>
      <c r="B51" s="37"/>
      <c r="C51" s="38"/>
      <c r="D51" s="39"/>
      <c r="E51" s="39"/>
      <c r="F51" s="39"/>
      <c r="G51" s="39"/>
      <c r="H51" s="39"/>
      <c r="I51" s="39"/>
      <c r="J51" s="39"/>
      <c r="K51" s="57"/>
      <c r="L51" s="39"/>
      <c r="M51" s="39"/>
      <c r="N51" s="39"/>
      <c r="O51" s="57"/>
      <c r="P51" s="115"/>
      <c r="Q51" s="39"/>
      <c r="R51" s="58"/>
      <c r="S51" s="59"/>
    </row>
    <row r="52" spans="1:19" x14ac:dyDescent="0.2">
      <c r="A52" s="19" t="s">
        <v>276</v>
      </c>
      <c r="B52" s="19"/>
      <c r="C52" s="20"/>
      <c r="D52" s="21">
        <f>SUM(D3:D50)</f>
        <v>29319226</v>
      </c>
      <c r="E52" s="21">
        <f t="shared" ref="E52:S52" si="4">SUM(E3:E50)</f>
        <v>10132643</v>
      </c>
      <c r="F52" s="21">
        <f t="shared" si="4"/>
        <v>39451869</v>
      </c>
      <c r="G52" s="22"/>
      <c r="H52" s="21">
        <f t="shared" si="4"/>
        <v>2368881</v>
      </c>
      <c r="I52" s="21">
        <f t="shared" si="4"/>
        <v>633638</v>
      </c>
      <c r="J52" s="21">
        <f t="shared" si="4"/>
        <v>618219</v>
      </c>
      <c r="K52" s="22"/>
      <c r="L52" s="21">
        <f t="shared" si="4"/>
        <v>3621590</v>
      </c>
      <c r="M52" s="22"/>
      <c r="N52" s="21">
        <f t="shared" si="4"/>
        <v>10931653</v>
      </c>
      <c r="O52" s="22"/>
      <c r="P52" s="22"/>
      <c r="Q52" s="21">
        <f t="shared" si="4"/>
        <v>54005112</v>
      </c>
      <c r="R52" s="22"/>
      <c r="S52" s="21">
        <f t="shared" si="4"/>
        <v>58205273</v>
      </c>
    </row>
    <row r="53" spans="1:19" x14ac:dyDescent="0.2">
      <c r="A53" s="19" t="s">
        <v>277</v>
      </c>
      <c r="B53" s="19"/>
      <c r="C53" s="20"/>
      <c r="D53" s="21">
        <f>AVERAGE(D3:D50)</f>
        <v>610817.20833333337</v>
      </c>
      <c r="E53" s="21">
        <f t="shared" ref="E53:S53" si="5">AVERAGE(E3:E50)</f>
        <v>211096.72916666666</v>
      </c>
      <c r="F53" s="21">
        <f t="shared" si="5"/>
        <v>821913.9375</v>
      </c>
      <c r="G53" s="23">
        <f t="shared" si="5"/>
        <v>0.66106126277944088</v>
      </c>
      <c r="H53" s="21">
        <f t="shared" si="5"/>
        <v>49351.6875</v>
      </c>
      <c r="I53" s="21">
        <f t="shared" si="5"/>
        <v>13200.791666666666</v>
      </c>
      <c r="J53" s="21">
        <f t="shared" si="5"/>
        <v>12879.5625</v>
      </c>
      <c r="K53" s="22"/>
      <c r="L53" s="21">
        <f t="shared" si="5"/>
        <v>75449.791666666672</v>
      </c>
      <c r="M53" s="23">
        <f t="shared" si="5"/>
        <v>7.2877863180479327E-2</v>
      </c>
      <c r="N53" s="21">
        <f t="shared" si="5"/>
        <v>227742.77083333334</v>
      </c>
      <c r="O53" s="22"/>
      <c r="P53" s="23">
        <f t="shared" si="5"/>
        <v>0.20713579273955676</v>
      </c>
      <c r="Q53" s="21">
        <f t="shared" si="5"/>
        <v>1125106.5</v>
      </c>
      <c r="R53" s="54">
        <f t="shared" si="5"/>
        <v>62.6715689628669</v>
      </c>
      <c r="S53" s="21">
        <f t="shared" si="5"/>
        <v>1212609.8541666667</v>
      </c>
    </row>
    <row r="54" spans="1:19" ht="14.25" customHeight="1" x14ac:dyDescent="0.2">
      <c r="A54" s="19" t="s">
        <v>278</v>
      </c>
      <c r="B54" s="19"/>
      <c r="C54" s="20"/>
      <c r="D54" s="21">
        <f>MEDIAN(D3:D50)</f>
        <v>418937</v>
      </c>
      <c r="E54" s="21">
        <f t="shared" ref="E54:S54" si="6">MEDIAN(E3:E50)</f>
        <v>113275</v>
      </c>
      <c r="F54" s="21">
        <f t="shared" si="6"/>
        <v>527606.5</v>
      </c>
      <c r="G54" s="23">
        <f t="shared" si="6"/>
        <v>0.67445143698711463</v>
      </c>
      <c r="H54" s="21">
        <f t="shared" si="6"/>
        <v>32119.5</v>
      </c>
      <c r="I54" s="21">
        <f t="shared" si="6"/>
        <v>3783.5</v>
      </c>
      <c r="J54" s="21">
        <f t="shared" si="6"/>
        <v>6005</v>
      </c>
      <c r="K54" s="22"/>
      <c r="L54" s="21">
        <f t="shared" si="6"/>
        <v>45384</v>
      </c>
      <c r="M54" s="23">
        <f t="shared" si="6"/>
        <v>7.1023009973215298E-2</v>
      </c>
      <c r="N54" s="21">
        <f t="shared" si="6"/>
        <v>142332.5</v>
      </c>
      <c r="O54" s="22"/>
      <c r="P54" s="23">
        <f t="shared" si="6"/>
        <v>0.19387427608451813</v>
      </c>
      <c r="Q54" s="21">
        <f t="shared" si="6"/>
        <v>706269.5</v>
      </c>
      <c r="R54" s="54">
        <f t="shared" si="6"/>
        <v>45.977651742516834</v>
      </c>
      <c r="S54" s="21">
        <f t="shared" si="6"/>
        <v>706269.5</v>
      </c>
    </row>
  </sheetData>
  <autoFilter ref="A2:S2" xr:uid="{DFB41341-FB74-4BF9-9149-23710514D7A6}">
    <sortState xmlns:xlrd2="http://schemas.microsoft.com/office/spreadsheetml/2017/richdata2" ref="A4:S50">
      <sortCondition ref="B2"/>
    </sortState>
  </autoFilter>
  <mergeCells count="8">
    <mergeCell ref="A1:A2"/>
    <mergeCell ref="B1:B2"/>
    <mergeCell ref="S1:S2"/>
    <mergeCell ref="N1:P1"/>
    <mergeCell ref="Q1:R1"/>
    <mergeCell ref="C1:C2"/>
    <mergeCell ref="D1:G1"/>
    <mergeCell ref="H1:M1"/>
  </mergeCells>
  <conditionalFormatting sqref="A3:S50">
    <cfRule type="expression" dxfId="3" priority="1">
      <formula>MOD(ROW(),2)=0</formula>
    </cfRule>
  </conditionalFormatting>
  <printOptions horizontalCentered="1" verticalCentered="1"/>
  <pageMargins left="0.3" right="0.3" top="0.5" bottom="0.5" header="0.3" footer="0.3"/>
  <pageSetup scale="27" fitToHeight="0" orientation="portrait" r:id="rId1"/>
  <headerFooter>
    <oddHeader>&amp;COperating Expenditures FY2019</oddHeader>
    <oddFooter>&amp;CRI Office of Library and Information Services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853018-5831-43BA-A1DF-CDDB8E0BE946}">
  <sheetPr>
    <tabColor theme="7" tint="0.39997558519241921"/>
    <pageSetUpPr fitToPage="1"/>
  </sheetPr>
  <dimension ref="A1:K53"/>
  <sheetViews>
    <sheetView zoomScaleNormal="100" workbookViewId="0">
      <pane xSplit="1" ySplit="1" topLeftCell="B2" activePane="bottomRight" state="frozen"/>
      <selection pane="topRight" activeCell="B1" sqref="B1"/>
      <selection pane="bottomLeft" activeCell="A2" sqref="A2"/>
      <selection pane="bottomRight"/>
    </sheetView>
  </sheetViews>
  <sheetFormatPr defaultRowHeight="12.75" x14ac:dyDescent="0.2"/>
  <cols>
    <col min="1" max="1" width="38.140625" style="2" customWidth="1"/>
    <col min="2" max="2" width="15.28515625" style="2" customWidth="1"/>
    <col min="3" max="3" width="11.42578125" style="7" hidden="1" customWidth="1"/>
    <col min="4" max="4" width="12" style="9" bestFit="1" customWidth="1"/>
    <col min="5" max="5" width="12" style="9" customWidth="1"/>
    <col min="6" max="6" width="11.5703125" style="9" bestFit="1" customWidth="1"/>
    <col min="7" max="7" width="11.5703125" style="9" customWidth="1"/>
    <col min="8" max="8" width="11.5703125" style="9" bestFit="1" customWidth="1"/>
    <col min="9" max="9" width="11.5703125" style="9" customWidth="1"/>
    <col min="10" max="10" width="12" style="9" bestFit="1" customWidth="1"/>
    <col min="11" max="11" width="13.5703125" bestFit="1" customWidth="1"/>
  </cols>
  <sheetData>
    <row r="1" spans="1:11" ht="51" customHeight="1" x14ac:dyDescent="0.2">
      <c r="A1" s="26" t="s">
        <v>0</v>
      </c>
      <c r="B1" s="27" t="s">
        <v>263</v>
      </c>
      <c r="C1" s="55" t="s">
        <v>264</v>
      </c>
      <c r="D1" s="28" t="s">
        <v>18</v>
      </c>
      <c r="E1" s="60" t="s">
        <v>290</v>
      </c>
      <c r="F1" s="28" t="s">
        <v>19</v>
      </c>
      <c r="G1" s="60" t="s">
        <v>291</v>
      </c>
      <c r="H1" s="28" t="s">
        <v>20</v>
      </c>
      <c r="I1" s="60" t="s">
        <v>292</v>
      </c>
      <c r="J1" s="28" t="s">
        <v>22</v>
      </c>
      <c r="K1" s="65" t="s">
        <v>293</v>
      </c>
    </row>
    <row r="2" spans="1:11" x14ac:dyDescent="0.2">
      <c r="A2" s="31" t="s">
        <v>177</v>
      </c>
      <c r="B2" s="32" t="s">
        <v>224</v>
      </c>
      <c r="C2" s="33">
        <v>16310</v>
      </c>
      <c r="D2" s="13">
        <v>90576</v>
      </c>
      <c r="E2" s="35">
        <f t="shared" ref="E2:E49" si="0">D2/J2</f>
        <v>0.73381294964028776</v>
      </c>
      <c r="F2" s="13">
        <v>12514</v>
      </c>
      <c r="G2" s="35">
        <f t="shared" ref="G2:G49" si="1">F2/J2</f>
        <v>0.10138375785857801</v>
      </c>
      <c r="H2" s="13">
        <v>20342</v>
      </c>
      <c r="I2" s="35">
        <f t="shared" ref="I2:I49" si="2">H2/J2</f>
        <v>0.16480329250113424</v>
      </c>
      <c r="J2" s="13">
        <v>123432</v>
      </c>
      <c r="K2" s="66">
        <f t="shared" ref="K2:K49" si="3">J2/C2</f>
        <v>7.5678724708767628</v>
      </c>
    </row>
    <row r="3" spans="1:11" x14ac:dyDescent="0.2">
      <c r="A3" s="31" t="s">
        <v>178</v>
      </c>
      <c r="B3" s="32" t="s">
        <v>225</v>
      </c>
      <c r="C3" s="33">
        <v>22954</v>
      </c>
      <c r="D3" s="13">
        <v>21335</v>
      </c>
      <c r="E3" s="35">
        <f t="shared" si="0"/>
        <v>0.41343694287264554</v>
      </c>
      <c r="F3" s="13">
        <v>4049</v>
      </c>
      <c r="G3" s="35">
        <f t="shared" si="1"/>
        <v>7.8462909851949467E-2</v>
      </c>
      <c r="H3" s="13">
        <v>26220</v>
      </c>
      <c r="I3" s="35">
        <f t="shared" si="2"/>
        <v>0.50810014727540498</v>
      </c>
      <c r="J3" s="13">
        <v>51604</v>
      </c>
      <c r="K3" s="66">
        <f t="shared" si="3"/>
        <v>2.248148470854753</v>
      </c>
    </row>
    <row r="4" spans="1:11" x14ac:dyDescent="0.2">
      <c r="A4" s="31" t="s">
        <v>180</v>
      </c>
      <c r="B4" s="32" t="s">
        <v>226</v>
      </c>
      <c r="C4" s="33">
        <v>1900</v>
      </c>
      <c r="D4" s="13">
        <v>6417</v>
      </c>
      <c r="E4" s="35">
        <f t="shared" si="0"/>
        <v>0.90418486684514587</v>
      </c>
      <c r="F4" s="13">
        <v>680</v>
      </c>
      <c r="G4" s="35">
        <f t="shared" si="1"/>
        <v>9.5815133154854168E-2</v>
      </c>
      <c r="H4" s="13">
        <v>0</v>
      </c>
      <c r="I4" s="35">
        <f t="shared" si="2"/>
        <v>0</v>
      </c>
      <c r="J4" s="13">
        <v>7097</v>
      </c>
      <c r="K4" s="66">
        <f t="shared" si="3"/>
        <v>3.7352631578947371</v>
      </c>
    </row>
    <row r="5" spans="1:11" x14ac:dyDescent="0.2">
      <c r="A5" s="31" t="s">
        <v>179</v>
      </c>
      <c r="B5" s="32" t="s">
        <v>226</v>
      </c>
      <c r="C5" s="33">
        <v>14055</v>
      </c>
      <c r="D5" s="13">
        <v>29695</v>
      </c>
      <c r="E5" s="35">
        <f t="shared" si="0"/>
        <v>0.78272444514734563</v>
      </c>
      <c r="F5" s="13">
        <v>3246</v>
      </c>
      <c r="G5" s="35">
        <f t="shared" si="1"/>
        <v>8.5560651589435391E-2</v>
      </c>
      <c r="H5" s="13">
        <v>4997</v>
      </c>
      <c r="I5" s="35">
        <f t="shared" si="2"/>
        <v>0.13171490326321894</v>
      </c>
      <c r="J5" s="13">
        <v>37938</v>
      </c>
      <c r="K5" s="66">
        <f t="shared" si="3"/>
        <v>2.6992529348986127</v>
      </c>
    </row>
    <row r="6" spans="1:11" x14ac:dyDescent="0.2">
      <c r="A6" s="31" t="s">
        <v>181</v>
      </c>
      <c r="B6" s="32" t="s">
        <v>227</v>
      </c>
      <c r="C6" s="33">
        <v>19376</v>
      </c>
      <c r="D6" s="13">
        <v>5203</v>
      </c>
      <c r="E6" s="35">
        <f t="shared" si="0"/>
        <v>0.84863806883053339</v>
      </c>
      <c r="F6" s="13">
        <v>0</v>
      </c>
      <c r="G6" s="35">
        <f t="shared" si="1"/>
        <v>0</v>
      </c>
      <c r="H6" s="13">
        <v>928</v>
      </c>
      <c r="I6" s="35">
        <f t="shared" si="2"/>
        <v>0.15136193116946664</v>
      </c>
      <c r="J6" s="13">
        <v>6131</v>
      </c>
      <c r="K6" s="66">
        <f t="shared" si="3"/>
        <v>0.31642237819983482</v>
      </c>
    </row>
    <row r="7" spans="1:11" x14ac:dyDescent="0.2">
      <c r="A7" s="31" t="s">
        <v>182</v>
      </c>
      <c r="B7" s="32" t="s">
        <v>228</v>
      </c>
      <c r="C7" s="33">
        <v>7827</v>
      </c>
      <c r="D7" s="13">
        <v>18095</v>
      </c>
      <c r="E7" s="35">
        <f t="shared" si="0"/>
        <v>0.69072794594800935</v>
      </c>
      <c r="F7" s="13">
        <v>1888</v>
      </c>
      <c r="G7" s="35">
        <f t="shared" si="1"/>
        <v>7.2069320914608548E-2</v>
      </c>
      <c r="H7" s="13">
        <v>5362</v>
      </c>
      <c r="I7" s="35">
        <f t="shared" si="2"/>
        <v>0.20467992518227279</v>
      </c>
      <c r="J7" s="13">
        <v>26197</v>
      </c>
      <c r="K7" s="66">
        <f t="shared" si="3"/>
        <v>3.3470039606490354</v>
      </c>
    </row>
    <row r="8" spans="1:11" x14ac:dyDescent="0.2">
      <c r="A8" s="31" t="s">
        <v>183</v>
      </c>
      <c r="B8" s="32" t="s">
        <v>229</v>
      </c>
      <c r="C8" s="33">
        <v>35014</v>
      </c>
      <c r="D8" s="13">
        <v>85320</v>
      </c>
      <c r="E8" s="35">
        <f t="shared" si="0"/>
        <v>0.5020359168686892</v>
      </c>
      <c r="F8" s="13">
        <v>47472</v>
      </c>
      <c r="G8" s="35">
        <f t="shared" si="1"/>
        <v>0.27933250170640433</v>
      </c>
      <c r="H8" s="13">
        <v>37156</v>
      </c>
      <c r="I8" s="35">
        <f t="shared" si="2"/>
        <v>0.21863158142490643</v>
      </c>
      <c r="J8" s="13">
        <v>169948</v>
      </c>
      <c r="K8" s="66">
        <f t="shared" si="3"/>
        <v>4.8537156565945052</v>
      </c>
    </row>
    <row r="9" spans="1:11" x14ac:dyDescent="0.2">
      <c r="A9" s="31" t="s">
        <v>184</v>
      </c>
      <c r="B9" s="32" t="s">
        <v>230</v>
      </c>
      <c r="C9" s="33">
        <v>80387</v>
      </c>
      <c r="D9" s="13">
        <v>135179</v>
      </c>
      <c r="E9" s="35">
        <f t="shared" si="0"/>
        <v>0.65028358115616447</v>
      </c>
      <c r="F9" s="13">
        <v>12812</v>
      </c>
      <c r="G9" s="35">
        <f t="shared" si="1"/>
        <v>6.1632600047143264E-2</v>
      </c>
      <c r="H9" s="13">
        <v>59886</v>
      </c>
      <c r="I9" s="35">
        <f t="shared" si="2"/>
        <v>0.28808381879669226</v>
      </c>
      <c r="J9" s="13">
        <v>207877</v>
      </c>
      <c r="K9" s="66">
        <f t="shared" si="3"/>
        <v>2.5859529525918368</v>
      </c>
    </row>
    <row r="10" spans="1:11" x14ac:dyDescent="0.2">
      <c r="A10" s="31" t="s">
        <v>185</v>
      </c>
      <c r="B10" s="32" t="s">
        <v>231</v>
      </c>
      <c r="C10" s="33">
        <v>33506</v>
      </c>
      <c r="D10" s="13">
        <v>79226</v>
      </c>
      <c r="E10" s="35">
        <f t="shared" si="0"/>
        <v>0.54174216885594528</v>
      </c>
      <c r="F10" s="13">
        <v>31479</v>
      </c>
      <c r="G10" s="35">
        <f t="shared" si="1"/>
        <v>0.21525132826870347</v>
      </c>
      <c r="H10" s="13">
        <v>35538</v>
      </c>
      <c r="I10" s="35">
        <f t="shared" si="2"/>
        <v>0.2430065028753513</v>
      </c>
      <c r="J10" s="13">
        <v>146243</v>
      </c>
      <c r="K10" s="66">
        <f t="shared" si="3"/>
        <v>4.3646809526651946</v>
      </c>
    </row>
    <row r="11" spans="1:11" x14ac:dyDescent="0.2">
      <c r="A11" s="31" t="s">
        <v>186</v>
      </c>
      <c r="B11" s="32" t="s">
        <v>232</v>
      </c>
      <c r="C11" s="33">
        <v>13146</v>
      </c>
      <c r="D11" s="13">
        <v>49376</v>
      </c>
      <c r="E11" s="35">
        <f t="shared" si="0"/>
        <v>0.83243698895726204</v>
      </c>
      <c r="F11" s="13">
        <v>2297</v>
      </c>
      <c r="G11" s="35">
        <f t="shared" si="1"/>
        <v>3.8725448874652277E-2</v>
      </c>
      <c r="H11" s="13">
        <v>7642</v>
      </c>
      <c r="I11" s="35">
        <f t="shared" si="2"/>
        <v>0.12883756216808565</v>
      </c>
      <c r="J11" s="13">
        <v>59315</v>
      </c>
      <c r="K11" s="66">
        <f t="shared" si="3"/>
        <v>4.5120188650540092</v>
      </c>
    </row>
    <row r="12" spans="1:11" x14ac:dyDescent="0.2">
      <c r="A12" s="31" t="s">
        <v>187</v>
      </c>
      <c r="B12" s="32" t="s">
        <v>233</v>
      </c>
      <c r="C12" s="33">
        <v>47037</v>
      </c>
      <c r="D12" s="13">
        <v>129600</v>
      </c>
      <c r="E12" s="35">
        <f t="shared" si="0"/>
        <v>0.95575221238938057</v>
      </c>
      <c r="F12" s="13">
        <v>6000</v>
      </c>
      <c r="G12" s="35">
        <f t="shared" si="1"/>
        <v>4.4247787610619468E-2</v>
      </c>
      <c r="H12" s="13">
        <v>0</v>
      </c>
      <c r="I12" s="35">
        <f t="shared" si="2"/>
        <v>0</v>
      </c>
      <c r="J12" s="13">
        <v>135600</v>
      </c>
      <c r="K12" s="66">
        <f t="shared" si="3"/>
        <v>2.8828369156196185</v>
      </c>
    </row>
    <row r="13" spans="1:11" x14ac:dyDescent="0.2">
      <c r="A13" s="31" t="s">
        <v>188</v>
      </c>
      <c r="B13" s="32" t="s">
        <v>234</v>
      </c>
      <c r="C13" s="33">
        <v>6425</v>
      </c>
      <c r="D13" s="13">
        <v>12067</v>
      </c>
      <c r="E13" s="35">
        <f t="shared" si="0"/>
        <v>0.50014506569403572</v>
      </c>
      <c r="F13" s="13">
        <v>0</v>
      </c>
      <c r="G13" s="35">
        <f t="shared" si="1"/>
        <v>0</v>
      </c>
      <c r="H13" s="13">
        <v>12060</v>
      </c>
      <c r="I13" s="35">
        <f t="shared" si="2"/>
        <v>0.49985493430596428</v>
      </c>
      <c r="J13" s="13">
        <v>24127</v>
      </c>
      <c r="K13" s="66">
        <f t="shared" si="3"/>
        <v>3.7551750972762648</v>
      </c>
    </row>
    <row r="14" spans="1:11" x14ac:dyDescent="0.2">
      <c r="A14" s="31" t="s">
        <v>189</v>
      </c>
      <c r="B14" s="32" t="s">
        <v>235</v>
      </c>
      <c r="C14" s="33">
        <v>4606</v>
      </c>
      <c r="D14" s="13">
        <v>9396</v>
      </c>
      <c r="E14" s="35">
        <f t="shared" si="0"/>
        <v>0.72160356347438748</v>
      </c>
      <c r="F14" s="13">
        <v>650</v>
      </c>
      <c r="G14" s="35">
        <f t="shared" si="1"/>
        <v>4.991936103217879E-2</v>
      </c>
      <c r="H14" s="13">
        <v>2975</v>
      </c>
      <c r="I14" s="35">
        <f t="shared" si="2"/>
        <v>0.22847707549343368</v>
      </c>
      <c r="J14" s="13">
        <v>13021</v>
      </c>
      <c r="K14" s="66">
        <f t="shared" si="3"/>
        <v>2.8269648284845852</v>
      </c>
    </row>
    <row r="15" spans="1:11" x14ac:dyDescent="0.2">
      <c r="A15" s="31" t="s">
        <v>191</v>
      </c>
      <c r="B15" s="32" t="s">
        <v>236</v>
      </c>
      <c r="C15" s="33">
        <v>5706</v>
      </c>
      <c r="D15" s="13">
        <v>15350</v>
      </c>
      <c r="E15" s="35">
        <f t="shared" si="0"/>
        <v>0.67606254129046461</v>
      </c>
      <c r="F15" s="13">
        <v>3404</v>
      </c>
      <c r="G15" s="35">
        <f t="shared" si="1"/>
        <v>0.14992292446597666</v>
      </c>
      <c r="H15" s="13">
        <v>3951</v>
      </c>
      <c r="I15" s="35">
        <f t="shared" si="2"/>
        <v>0.1740145342435587</v>
      </c>
      <c r="J15" s="13">
        <v>22705</v>
      </c>
      <c r="K15" s="66">
        <f t="shared" si="3"/>
        <v>3.9791447599018577</v>
      </c>
    </row>
    <row r="16" spans="1:11" x14ac:dyDescent="0.2">
      <c r="A16" s="31" t="s">
        <v>190</v>
      </c>
      <c r="B16" s="32" t="s">
        <v>236</v>
      </c>
      <c r="C16" s="33">
        <v>4040</v>
      </c>
      <c r="D16" s="13">
        <v>8254</v>
      </c>
      <c r="E16" s="35">
        <f t="shared" si="0"/>
        <v>0.88268634370655541</v>
      </c>
      <c r="F16" s="13">
        <v>0</v>
      </c>
      <c r="G16" s="35">
        <f t="shared" si="1"/>
        <v>0</v>
      </c>
      <c r="H16" s="13">
        <v>1097</v>
      </c>
      <c r="I16" s="35">
        <f t="shared" si="2"/>
        <v>0.11731365629344455</v>
      </c>
      <c r="J16" s="13">
        <v>9351</v>
      </c>
      <c r="K16" s="66">
        <f t="shared" si="3"/>
        <v>2.3146039603960396</v>
      </c>
    </row>
    <row r="17" spans="1:11" x14ac:dyDescent="0.2">
      <c r="A17" s="31" t="s">
        <v>193</v>
      </c>
      <c r="B17" s="32" t="s">
        <v>237</v>
      </c>
      <c r="C17" s="33">
        <v>5080</v>
      </c>
      <c r="D17" s="13">
        <v>13575</v>
      </c>
      <c r="E17" s="35">
        <f t="shared" si="0"/>
        <v>0.88870703764320791</v>
      </c>
      <c r="F17" s="13">
        <v>150</v>
      </c>
      <c r="G17" s="35">
        <f t="shared" si="1"/>
        <v>9.8199672667757774E-3</v>
      </c>
      <c r="H17" s="13">
        <v>1550</v>
      </c>
      <c r="I17" s="35">
        <f t="shared" si="2"/>
        <v>0.10147299509001637</v>
      </c>
      <c r="J17" s="13">
        <v>15275</v>
      </c>
      <c r="K17" s="66">
        <f t="shared" si="3"/>
        <v>3.0068897637795278</v>
      </c>
    </row>
    <row r="18" spans="1:11" x14ac:dyDescent="0.2">
      <c r="A18" s="31" t="s">
        <v>192</v>
      </c>
      <c r="B18" s="32" t="s">
        <v>237</v>
      </c>
      <c r="C18" s="33">
        <v>3108</v>
      </c>
      <c r="D18" s="13">
        <v>6035</v>
      </c>
      <c r="E18" s="35">
        <f t="shared" si="0"/>
        <v>0.80854769560557338</v>
      </c>
      <c r="F18" s="13">
        <v>0</v>
      </c>
      <c r="G18" s="35">
        <f t="shared" si="1"/>
        <v>0</v>
      </c>
      <c r="H18" s="13">
        <v>1429</v>
      </c>
      <c r="I18" s="35">
        <f t="shared" si="2"/>
        <v>0.19145230439442659</v>
      </c>
      <c r="J18" s="13">
        <v>7464</v>
      </c>
      <c r="K18" s="66">
        <f t="shared" si="3"/>
        <v>2.4015444015444016</v>
      </c>
    </row>
    <row r="19" spans="1:11" x14ac:dyDescent="0.2">
      <c r="A19" s="31" t="s">
        <v>194</v>
      </c>
      <c r="B19" s="32" t="s">
        <v>238</v>
      </c>
      <c r="C19" s="33">
        <v>5405</v>
      </c>
      <c r="D19" s="13">
        <v>22558</v>
      </c>
      <c r="E19" s="35">
        <f t="shared" si="0"/>
        <v>0.33491203325662533</v>
      </c>
      <c r="F19" s="13">
        <v>27123</v>
      </c>
      <c r="G19" s="35">
        <f t="shared" si="1"/>
        <v>0.40268725410140299</v>
      </c>
      <c r="H19" s="13">
        <v>17674</v>
      </c>
      <c r="I19" s="35">
        <f t="shared" si="2"/>
        <v>0.26240071264197162</v>
      </c>
      <c r="J19" s="13">
        <v>67355</v>
      </c>
      <c r="K19" s="66">
        <f t="shared" si="3"/>
        <v>12.461609620721553</v>
      </c>
    </row>
    <row r="20" spans="1:11" x14ac:dyDescent="0.2">
      <c r="A20" s="31" t="s">
        <v>195</v>
      </c>
      <c r="B20" s="32" t="s">
        <v>239</v>
      </c>
      <c r="C20" s="33">
        <v>28769</v>
      </c>
      <c r="D20" s="13">
        <v>11050</v>
      </c>
      <c r="E20" s="35">
        <f t="shared" si="0"/>
        <v>0.70679288729691703</v>
      </c>
      <c r="F20" s="13">
        <v>3613</v>
      </c>
      <c r="G20" s="35">
        <f t="shared" si="1"/>
        <v>0.23109888704106435</v>
      </c>
      <c r="H20" s="13">
        <v>971</v>
      </c>
      <c r="I20" s="35">
        <f t="shared" si="2"/>
        <v>6.2108225662018679E-2</v>
      </c>
      <c r="J20" s="13">
        <v>15634</v>
      </c>
      <c r="K20" s="66">
        <f t="shared" si="3"/>
        <v>0.54343216656818105</v>
      </c>
    </row>
    <row r="21" spans="1:11" x14ac:dyDescent="0.2">
      <c r="A21" s="31" t="s">
        <v>196</v>
      </c>
      <c r="B21" s="32" t="s">
        <v>240</v>
      </c>
      <c r="C21" s="33">
        <v>21105</v>
      </c>
      <c r="D21" s="13">
        <v>105349</v>
      </c>
      <c r="E21" s="35">
        <f t="shared" si="0"/>
        <v>0.58170443502076152</v>
      </c>
      <c r="F21" s="13">
        <v>55081</v>
      </c>
      <c r="G21" s="35">
        <f t="shared" si="1"/>
        <v>0.30414016255852988</v>
      </c>
      <c r="H21" s="13">
        <v>20674</v>
      </c>
      <c r="I21" s="35">
        <f t="shared" si="2"/>
        <v>0.11415540242070854</v>
      </c>
      <c r="J21" s="13">
        <v>181104</v>
      </c>
      <c r="K21" s="66">
        <f t="shared" si="3"/>
        <v>8.5810945273631845</v>
      </c>
    </row>
    <row r="22" spans="1:11" x14ac:dyDescent="0.2">
      <c r="A22" s="31" t="s">
        <v>197</v>
      </c>
      <c r="B22" s="32" t="s">
        <v>241</v>
      </c>
      <c r="C22" s="33">
        <v>3492</v>
      </c>
      <c r="D22" s="13">
        <v>10933</v>
      </c>
      <c r="E22" s="35">
        <f t="shared" si="0"/>
        <v>0.75027449903925336</v>
      </c>
      <c r="F22" s="13">
        <v>0</v>
      </c>
      <c r="G22" s="35">
        <f t="shared" si="1"/>
        <v>0</v>
      </c>
      <c r="H22" s="13">
        <v>3639</v>
      </c>
      <c r="I22" s="35">
        <f t="shared" si="2"/>
        <v>0.24972550096074664</v>
      </c>
      <c r="J22" s="13">
        <v>14572</v>
      </c>
      <c r="K22" s="66">
        <f t="shared" si="3"/>
        <v>4.1729667812142042</v>
      </c>
    </row>
    <row r="23" spans="1:11" x14ac:dyDescent="0.2">
      <c r="A23" s="31" t="s">
        <v>198</v>
      </c>
      <c r="B23" s="32" t="s">
        <v>242</v>
      </c>
      <c r="C23" s="33">
        <v>16150</v>
      </c>
      <c r="D23" s="13">
        <v>54736</v>
      </c>
      <c r="E23" s="35">
        <f t="shared" si="0"/>
        <v>0.5293924212236687</v>
      </c>
      <c r="F23" s="13">
        <v>35900</v>
      </c>
      <c r="G23" s="35">
        <f t="shared" si="1"/>
        <v>0.34721550573534249</v>
      </c>
      <c r="H23" s="13">
        <v>12758</v>
      </c>
      <c r="I23" s="35">
        <f t="shared" si="2"/>
        <v>0.12339207304098884</v>
      </c>
      <c r="J23" s="13">
        <v>103394</v>
      </c>
      <c r="K23" s="66">
        <f t="shared" si="3"/>
        <v>6.4021052631578943</v>
      </c>
    </row>
    <row r="24" spans="1:11" x14ac:dyDescent="0.2">
      <c r="A24" s="31" t="s">
        <v>279</v>
      </c>
      <c r="B24" s="32" t="s">
        <v>243</v>
      </c>
      <c r="C24" s="33">
        <v>15868</v>
      </c>
      <c r="D24" s="13">
        <v>59609</v>
      </c>
      <c r="E24" s="35">
        <f t="shared" si="0"/>
        <v>0.71358113365655118</v>
      </c>
      <c r="F24" s="13">
        <v>20195</v>
      </c>
      <c r="G24" s="35">
        <f t="shared" si="1"/>
        <v>0.24175495301370684</v>
      </c>
      <c r="H24" s="13">
        <v>3731</v>
      </c>
      <c r="I24" s="35">
        <f t="shared" si="2"/>
        <v>4.4663913329742025E-2</v>
      </c>
      <c r="J24" s="13">
        <v>83535</v>
      </c>
      <c r="K24" s="66">
        <f t="shared" si="3"/>
        <v>5.2643685404587846</v>
      </c>
    </row>
    <row r="25" spans="1:11" x14ac:dyDescent="0.2">
      <c r="A25" s="31" t="s">
        <v>200</v>
      </c>
      <c r="B25" s="32" t="s">
        <v>244</v>
      </c>
      <c r="C25" s="33">
        <v>1051</v>
      </c>
      <c r="D25" s="13">
        <v>23524</v>
      </c>
      <c r="E25" s="35">
        <f t="shared" si="0"/>
        <v>0.80256558971034764</v>
      </c>
      <c r="F25" s="13">
        <v>1451</v>
      </c>
      <c r="G25" s="35">
        <f t="shared" si="1"/>
        <v>4.9503599331309066E-2</v>
      </c>
      <c r="H25" s="13">
        <v>4336</v>
      </c>
      <c r="I25" s="35">
        <f t="shared" si="2"/>
        <v>0.14793081095834329</v>
      </c>
      <c r="J25" s="13">
        <v>29311</v>
      </c>
      <c r="K25" s="66">
        <f t="shared" si="3"/>
        <v>27.888677450047574</v>
      </c>
    </row>
    <row r="26" spans="1:11" x14ac:dyDescent="0.2">
      <c r="A26" s="31" t="s">
        <v>201</v>
      </c>
      <c r="B26" s="32" t="s">
        <v>245</v>
      </c>
      <c r="C26" s="33">
        <v>24672</v>
      </c>
      <c r="D26" s="13">
        <v>144835</v>
      </c>
      <c r="E26" s="35">
        <f t="shared" si="0"/>
        <v>0.53576118519614557</v>
      </c>
      <c r="F26" s="13">
        <v>59900</v>
      </c>
      <c r="G26" s="35">
        <f t="shared" si="1"/>
        <v>0.22157693232470824</v>
      </c>
      <c r="H26" s="13">
        <v>65600</v>
      </c>
      <c r="I26" s="35">
        <f t="shared" si="2"/>
        <v>0.24266188247914625</v>
      </c>
      <c r="J26" s="13">
        <v>270335</v>
      </c>
      <c r="K26" s="66">
        <f t="shared" si="3"/>
        <v>10.957157911802854</v>
      </c>
    </row>
    <row r="27" spans="1:11" x14ac:dyDescent="0.2">
      <c r="A27" s="31" t="s">
        <v>203</v>
      </c>
      <c r="B27" s="32" t="s">
        <v>246</v>
      </c>
      <c r="C27" s="33">
        <v>24487</v>
      </c>
      <c r="D27" s="13">
        <v>64105</v>
      </c>
      <c r="E27" s="35">
        <f t="shared" si="0"/>
        <v>0.40563799158414277</v>
      </c>
      <c r="F27" s="13">
        <v>55673</v>
      </c>
      <c r="G27" s="35">
        <f t="shared" si="1"/>
        <v>0.35228272218179518</v>
      </c>
      <c r="H27" s="13">
        <v>38257</v>
      </c>
      <c r="I27" s="35">
        <f t="shared" si="2"/>
        <v>0.24207928623406208</v>
      </c>
      <c r="J27" s="13">
        <v>158035</v>
      </c>
      <c r="K27" s="66">
        <f t="shared" si="3"/>
        <v>6.4538326458937396</v>
      </c>
    </row>
    <row r="28" spans="1:11" x14ac:dyDescent="0.2">
      <c r="A28" s="31" t="s">
        <v>204</v>
      </c>
      <c r="B28" s="32" t="s">
        <v>246</v>
      </c>
      <c r="C28" s="33">
        <v>908</v>
      </c>
      <c r="D28" s="13">
        <v>5506</v>
      </c>
      <c r="E28" s="35">
        <f t="shared" si="0"/>
        <v>0.80697640334163856</v>
      </c>
      <c r="F28" s="13">
        <v>0</v>
      </c>
      <c r="G28" s="35">
        <f t="shared" si="1"/>
        <v>0</v>
      </c>
      <c r="H28" s="13">
        <v>1317</v>
      </c>
      <c r="I28" s="35">
        <f t="shared" si="2"/>
        <v>0.19302359665836141</v>
      </c>
      <c r="J28" s="13">
        <v>6823</v>
      </c>
      <c r="K28" s="66">
        <f t="shared" si="3"/>
        <v>7.5143171806167404</v>
      </c>
    </row>
    <row r="29" spans="1:11" x14ac:dyDescent="0.2">
      <c r="A29" s="31" t="s">
        <v>202</v>
      </c>
      <c r="B29" s="32" t="s">
        <v>246</v>
      </c>
      <c r="C29" s="33">
        <v>1090</v>
      </c>
      <c r="D29" s="13">
        <v>5036</v>
      </c>
      <c r="E29" s="35">
        <f t="shared" si="0"/>
        <v>0.82086389568052165</v>
      </c>
      <c r="F29" s="13">
        <v>0</v>
      </c>
      <c r="G29" s="35">
        <f t="shared" si="1"/>
        <v>0</v>
      </c>
      <c r="H29" s="13">
        <v>1099</v>
      </c>
      <c r="I29" s="35">
        <f t="shared" si="2"/>
        <v>0.17913610431947841</v>
      </c>
      <c r="J29" s="13">
        <v>6135</v>
      </c>
      <c r="K29" s="66">
        <f t="shared" si="3"/>
        <v>5.6284403669724767</v>
      </c>
    </row>
    <row r="30" spans="1:11" x14ac:dyDescent="0.2">
      <c r="A30" s="31" t="s">
        <v>205</v>
      </c>
      <c r="B30" s="32" t="s">
        <v>247</v>
      </c>
      <c r="C30" s="33">
        <v>32078</v>
      </c>
      <c r="D30" s="13">
        <v>105903</v>
      </c>
      <c r="E30" s="35">
        <f t="shared" si="0"/>
        <v>0.73745525952954616</v>
      </c>
      <c r="F30" s="13">
        <v>6635</v>
      </c>
      <c r="G30" s="35">
        <f t="shared" si="1"/>
        <v>4.6202804896731335E-2</v>
      </c>
      <c r="H30" s="13">
        <v>31068</v>
      </c>
      <c r="I30" s="35">
        <f t="shared" si="2"/>
        <v>0.21634193557372255</v>
      </c>
      <c r="J30" s="13">
        <v>143606</v>
      </c>
      <c r="K30" s="66">
        <f t="shared" si="3"/>
        <v>4.4767753600598539</v>
      </c>
    </row>
    <row r="31" spans="1:11" x14ac:dyDescent="0.2">
      <c r="A31" s="31" t="s">
        <v>206</v>
      </c>
      <c r="B31" s="32" t="s">
        <v>248</v>
      </c>
      <c r="C31" s="33">
        <v>11967</v>
      </c>
      <c r="D31" s="13">
        <v>34544</v>
      </c>
      <c r="E31" s="35">
        <f t="shared" si="0"/>
        <v>0.73753656297371739</v>
      </c>
      <c r="F31" s="13">
        <v>4073</v>
      </c>
      <c r="G31" s="35">
        <f t="shared" si="1"/>
        <v>8.6961163182953646E-2</v>
      </c>
      <c r="H31" s="13">
        <v>8220</v>
      </c>
      <c r="I31" s="35">
        <f t="shared" si="2"/>
        <v>0.175502273843329</v>
      </c>
      <c r="J31" s="13">
        <v>46837</v>
      </c>
      <c r="K31" s="66">
        <f t="shared" si="3"/>
        <v>3.9138464109634827</v>
      </c>
    </row>
    <row r="32" spans="1:11" x14ac:dyDescent="0.2">
      <c r="A32" s="31" t="s">
        <v>207</v>
      </c>
      <c r="B32" s="32" t="s">
        <v>249</v>
      </c>
      <c r="C32" s="33">
        <v>71148</v>
      </c>
      <c r="D32" s="13">
        <v>85536</v>
      </c>
      <c r="E32" s="35">
        <f t="shared" si="0"/>
        <v>0.70051759156129201</v>
      </c>
      <c r="F32" s="13">
        <v>19069</v>
      </c>
      <c r="G32" s="35">
        <f t="shared" si="1"/>
        <v>0.15617015003603485</v>
      </c>
      <c r="H32" s="13">
        <v>17499</v>
      </c>
      <c r="I32" s="35">
        <f t="shared" si="2"/>
        <v>0.14331225840267314</v>
      </c>
      <c r="J32" s="13">
        <v>122104</v>
      </c>
      <c r="K32" s="66">
        <f t="shared" si="3"/>
        <v>1.7161972226907292</v>
      </c>
    </row>
    <row r="33" spans="1:11" x14ac:dyDescent="0.2">
      <c r="A33" s="31" t="s">
        <v>208</v>
      </c>
      <c r="B33" s="32" t="s">
        <v>250</v>
      </c>
      <c r="C33" s="33">
        <v>17389</v>
      </c>
      <c r="D33" s="13">
        <v>35196</v>
      </c>
      <c r="E33" s="35">
        <f t="shared" si="0"/>
        <v>0.86950936311082561</v>
      </c>
      <c r="F33" s="13">
        <v>2768</v>
      </c>
      <c r="G33" s="35">
        <f t="shared" si="1"/>
        <v>6.8382825238401113E-2</v>
      </c>
      <c r="H33" s="13">
        <v>2514</v>
      </c>
      <c r="I33" s="35">
        <f t="shared" si="2"/>
        <v>6.2107811650773261E-2</v>
      </c>
      <c r="J33" s="13">
        <v>40478</v>
      </c>
      <c r="K33" s="66">
        <f t="shared" si="3"/>
        <v>2.3277934326298233</v>
      </c>
    </row>
    <row r="34" spans="1:11" x14ac:dyDescent="0.2">
      <c r="A34" s="31" t="s">
        <v>210</v>
      </c>
      <c r="B34" s="32" t="s">
        <v>251</v>
      </c>
      <c r="C34" s="33">
        <v>178042</v>
      </c>
      <c r="D34" s="13">
        <v>151544</v>
      </c>
      <c r="E34" s="35">
        <f t="shared" si="0"/>
        <v>0.6550053379321672</v>
      </c>
      <c r="F34" s="13">
        <v>57855</v>
      </c>
      <c r="G34" s="35">
        <f t="shared" si="1"/>
        <v>0.25006159152500618</v>
      </c>
      <c r="H34" s="13">
        <v>21964</v>
      </c>
      <c r="I34" s="35">
        <f t="shared" si="2"/>
        <v>9.4933070542826639E-2</v>
      </c>
      <c r="J34" s="13">
        <v>231363</v>
      </c>
      <c r="K34" s="66">
        <f t="shared" si="3"/>
        <v>1.2994855146538458</v>
      </c>
    </row>
    <row r="35" spans="1:11" x14ac:dyDescent="0.2">
      <c r="A35" s="31" t="s">
        <v>209</v>
      </c>
      <c r="B35" s="32" t="s">
        <v>251</v>
      </c>
      <c r="C35" s="33">
        <v>178042</v>
      </c>
      <c r="D35" s="13">
        <v>111144</v>
      </c>
      <c r="E35" s="35">
        <f t="shared" si="0"/>
        <v>0.99108289342274214</v>
      </c>
      <c r="F35" s="13">
        <v>1000</v>
      </c>
      <c r="G35" s="35">
        <f t="shared" si="1"/>
        <v>8.917106577257812E-3</v>
      </c>
      <c r="H35" s="13">
        <v>0</v>
      </c>
      <c r="I35" s="35">
        <f t="shared" si="2"/>
        <v>0</v>
      </c>
      <c r="J35" s="13">
        <v>112144</v>
      </c>
      <c r="K35" s="66">
        <f t="shared" si="3"/>
        <v>0.62987384999045171</v>
      </c>
    </row>
    <row r="36" spans="1:11" x14ac:dyDescent="0.2">
      <c r="A36" s="31" t="s">
        <v>211</v>
      </c>
      <c r="B36" s="32" t="s">
        <v>252</v>
      </c>
      <c r="C36" s="33">
        <v>7708</v>
      </c>
      <c r="D36" s="13">
        <v>13573</v>
      </c>
      <c r="E36" s="35">
        <f t="shared" si="0"/>
        <v>0.83367115042073581</v>
      </c>
      <c r="F36" s="13">
        <v>0</v>
      </c>
      <c r="G36" s="35">
        <f t="shared" si="1"/>
        <v>0</v>
      </c>
      <c r="H36" s="13">
        <v>2708</v>
      </c>
      <c r="I36" s="35">
        <f t="shared" si="2"/>
        <v>0.16632884957926417</v>
      </c>
      <c r="J36" s="13">
        <v>16281</v>
      </c>
      <c r="K36" s="66">
        <f t="shared" si="3"/>
        <v>2.1122210690192009</v>
      </c>
    </row>
    <row r="37" spans="1:11" x14ac:dyDescent="0.2">
      <c r="A37" s="31" t="s">
        <v>212</v>
      </c>
      <c r="B37" s="32" t="s">
        <v>253</v>
      </c>
      <c r="C37" s="33">
        <v>4391</v>
      </c>
      <c r="D37" s="13">
        <v>22000</v>
      </c>
      <c r="E37" s="35">
        <f t="shared" si="0"/>
        <v>0.82728537585078776</v>
      </c>
      <c r="F37" s="13">
        <v>1200</v>
      </c>
      <c r="G37" s="35">
        <f t="shared" si="1"/>
        <v>4.5124656864588428E-2</v>
      </c>
      <c r="H37" s="13">
        <v>3393</v>
      </c>
      <c r="I37" s="35">
        <f t="shared" si="2"/>
        <v>0.12758996728462377</v>
      </c>
      <c r="J37" s="13">
        <v>26593</v>
      </c>
      <c r="K37" s="66">
        <f t="shared" si="3"/>
        <v>6.0562514233659757</v>
      </c>
    </row>
    <row r="38" spans="1:11" x14ac:dyDescent="0.2">
      <c r="A38" s="31" t="s">
        <v>213</v>
      </c>
      <c r="B38" s="32" t="s">
        <v>253</v>
      </c>
      <c r="C38" s="33">
        <v>5938</v>
      </c>
      <c r="D38" s="13">
        <v>21048</v>
      </c>
      <c r="E38" s="35">
        <f t="shared" si="0"/>
        <v>0.75614312401207073</v>
      </c>
      <c r="F38" s="13">
        <v>1000</v>
      </c>
      <c r="G38" s="35">
        <f t="shared" si="1"/>
        <v>3.5924701824974856E-2</v>
      </c>
      <c r="H38" s="13">
        <v>5788</v>
      </c>
      <c r="I38" s="35">
        <f t="shared" si="2"/>
        <v>0.20793217416295445</v>
      </c>
      <c r="J38" s="13">
        <v>27836</v>
      </c>
      <c r="K38" s="66">
        <f t="shared" si="3"/>
        <v>4.6877736611653757</v>
      </c>
    </row>
    <row r="39" spans="1:11" x14ac:dyDescent="0.2">
      <c r="A39" s="31" t="s">
        <v>215</v>
      </c>
      <c r="B39" s="32" t="s">
        <v>254</v>
      </c>
      <c r="C39" s="33">
        <v>14167</v>
      </c>
      <c r="D39" s="13">
        <v>75551</v>
      </c>
      <c r="E39" s="35">
        <f t="shared" si="0"/>
        <v>0.65955180752341791</v>
      </c>
      <c r="F39" s="13">
        <v>20999</v>
      </c>
      <c r="G39" s="35">
        <f t="shared" si="1"/>
        <v>0.18331892901727645</v>
      </c>
      <c r="H39" s="13">
        <v>17999</v>
      </c>
      <c r="I39" s="35">
        <f t="shared" si="2"/>
        <v>0.15712926345930561</v>
      </c>
      <c r="J39" s="13">
        <v>114549</v>
      </c>
      <c r="K39" s="66">
        <f t="shared" si="3"/>
        <v>8.0856215147878867</v>
      </c>
    </row>
    <row r="40" spans="1:11" x14ac:dyDescent="0.2">
      <c r="A40" s="31" t="s">
        <v>214</v>
      </c>
      <c r="B40" s="32" t="s">
        <v>254</v>
      </c>
      <c r="C40" s="33">
        <v>7263</v>
      </c>
      <c r="D40" s="13">
        <v>49305</v>
      </c>
      <c r="E40" s="35">
        <f t="shared" si="0"/>
        <v>0.75600294397252288</v>
      </c>
      <c r="F40" s="13">
        <v>1453</v>
      </c>
      <c r="G40" s="35">
        <f t="shared" si="1"/>
        <v>2.2279125394829648E-2</v>
      </c>
      <c r="H40" s="13">
        <v>14460</v>
      </c>
      <c r="I40" s="35">
        <f t="shared" si="2"/>
        <v>0.22171793063264744</v>
      </c>
      <c r="J40" s="13">
        <v>65218</v>
      </c>
      <c r="K40" s="66">
        <f t="shared" si="3"/>
        <v>8.9794850612694486</v>
      </c>
    </row>
    <row r="41" spans="1:11" x14ac:dyDescent="0.2">
      <c r="A41" s="31" t="s">
        <v>216</v>
      </c>
      <c r="B41" s="32" t="s">
        <v>255</v>
      </c>
      <c r="C41" s="33">
        <v>30639</v>
      </c>
      <c r="D41" s="13">
        <v>79236</v>
      </c>
      <c r="E41" s="35">
        <f t="shared" si="0"/>
        <v>0.7873837347960887</v>
      </c>
      <c r="F41" s="13">
        <v>10136</v>
      </c>
      <c r="G41" s="35">
        <f t="shared" si="1"/>
        <v>0.10072342793544797</v>
      </c>
      <c r="H41" s="13">
        <v>11260</v>
      </c>
      <c r="I41" s="35">
        <f t="shared" si="2"/>
        <v>0.11189283726846332</v>
      </c>
      <c r="J41" s="13">
        <v>100632</v>
      </c>
      <c r="K41" s="66">
        <f t="shared" si="3"/>
        <v>3.2844413982179574</v>
      </c>
    </row>
    <row r="42" spans="1:11" x14ac:dyDescent="0.2">
      <c r="A42" s="31" t="s">
        <v>217</v>
      </c>
      <c r="B42" s="32" t="s">
        <v>256</v>
      </c>
      <c r="C42" s="33">
        <v>15780</v>
      </c>
      <c r="D42" s="13">
        <v>35907</v>
      </c>
      <c r="E42" s="35">
        <f t="shared" si="0"/>
        <v>0.80777017906955817</v>
      </c>
      <c r="F42" s="13">
        <v>2000</v>
      </c>
      <c r="G42" s="35">
        <f t="shared" si="1"/>
        <v>4.4992351300278954E-2</v>
      </c>
      <c r="H42" s="13">
        <v>6545</v>
      </c>
      <c r="I42" s="35">
        <f t="shared" si="2"/>
        <v>0.14723746963016288</v>
      </c>
      <c r="J42" s="13">
        <v>44452</v>
      </c>
      <c r="K42" s="66">
        <f t="shared" si="3"/>
        <v>2.8169835234474019</v>
      </c>
    </row>
    <row r="43" spans="1:11" x14ac:dyDescent="0.2">
      <c r="A43" s="31" t="s">
        <v>218</v>
      </c>
      <c r="B43" s="32" t="s">
        <v>257</v>
      </c>
      <c r="C43" s="33">
        <v>10611</v>
      </c>
      <c r="D43" s="13">
        <v>18750</v>
      </c>
      <c r="E43" s="35">
        <f t="shared" si="0"/>
        <v>0.65789473684210531</v>
      </c>
      <c r="F43" s="13">
        <v>9000</v>
      </c>
      <c r="G43" s="35">
        <f t="shared" si="1"/>
        <v>0.31578947368421051</v>
      </c>
      <c r="H43" s="13">
        <v>750</v>
      </c>
      <c r="I43" s="35">
        <f t="shared" si="2"/>
        <v>2.6315789473684209E-2</v>
      </c>
      <c r="J43" s="13">
        <v>28500</v>
      </c>
      <c r="K43" s="66">
        <f t="shared" si="3"/>
        <v>2.6858919988690979</v>
      </c>
    </row>
    <row r="44" spans="1:11" x14ac:dyDescent="0.2">
      <c r="A44" s="31" t="s">
        <v>220</v>
      </c>
      <c r="B44" s="32" t="s">
        <v>258</v>
      </c>
      <c r="C44" s="33">
        <v>80128</v>
      </c>
      <c r="D44" s="13">
        <v>160667</v>
      </c>
      <c r="E44" s="35">
        <f t="shared" si="0"/>
        <v>0.55054997772675873</v>
      </c>
      <c r="F44" s="13">
        <v>89839</v>
      </c>
      <c r="G44" s="35">
        <f t="shared" si="1"/>
        <v>0.30784703423225851</v>
      </c>
      <c r="H44" s="13">
        <v>41324</v>
      </c>
      <c r="I44" s="35">
        <f t="shared" si="2"/>
        <v>0.14160298804098276</v>
      </c>
      <c r="J44" s="13">
        <v>291830</v>
      </c>
      <c r="K44" s="66">
        <f t="shared" si="3"/>
        <v>3.6420477236421727</v>
      </c>
    </row>
    <row r="45" spans="1:11" x14ac:dyDescent="0.2">
      <c r="A45" s="31" t="s">
        <v>219</v>
      </c>
      <c r="B45" s="32" t="s">
        <v>258</v>
      </c>
      <c r="C45" s="33">
        <v>2544</v>
      </c>
      <c r="D45" s="13">
        <v>9363</v>
      </c>
      <c r="E45" s="35">
        <f t="shared" si="0"/>
        <v>0.73747637051039694</v>
      </c>
      <c r="F45" s="13">
        <v>0</v>
      </c>
      <c r="G45" s="35">
        <f t="shared" si="1"/>
        <v>0</v>
      </c>
      <c r="H45" s="13">
        <v>3333</v>
      </c>
      <c r="I45" s="35">
        <f t="shared" si="2"/>
        <v>0.26252362948960301</v>
      </c>
      <c r="J45" s="13">
        <v>12696</v>
      </c>
      <c r="K45" s="66">
        <f t="shared" si="3"/>
        <v>4.9905660377358494</v>
      </c>
    </row>
    <row r="46" spans="1:11" x14ac:dyDescent="0.2">
      <c r="A46" s="31" t="s">
        <v>289</v>
      </c>
      <c r="B46" s="32" t="s">
        <v>259</v>
      </c>
      <c r="C46" s="33">
        <v>6135</v>
      </c>
      <c r="D46" s="13">
        <v>23090</v>
      </c>
      <c r="E46" s="35">
        <f t="shared" si="0"/>
        <v>0.69410208621415259</v>
      </c>
      <c r="F46" s="13">
        <v>3954</v>
      </c>
      <c r="G46" s="35">
        <f t="shared" si="1"/>
        <v>0.11886009739674142</v>
      </c>
      <c r="H46" s="13">
        <v>6222</v>
      </c>
      <c r="I46" s="35">
        <f t="shared" si="2"/>
        <v>0.18703781638910599</v>
      </c>
      <c r="J46" s="13">
        <v>33266</v>
      </c>
      <c r="K46" s="66">
        <f t="shared" si="3"/>
        <v>5.4223308883455585</v>
      </c>
    </row>
    <row r="47" spans="1:11" x14ac:dyDescent="0.2">
      <c r="A47" s="31" t="s">
        <v>221</v>
      </c>
      <c r="B47" s="32" t="s">
        <v>260</v>
      </c>
      <c r="C47" s="33">
        <v>29191</v>
      </c>
      <c r="D47" s="13">
        <v>34709</v>
      </c>
      <c r="E47" s="35">
        <f t="shared" si="0"/>
        <v>0.74939545729337598</v>
      </c>
      <c r="F47" s="13">
        <v>4684</v>
      </c>
      <c r="G47" s="35">
        <f t="shared" si="1"/>
        <v>0.10113135849382503</v>
      </c>
      <c r="H47" s="13">
        <v>6923</v>
      </c>
      <c r="I47" s="35">
        <f t="shared" si="2"/>
        <v>0.14947318421279904</v>
      </c>
      <c r="J47" s="13">
        <v>46316</v>
      </c>
      <c r="K47" s="66">
        <f t="shared" si="3"/>
        <v>1.5866534205748346</v>
      </c>
    </row>
    <row r="48" spans="1:11" x14ac:dyDescent="0.2">
      <c r="A48" s="31" t="s">
        <v>222</v>
      </c>
      <c r="B48" s="32" t="s">
        <v>261</v>
      </c>
      <c r="C48" s="33">
        <v>22787</v>
      </c>
      <c r="D48" s="13">
        <v>58464</v>
      </c>
      <c r="E48" s="35">
        <f t="shared" si="0"/>
        <v>0.69697078073030294</v>
      </c>
      <c r="F48" s="13">
        <v>4885</v>
      </c>
      <c r="G48" s="35">
        <f t="shared" si="1"/>
        <v>5.8235876160843081E-2</v>
      </c>
      <c r="H48" s="13">
        <v>20534</v>
      </c>
      <c r="I48" s="35">
        <f t="shared" si="2"/>
        <v>0.24479334310885401</v>
      </c>
      <c r="J48" s="13">
        <v>83883</v>
      </c>
      <c r="K48" s="66">
        <f t="shared" si="3"/>
        <v>3.6811778645719051</v>
      </c>
    </row>
    <row r="49" spans="1:11" x14ac:dyDescent="0.2">
      <c r="A49" s="31" t="s">
        <v>223</v>
      </c>
      <c r="B49" s="32" t="s">
        <v>262</v>
      </c>
      <c r="C49" s="33">
        <v>41186</v>
      </c>
      <c r="D49" s="13">
        <v>21411</v>
      </c>
      <c r="E49" s="35">
        <f t="shared" si="0"/>
        <v>0.64012795981822534</v>
      </c>
      <c r="F49" s="13">
        <v>7511</v>
      </c>
      <c r="G49" s="35">
        <f t="shared" si="1"/>
        <v>0.22455752212389379</v>
      </c>
      <c r="H49" s="13">
        <v>4526</v>
      </c>
      <c r="I49" s="35">
        <f t="shared" si="2"/>
        <v>0.13531451805788089</v>
      </c>
      <c r="J49" s="13">
        <v>33448</v>
      </c>
      <c r="K49" s="66">
        <f t="shared" si="3"/>
        <v>0.8121206235128442</v>
      </c>
    </row>
    <row r="50" spans="1:11" x14ac:dyDescent="0.2">
      <c r="A50" s="36"/>
      <c r="B50" s="37"/>
      <c r="C50" s="38"/>
      <c r="D50" s="39"/>
      <c r="E50" s="67"/>
      <c r="F50" s="39"/>
      <c r="G50" s="39"/>
      <c r="H50" s="39"/>
      <c r="I50" s="39"/>
      <c r="J50" s="39"/>
      <c r="K50" s="68"/>
    </row>
    <row r="51" spans="1:11" x14ac:dyDescent="0.2">
      <c r="A51" s="19" t="s">
        <v>276</v>
      </c>
      <c r="B51" s="19"/>
      <c r="C51" s="20"/>
      <c r="D51" s="21">
        <f>SUM(D2:D49)</f>
        <v>2368881</v>
      </c>
      <c r="E51" s="22"/>
      <c r="F51" s="21">
        <f t="shared" ref="F51:J51" si="4">SUM(F2:F49)</f>
        <v>633638</v>
      </c>
      <c r="G51" s="22"/>
      <c r="H51" s="21">
        <f t="shared" si="4"/>
        <v>618219</v>
      </c>
      <c r="I51" s="22"/>
      <c r="J51" s="21">
        <f t="shared" si="4"/>
        <v>3621590</v>
      </c>
      <c r="K51" s="22"/>
    </row>
    <row r="52" spans="1:11" x14ac:dyDescent="0.2">
      <c r="A52" s="19" t="s">
        <v>277</v>
      </c>
      <c r="B52" s="19"/>
      <c r="C52" s="20"/>
      <c r="D52" s="21">
        <f>AVERAGE(D2:D49)</f>
        <v>49351.6875</v>
      </c>
      <c r="E52" s="23">
        <f t="shared" ref="E52:K52" si="5">AVERAGE(E2:E49)</f>
        <v>0.71182132298422907</v>
      </c>
      <c r="F52" s="21">
        <f t="shared" si="5"/>
        <v>13200.791666666666</v>
      </c>
      <c r="G52" s="23">
        <f t="shared" si="5"/>
        <v>0.11683091468365192</v>
      </c>
      <c r="H52" s="21">
        <f t="shared" si="5"/>
        <v>12879.5625</v>
      </c>
      <c r="I52" s="23">
        <f>AVERAGE(I2:I49)</f>
        <v>0.1706702038330542</v>
      </c>
      <c r="J52" s="21">
        <f t="shared" si="5"/>
        <v>75449.791666666672</v>
      </c>
      <c r="K52" s="54">
        <f t="shared" si="5"/>
        <v>4.7181881662835918</v>
      </c>
    </row>
    <row r="53" spans="1:11" x14ac:dyDescent="0.2">
      <c r="A53" s="19" t="s">
        <v>278</v>
      </c>
      <c r="B53" s="19"/>
      <c r="C53" s="20"/>
      <c r="D53" s="21">
        <f>MEDIAN(D2:D49)</f>
        <v>32119.5</v>
      </c>
      <c r="E53" s="23">
        <f t="shared" ref="E53:K53" si="6">MEDIAN(E2:E49)</f>
        <v>0.73563410458491696</v>
      </c>
      <c r="F53" s="21">
        <f t="shared" si="6"/>
        <v>3783.5</v>
      </c>
      <c r="G53" s="23">
        <f t="shared" si="6"/>
        <v>7.5266115383279014E-2</v>
      </c>
      <c r="H53" s="21">
        <f t="shared" si="6"/>
        <v>6005</v>
      </c>
      <c r="I53" s="23">
        <f>MEDIAN(I2:I49)</f>
        <v>0.16096627798021992</v>
      </c>
      <c r="J53" s="21">
        <f t="shared" si="6"/>
        <v>45384</v>
      </c>
      <c r="K53" s="54">
        <f t="shared" si="6"/>
        <v>3.7452191275855009</v>
      </c>
    </row>
  </sheetData>
  <autoFilter ref="A1:K1" xr:uid="{862122BC-1A37-421A-8A83-5DD2D6CD12D5}">
    <sortState xmlns:xlrd2="http://schemas.microsoft.com/office/spreadsheetml/2017/richdata2" ref="A2:K49">
      <sortCondition ref="B1"/>
    </sortState>
  </autoFilter>
  <conditionalFormatting sqref="A2:K49">
    <cfRule type="expression" dxfId="2" priority="1">
      <formula>MOD(ROW(),2)=0</formula>
    </cfRule>
  </conditionalFormatting>
  <printOptions horizontalCentered="1" verticalCentered="1"/>
  <pageMargins left="0.5" right="0.5" top="0.5" bottom="0.5" header="0.4" footer="0.4"/>
  <pageSetup scale="87" fitToHeight="0" orientation="landscape" r:id="rId1"/>
  <headerFooter>
    <oddHeader>&amp;CCollection Expenditures FY2019</oddHeader>
    <oddFooter>&amp;CRI Office of Library &amp; Information Services</oddFooter>
  </headerFooter>
  <rowBreaks count="1" manualBreakCount="1">
    <brk id="2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A2587F-D00E-4CEB-B138-9144ADBD9B06}">
  <sheetPr>
    <tabColor theme="7" tint="0.39997558519241921"/>
    <pageSetUpPr fitToPage="1"/>
  </sheetPr>
  <dimension ref="A1:E58"/>
  <sheetViews>
    <sheetView zoomScaleNormal="100" workbookViewId="0">
      <pane ySplit="1" topLeftCell="A2" activePane="bottomLeft" state="frozen"/>
      <selection pane="bottomLeft"/>
    </sheetView>
  </sheetViews>
  <sheetFormatPr defaultRowHeight="12.75" x14ac:dyDescent="0.2"/>
  <cols>
    <col min="1" max="1" width="36.7109375" style="2" bestFit="1" customWidth="1"/>
    <col min="2" max="2" width="15.28515625" style="2" customWidth="1"/>
    <col min="3" max="3" width="14.140625" style="9" customWidth="1"/>
    <col min="4" max="4" width="9.85546875" customWidth="1"/>
    <col min="5" max="5" width="10.5703125" customWidth="1"/>
  </cols>
  <sheetData>
    <row r="1" spans="1:5" ht="39.75" customHeight="1" x14ac:dyDescent="0.2">
      <c r="A1" s="26" t="s">
        <v>0</v>
      </c>
      <c r="B1" s="27" t="s">
        <v>263</v>
      </c>
      <c r="C1" s="28" t="s">
        <v>14</v>
      </c>
      <c r="D1" s="71" t="s">
        <v>299</v>
      </c>
      <c r="E1" s="72" t="s">
        <v>300</v>
      </c>
    </row>
    <row r="2" spans="1:5" x14ac:dyDescent="0.2">
      <c r="A2" s="31" t="s">
        <v>177</v>
      </c>
      <c r="B2" s="32" t="s">
        <v>224</v>
      </c>
      <c r="C2" s="73">
        <v>20455</v>
      </c>
      <c r="D2" s="74"/>
      <c r="E2" s="75" t="s">
        <v>301</v>
      </c>
    </row>
    <row r="3" spans="1:5" x14ac:dyDescent="0.2">
      <c r="A3" s="31" t="s">
        <v>178</v>
      </c>
      <c r="B3" s="32" t="s">
        <v>225</v>
      </c>
      <c r="C3" s="73">
        <v>0</v>
      </c>
      <c r="D3" s="74"/>
      <c r="E3" s="75"/>
    </row>
    <row r="4" spans="1:5" x14ac:dyDescent="0.2">
      <c r="A4" s="31" t="s">
        <v>180</v>
      </c>
      <c r="B4" s="32" t="s">
        <v>226</v>
      </c>
      <c r="C4" s="73">
        <v>14573</v>
      </c>
      <c r="D4" s="74"/>
      <c r="E4" s="75" t="s">
        <v>301</v>
      </c>
    </row>
    <row r="5" spans="1:5" x14ac:dyDescent="0.2">
      <c r="A5" s="31" t="s">
        <v>179</v>
      </c>
      <c r="B5" s="32" t="s">
        <v>226</v>
      </c>
      <c r="C5" s="73">
        <v>9850</v>
      </c>
      <c r="D5" s="74" t="s">
        <v>301</v>
      </c>
      <c r="E5" s="75"/>
    </row>
    <row r="6" spans="1:5" x14ac:dyDescent="0.2">
      <c r="A6" s="31" t="s">
        <v>181</v>
      </c>
      <c r="B6" s="32" t="s">
        <v>227</v>
      </c>
      <c r="C6" s="73">
        <v>56000</v>
      </c>
      <c r="D6" s="74"/>
      <c r="E6" s="75" t="s">
        <v>301</v>
      </c>
    </row>
    <row r="7" spans="1:5" x14ac:dyDescent="0.2">
      <c r="A7" s="31" t="s">
        <v>182</v>
      </c>
      <c r="B7" s="32" t="s">
        <v>228</v>
      </c>
      <c r="C7" s="73">
        <v>14390</v>
      </c>
      <c r="D7" s="74"/>
      <c r="E7" s="75" t="s">
        <v>301</v>
      </c>
    </row>
    <row r="8" spans="1:5" x14ac:dyDescent="0.2">
      <c r="A8" s="31" t="s">
        <v>183</v>
      </c>
      <c r="B8" s="32" t="s">
        <v>229</v>
      </c>
      <c r="C8" s="73">
        <v>0</v>
      </c>
      <c r="D8" s="74"/>
      <c r="E8" s="75"/>
    </row>
    <row r="9" spans="1:5" x14ac:dyDescent="0.2">
      <c r="A9" s="31" t="s">
        <v>184</v>
      </c>
      <c r="B9" s="32" t="s">
        <v>230</v>
      </c>
      <c r="C9" s="73">
        <v>335690</v>
      </c>
      <c r="D9" s="74" t="s">
        <v>301</v>
      </c>
      <c r="E9" s="75" t="s">
        <v>301</v>
      </c>
    </row>
    <row r="10" spans="1:5" x14ac:dyDescent="0.2">
      <c r="A10" s="31" t="s">
        <v>185</v>
      </c>
      <c r="B10" s="32" t="s">
        <v>231</v>
      </c>
      <c r="C10" s="73">
        <v>14000</v>
      </c>
      <c r="D10" s="74"/>
      <c r="E10" s="75" t="s">
        <v>301</v>
      </c>
    </row>
    <row r="11" spans="1:5" x14ac:dyDescent="0.2">
      <c r="A11" s="31" t="s">
        <v>186</v>
      </c>
      <c r="B11" s="32" t="s">
        <v>232</v>
      </c>
      <c r="C11" s="73">
        <v>0</v>
      </c>
      <c r="D11" s="74"/>
      <c r="E11" s="75"/>
    </row>
    <row r="12" spans="1:5" x14ac:dyDescent="0.2">
      <c r="A12" s="31" t="s">
        <v>187</v>
      </c>
      <c r="B12" s="32" t="s">
        <v>233</v>
      </c>
      <c r="C12" s="73">
        <v>32944</v>
      </c>
      <c r="D12" s="74" t="s">
        <v>301</v>
      </c>
      <c r="E12" s="75" t="s">
        <v>301</v>
      </c>
    </row>
    <row r="13" spans="1:5" x14ac:dyDescent="0.2">
      <c r="A13" s="31" t="s">
        <v>188</v>
      </c>
      <c r="B13" s="32" t="s">
        <v>234</v>
      </c>
      <c r="C13" s="73">
        <v>0</v>
      </c>
      <c r="D13" s="74"/>
      <c r="E13" s="75"/>
    </row>
    <row r="14" spans="1:5" x14ac:dyDescent="0.2">
      <c r="A14" s="31" t="s">
        <v>189</v>
      </c>
      <c r="B14" s="32" t="s">
        <v>235</v>
      </c>
      <c r="C14" s="73">
        <v>0</v>
      </c>
      <c r="D14" s="74"/>
      <c r="E14" s="75"/>
    </row>
    <row r="15" spans="1:5" x14ac:dyDescent="0.2">
      <c r="A15" s="31" t="s">
        <v>191</v>
      </c>
      <c r="B15" s="32" t="s">
        <v>236</v>
      </c>
      <c r="C15" s="73">
        <v>0</v>
      </c>
      <c r="D15" s="74"/>
      <c r="E15" s="75"/>
    </row>
    <row r="16" spans="1:5" x14ac:dyDescent="0.2">
      <c r="A16" s="31" t="s">
        <v>190</v>
      </c>
      <c r="B16" s="32" t="s">
        <v>236</v>
      </c>
      <c r="C16" s="73">
        <v>0</v>
      </c>
      <c r="D16" s="74"/>
      <c r="E16" s="75"/>
    </row>
    <row r="17" spans="1:5" x14ac:dyDescent="0.2">
      <c r="A17" s="31" t="s">
        <v>193</v>
      </c>
      <c r="B17" s="32" t="s">
        <v>237</v>
      </c>
      <c r="C17" s="73">
        <v>4454</v>
      </c>
      <c r="D17" s="74" t="s">
        <v>301</v>
      </c>
      <c r="E17" s="75" t="s">
        <v>301</v>
      </c>
    </row>
    <row r="18" spans="1:5" x14ac:dyDescent="0.2">
      <c r="A18" s="31" t="s">
        <v>192</v>
      </c>
      <c r="B18" s="32" t="s">
        <v>237</v>
      </c>
      <c r="C18" s="73">
        <v>0</v>
      </c>
      <c r="D18" s="74"/>
      <c r="E18" s="75"/>
    </row>
    <row r="19" spans="1:5" x14ac:dyDescent="0.2">
      <c r="A19" s="31" t="s">
        <v>194</v>
      </c>
      <c r="B19" s="32" t="s">
        <v>238</v>
      </c>
      <c r="C19" s="73">
        <v>0</v>
      </c>
      <c r="D19" s="74"/>
      <c r="E19" s="75"/>
    </row>
    <row r="20" spans="1:5" x14ac:dyDescent="0.2">
      <c r="A20" s="31" t="s">
        <v>195</v>
      </c>
      <c r="B20" s="32" t="s">
        <v>239</v>
      </c>
      <c r="C20" s="73">
        <v>29500</v>
      </c>
      <c r="D20" s="74"/>
      <c r="E20" s="75" t="s">
        <v>301</v>
      </c>
    </row>
    <row r="21" spans="1:5" x14ac:dyDescent="0.2">
      <c r="A21" s="31" t="s">
        <v>196</v>
      </c>
      <c r="B21" s="32" t="s">
        <v>240</v>
      </c>
      <c r="C21" s="73">
        <v>5770</v>
      </c>
      <c r="D21" s="74" t="s">
        <v>301</v>
      </c>
      <c r="E21" s="75"/>
    </row>
    <row r="22" spans="1:5" x14ac:dyDescent="0.2">
      <c r="A22" s="31" t="s">
        <v>197</v>
      </c>
      <c r="B22" s="32" t="s">
        <v>241</v>
      </c>
      <c r="C22" s="73">
        <v>49000</v>
      </c>
      <c r="D22" s="74"/>
      <c r="E22" s="75" t="s">
        <v>301</v>
      </c>
    </row>
    <row r="23" spans="1:5" x14ac:dyDescent="0.2">
      <c r="A23" s="31" t="s">
        <v>198</v>
      </c>
      <c r="B23" s="32" t="s">
        <v>242</v>
      </c>
      <c r="C23" s="73">
        <v>0</v>
      </c>
      <c r="D23" s="74"/>
      <c r="E23" s="75"/>
    </row>
    <row r="24" spans="1:5" x14ac:dyDescent="0.2">
      <c r="A24" s="31" t="s">
        <v>279</v>
      </c>
      <c r="B24" s="32" t="s">
        <v>243</v>
      </c>
      <c r="C24" s="73">
        <v>0</v>
      </c>
      <c r="D24" s="74"/>
      <c r="E24" s="75"/>
    </row>
    <row r="25" spans="1:5" x14ac:dyDescent="0.2">
      <c r="A25" s="31" t="s">
        <v>200</v>
      </c>
      <c r="B25" s="32" t="s">
        <v>244</v>
      </c>
      <c r="C25" s="73">
        <v>9500</v>
      </c>
      <c r="D25" s="74"/>
      <c r="E25" s="75" t="s">
        <v>301</v>
      </c>
    </row>
    <row r="26" spans="1:5" x14ac:dyDescent="0.2">
      <c r="A26" s="31" t="s">
        <v>201</v>
      </c>
      <c r="B26" s="32" t="s">
        <v>245</v>
      </c>
      <c r="C26" s="73">
        <v>0</v>
      </c>
      <c r="D26" s="74"/>
      <c r="E26" s="75"/>
    </row>
    <row r="27" spans="1:5" x14ac:dyDescent="0.2">
      <c r="A27" s="31" t="s">
        <v>203</v>
      </c>
      <c r="B27" s="32" t="s">
        <v>246</v>
      </c>
      <c r="C27" s="73">
        <v>24321</v>
      </c>
      <c r="D27" s="74" t="s">
        <v>301</v>
      </c>
      <c r="E27" s="75" t="s">
        <v>301</v>
      </c>
    </row>
    <row r="28" spans="1:5" x14ac:dyDescent="0.2">
      <c r="A28" s="31" t="s">
        <v>204</v>
      </c>
      <c r="B28" s="32" t="s">
        <v>246</v>
      </c>
      <c r="C28" s="73">
        <v>42110</v>
      </c>
      <c r="D28" s="74"/>
      <c r="E28" s="75" t="s">
        <v>301</v>
      </c>
    </row>
    <row r="29" spans="1:5" x14ac:dyDescent="0.2">
      <c r="A29" s="31" t="s">
        <v>202</v>
      </c>
      <c r="B29" s="32" t="s">
        <v>246</v>
      </c>
      <c r="C29" s="73">
        <v>5880</v>
      </c>
      <c r="D29" s="74" t="s">
        <v>301</v>
      </c>
      <c r="E29" s="75"/>
    </row>
    <row r="30" spans="1:5" x14ac:dyDescent="0.2">
      <c r="A30" s="31" t="s">
        <v>205</v>
      </c>
      <c r="B30" s="32" t="s">
        <v>247</v>
      </c>
      <c r="C30" s="73">
        <v>34411</v>
      </c>
      <c r="D30" s="74"/>
      <c r="E30" s="75" t="s">
        <v>301</v>
      </c>
    </row>
    <row r="31" spans="1:5" x14ac:dyDescent="0.2">
      <c r="A31" s="31" t="s">
        <v>206</v>
      </c>
      <c r="B31" s="32" t="s">
        <v>248</v>
      </c>
      <c r="C31" s="73">
        <v>3000</v>
      </c>
      <c r="D31" s="74" t="s">
        <v>301</v>
      </c>
      <c r="E31" s="75"/>
    </row>
    <row r="32" spans="1:5" x14ac:dyDescent="0.2">
      <c r="A32" s="31" t="s">
        <v>207</v>
      </c>
      <c r="B32" s="32" t="s">
        <v>249</v>
      </c>
      <c r="C32" s="73">
        <v>39760</v>
      </c>
      <c r="D32" s="74"/>
      <c r="E32" s="75" t="s">
        <v>301</v>
      </c>
    </row>
    <row r="33" spans="1:5" x14ac:dyDescent="0.2">
      <c r="A33" s="31" t="s">
        <v>208</v>
      </c>
      <c r="B33" s="32" t="s">
        <v>250</v>
      </c>
      <c r="C33" s="73">
        <v>0</v>
      </c>
      <c r="D33" s="74"/>
      <c r="E33" s="75"/>
    </row>
    <row r="34" spans="1:5" x14ac:dyDescent="0.2">
      <c r="A34" s="31" t="s">
        <v>210</v>
      </c>
      <c r="B34" s="32" t="s">
        <v>251</v>
      </c>
      <c r="C34" s="73">
        <v>596320</v>
      </c>
      <c r="D34" s="74" t="s">
        <v>301</v>
      </c>
      <c r="E34" s="75" t="s">
        <v>301</v>
      </c>
    </row>
    <row r="35" spans="1:5" x14ac:dyDescent="0.2">
      <c r="A35" s="31" t="s">
        <v>209</v>
      </c>
      <c r="B35" s="32" t="s">
        <v>251</v>
      </c>
      <c r="C35" s="73">
        <v>506628</v>
      </c>
      <c r="D35" s="74" t="s">
        <v>301</v>
      </c>
      <c r="E35" s="75"/>
    </row>
    <row r="36" spans="1:5" x14ac:dyDescent="0.2">
      <c r="A36" s="31" t="s">
        <v>211</v>
      </c>
      <c r="B36" s="32" t="s">
        <v>252</v>
      </c>
      <c r="C36" s="73">
        <v>18315</v>
      </c>
      <c r="D36" s="74"/>
      <c r="E36" s="75" t="s">
        <v>301</v>
      </c>
    </row>
    <row r="37" spans="1:5" x14ac:dyDescent="0.2">
      <c r="A37" s="31" t="s">
        <v>212</v>
      </c>
      <c r="B37" s="32" t="s">
        <v>253</v>
      </c>
      <c r="C37" s="73">
        <v>49220</v>
      </c>
      <c r="D37" s="74" t="s">
        <v>301</v>
      </c>
      <c r="E37" s="75" t="s">
        <v>301</v>
      </c>
    </row>
    <row r="38" spans="1:5" x14ac:dyDescent="0.2">
      <c r="A38" s="31" t="s">
        <v>213</v>
      </c>
      <c r="B38" s="32" t="s">
        <v>253</v>
      </c>
      <c r="C38" s="73">
        <v>450</v>
      </c>
      <c r="D38" s="74" t="s">
        <v>301</v>
      </c>
      <c r="E38" s="75"/>
    </row>
    <row r="39" spans="1:5" x14ac:dyDescent="0.2">
      <c r="A39" s="31" t="s">
        <v>215</v>
      </c>
      <c r="B39" s="32" t="s">
        <v>254</v>
      </c>
      <c r="C39" s="73">
        <v>0</v>
      </c>
      <c r="D39" s="74"/>
      <c r="E39" s="75"/>
    </row>
    <row r="40" spans="1:5" x14ac:dyDescent="0.2">
      <c r="A40" s="31" t="s">
        <v>214</v>
      </c>
      <c r="B40" s="32" t="s">
        <v>254</v>
      </c>
      <c r="C40" s="73">
        <v>10000</v>
      </c>
      <c r="D40" s="74" t="s">
        <v>301</v>
      </c>
      <c r="E40" s="75"/>
    </row>
    <row r="41" spans="1:5" x14ac:dyDescent="0.2">
      <c r="A41" s="31" t="s">
        <v>216</v>
      </c>
      <c r="B41" s="32" t="s">
        <v>255</v>
      </c>
      <c r="C41" s="73">
        <v>52412</v>
      </c>
      <c r="D41" s="74"/>
      <c r="E41" s="75" t="s">
        <v>301</v>
      </c>
    </row>
    <row r="42" spans="1:5" x14ac:dyDescent="0.2">
      <c r="A42" s="31" t="s">
        <v>217</v>
      </c>
      <c r="B42" s="32" t="s">
        <v>256</v>
      </c>
      <c r="C42" s="73">
        <v>0</v>
      </c>
      <c r="D42" s="74"/>
      <c r="E42" s="75"/>
    </row>
    <row r="43" spans="1:5" x14ac:dyDescent="0.2">
      <c r="A43" s="31" t="s">
        <v>218</v>
      </c>
      <c r="B43" s="32" t="s">
        <v>257</v>
      </c>
      <c r="C43" s="73">
        <v>25000</v>
      </c>
      <c r="D43" s="74" t="s">
        <v>301</v>
      </c>
      <c r="E43" s="75"/>
    </row>
    <row r="44" spans="1:5" x14ac:dyDescent="0.2">
      <c r="A44" s="31" t="s">
        <v>220</v>
      </c>
      <c r="B44" s="32" t="s">
        <v>258</v>
      </c>
      <c r="C44" s="73">
        <v>36500</v>
      </c>
      <c r="D44" s="74"/>
      <c r="E44" s="75" t="s">
        <v>301</v>
      </c>
    </row>
    <row r="45" spans="1:5" x14ac:dyDescent="0.2">
      <c r="A45" s="31" t="s">
        <v>219</v>
      </c>
      <c r="B45" s="32" t="s">
        <v>258</v>
      </c>
      <c r="C45" s="73">
        <v>86200</v>
      </c>
      <c r="D45" s="74" t="s">
        <v>301</v>
      </c>
      <c r="E45" s="75"/>
    </row>
    <row r="46" spans="1:5" x14ac:dyDescent="0.2">
      <c r="A46" s="31" t="s">
        <v>289</v>
      </c>
      <c r="B46" s="32" t="s">
        <v>259</v>
      </c>
      <c r="C46" s="73">
        <v>91196</v>
      </c>
      <c r="D46" s="74"/>
      <c r="E46" s="75" t="s">
        <v>301</v>
      </c>
    </row>
    <row r="47" spans="1:5" x14ac:dyDescent="0.2">
      <c r="A47" s="31" t="s">
        <v>221</v>
      </c>
      <c r="B47" s="32" t="s">
        <v>260</v>
      </c>
      <c r="C47" s="73">
        <v>119760</v>
      </c>
      <c r="D47" s="74" t="s">
        <v>301</v>
      </c>
      <c r="E47" s="75"/>
    </row>
    <row r="48" spans="1:5" x14ac:dyDescent="0.2">
      <c r="A48" s="31" t="s">
        <v>222</v>
      </c>
      <c r="B48" s="32" t="s">
        <v>261</v>
      </c>
      <c r="C48" s="73">
        <v>0</v>
      </c>
      <c r="D48" s="74"/>
      <c r="E48" s="75"/>
    </row>
    <row r="49" spans="1:5" x14ac:dyDescent="0.2">
      <c r="A49" s="31" t="s">
        <v>223</v>
      </c>
      <c r="B49" s="32" t="s">
        <v>262</v>
      </c>
      <c r="C49" s="73">
        <v>0</v>
      </c>
      <c r="D49" s="74"/>
      <c r="E49" s="75"/>
    </row>
    <row r="50" spans="1:5" x14ac:dyDescent="0.2">
      <c r="A50" s="36"/>
      <c r="B50" s="37"/>
      <c r="C50" s="39"/>
      <c r="D50" s="76"/>
      <c r="E50" s="77"/>
    </row>
    <row r="51" spans="1:5" x14ac:dyDescent="0.2">
      <c r="A51" s="19" t="s">
        <v>276</v>
      </c>
      <c r="B51" s="70"/>
      <c r="C51" s="21">
        <f>SUM(C2:C49)</f>
        <v>2337609</v>
      </c>
      <c r="D51" s="78">
        <f>COUNTIF(D2:D49, "x")</f>
        <v>16</v>
      </c>
      <c r="E51" s="78">
        <f>COUNTIF(E2:E49, "x")</f>
        <v>21</v>
      </c>
    </row>
    <row r="52" spans="1:5" x14ac:dyDescent="0.2">
      <c r="A52" s="19" t="s">
        <v>302</v>
      </c>
      <c r="B52" s="70"/>
      <c r="C52" s="22"/>
      <c r="D52" s="23">
        <f>D51/48</f>
        <v>0.33333333333333331</v>
      </c>
      <c r="E52" s="23">
        <f>E51/48</f>
        <v>0.4375</v>
      </c>
    </row>
    <row r="53" spans="1:5" x14ac:dyDescent="0.2">
      <c r="A53" s="19" t="s">
        <v>277</v>
      </c>
      <c r="B53" s="19"/>
      <c r="C53" s="21">
        <f>AVERAGE(C2:C49)</f>
        <v>48700.1875</v>
      </c>
      <c r="D53" s="79"/>
      <c r="E53" s="79"/>
    </row>
    <row r="54" spans="1:5" x14ac:dyDescent="0.2">
      <c r="A54" s="19" t="s">
        <v>278</v>
      </c>
      <c r="B54" s="19"/>
      <c r="C54" s="21">
        <f>MEDIAN(C2:C49)</f>
        <v>9925</v>
      </c>
      <c r="D54" s="79"/>
      <c r="E54" s="79"/>
    </row>
    <row r="56" spans="1:5" x14ac:dyDescent="0.2">
      <c r="A56"/>
    </row>
    <row r="57" spans="1:5" x14ac:dyDescent="0.2">
      <c r="A57"/>
    </row>
    <row r="58" spans="1:5" x14ac:dyDescent="0.2">
      <c r="A58"/>
    </row>
  </sheetData>
  <conditionalFormatting sqref="A2:E49">
    <cfRule type="expression" dxfId="1" priority="1">
      <formula>MOD(ROW(),2)=0</formula>
    </cfRule>
  </conditionalFormatting>
  <printOptions horizontalCentered="1" verticalCentered="1"/>
  <pageMargins left="0.45" right="0.45" top="0.5" bottom="0.5" header="0.3" footer="0.3"/>
  <pageSetup fitToWidth="0" orientation="portrait" r:id="rId1"/>
  <headerFooter>
    <oddHeader>&amp;CNon-Government Grant Revenue FY2019</oddHeader>
    <oddFooter>&amp;CRI Office of Library &amp; Information Services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E7812B-A1B3-4914-87D3-C2FCBB6CF289}">
  <sheetPr>
    <tabColor theme="7" tint="0.39997558519241921"/>
  </sheetPr>
  <dimension ref="A1:S54"/>
  <sheetViews>
    <sheetView zoomScaleNormal="100" workbookViewId="0">
      <pane xSplit="1" ySplit="2" topLeftCell="D3" activePane="bottomRight" state="frozen"/>
      <selection pane="topRight" activeCell="B1" sqref="B1"/>
      <selection pane="bottomLeft" activeCell="A3" sqref="A3"/>
      <selection pane="bottomRight" sqref="A1:A2"/>
    </sheetView>
  </sheetViews>
  <sheetFormatPr defaultRowHeight="12.75" x14ac:dyDescent="0.2"/>
  <cols>
    <col min="1" max="1" width="38.28515625" style="2" customWidth="1"/>
    <col min="2" max="2" width="15.28515625" style="2" hidden="1" customWidth="1"/>
    <col min="3" max="3" width="11.42578125" style="7" hidden="1" customWidth="1"/>
    <col min="4" max="4" width="13.5703125" style="9" customWidth="1"/>
    <col min="5" max="5" width="12.85546875" style="9" customWidth="1"/>
    <col min="6" max="6" width="13.85546875" style="9" customWidth="1"/>
    <col min="7" max="7" width="13.5703125" style="9" customWidth="1"/>
    <col min="8" max="8" width="13.140625" style="9" customWidth="1"/>
    <col min="9" max="9" width="13.5703125" style="9" customWidth="1"/>
    <col min="10" max="10" width="13.5703125" style="9" bestFit="1" customWidth="1"/>
    <col min="11" max="11" width="27.42578125" style="4" customWidth="1"/>
    <col min="12" max="12" width="13" style="4" customWidth="1"/>
    <col min="13" max="13" width="13" style="9" customWidth="1"/>
    <col min="14" max="14" width="13.140625" style="9" customWidth="1"/>
    <col min="15" max="15" width="12.85546875" style="9" customWidth="1"/>
    <col min="16" max="17" width="13.5703125" style="9" bestFit="1" customWidth="1"/>
    <col min="18" max="18" width="13.5703125" style="9" customWidth="1"/>
    <col min="19" max="19" width="13.5703125" style="9" bestFit="1" customWidth="1"/>
  </cols>
  <sheetData>
    <row r="1" spans="1:19" ht="16.5" customHeight="1" x14ac:dyDescent="0.2">
      <c r="A1" s="154" t="s">
        <v>0</v>
      </c>
      <c r="B1" s="126" t="s">
        <v>263</v>
      </c>
      <c r="C1" s="156" t="s">
        <v>264</v>
      </c>
      <c r="D1" s="140" t="s">
        <v>304</v>
      </c>
      <c r="E1" s="137"/>
      <c r="F1" s="134" t="s">
        <v>305</v>
      </c>
      <c r="G1" s="135"/>
      <c r="H1" s="130" t="s">
        <v>306</v>
      </c>
      <c r="I1" s="131"/>
      <c r="J1" s="140" t="s">
        <v>10</v>
      </c>
      <c r="K1" s="140"/>
      <c r="L1" s="137"/>
      <c r="M1" s="134" t="s">
        <v>12</v>
      </c>
      <c r="N1" s="134"/>
      <c r="O1" s="135"/>
      <c r="P1" s="147" t="s">
        <v>13</v>
      </c>
      <c r="Q1" s="146" t="s">
        <v>26</v>
      </c>
      <c r="R1" s="159" t="s">
        <v>307</v>
      </c>
      <c r="S1" s="161" t="s">
        <v>27</v>
      </c>
    </row>
    <row r="2" spans="1:19" ht="51" x14ac:dyDescent="0.2">
      <c r="A2" s="155"/>
      <c r="B2" s="127"/>
      <c r="C2" s="129"/>
      <c r="D2" s="30" t="s">
        <v>7</v>
      </c>
      <c r="E2" s="84" t="s">
        <v>294</v>
      </c>
      <c r="F2" s="80" t="s">
        <v>8</v>
      </c>
      <c r="G2" s="61" t="s">
        <v>295</v>
      </c>
      <c r="H2" s="82" t="s">
        <v>9</v>
      </c>
      <c r="I2" s="83" t="s">
        <v>296</v>
      </c>
      <c r="J2" s="30" t="s">
        <v>10</v>
      </c>
      <c r="K2" s="29" t="s">
        <v>11</v>
      </c>
      <c r="L2" s="81" t="s">
        <v>297</v>
      </c>
      <c r="M2" s="80" t="s">
        <v>12</v>
      </c>
      <c r="N2" s="49" t="s">
        <v>303</v>
      </c>
      <c r="O2" s="61" t="s">
        <v>298</v>
      </c>
      <c r="P2" s="157"/>
      <c r="Q2" s="158"/>
      <c r="R2" s="160"/>
      <c r="S2" s="162"/>
    </row>
    <row r="3" spans="1:19" x14ac:dyDescent="0.2">
      <c r="A3" s="116" t="s">
        <v>177</v>
      </c>
      <c r="B3" s="32" t="s">
        <v>224</v>
      </c>
      <c r="C3" s="33">
        <v>16310</v>
      </c>
      <c r="D3" s="13">
        <v>0</v>
      </c>
      <c r="E3" s="14">
        <f>IF(D3,D3/M3,0)</f>
        <v>0</v>
      </c>
      <c r="F3" s="13">
        <v>0</v>
      </c>
      <c r="G3" s="14">
        <f>IF(F3,F3/M3,0)</f>
        <v>0</v>
      </c>
      <c r="H3" s="13">
        <v>0</v>
      </c>
      <c r="I3" s="14">
        <f>IF(H3,H3/M3,0)</f>
        <v>0</v>
      </c>
      <c r="J3" s="13">
        <v>20455</v>
      </c>
      <c r="K3" s="17" t="s">
        <v>29</v>
      </c>
      <c r="L3" s="18">
        <f>IF(J3,J3/M3,0)</f>
        <v>1</v>
      </c>
      <c r="M3" s="13">
        <v>20455</v>
      </c>
      <c r="N3" s="35">
        <f>M3/P3</f>
        <v>9.4207624300639073E-3</v>
      </c>
      <c r="O3" s="85">
        <f>M3/C3</f>
        <v>1.2541385652973636</v>
      </c>
      <c r="P3" s="56">
        <v>2171268</v>
      </c>
      <c r="Q3" s="13">
        <v>20455</v>
      </c>
      <c r="R3" s="14">
        <f>Q3/S3</f>
        <v>1.1772580563472367E-2</v>
      </c>
      <c r="S3" s="56">
        <v>1737512</v>
      </c>
    </row>
    <row r="4" spans="1:19" x14ac:dyDescent="0.2">
      <c r="A4" s="116" t="s">
        <v>178</v>
      </c>
      <c r="B4" s="32" t="s">
        <v>225</v>
      </c>
      <c r="C4" s="33">
        <v>22954</v>
      </c>
      <c r="D4" s="13">
        <v>0</v>
      </c>
      <c r="E4" s="14">
        <f t="shared" ref="E4:E50" si="0">IF(D4,D4/M4,0)</f>
        <v>0</v>
      </c>
      <c r="F4" s="13">
        <v>287588</v>
      </c>
      <c r="G4" s="14">
        <f t="shared" ref="G4:G50" si="1">IF(F4,F4/M4,0)</f>
        <v>1</v>
      </c>
      <c r="H4" s="13">
        <v>0</v>
      </c>
      <c r="I4" s="14">
        <f t="shared" ref="I4:I50" si="2">IF(H4,H4/M4,0)</f>
        <v>0</v>
      </c>
      <c r="J4" s="13">
        <v>0</v>
      </c>
      <c r="K4" s="17"/>
      <c r="L4" s="18">
        <f t="shared" ref="L4:L50" si="3">IF(J4,J4/M4,0)</f>
        <v>0</v>
      </c>
      <c r="M4" s="13">
        <v>287588</v>
      </c>
      <c r="N4" s="35">
        <f t="shared" ref="N4:N50" si="4">M4/P4</f>
        <v>0.20158541346711237</v>
      </c>
      <c r="O4" s="85">
        <f t="shared" ref="O4:O50" si="5">M4/C4</f>
        <v>12.528883854665853</v>
      </c>
      <c r="P4" s="56">
        <v>1426631</v>
      </c>
      <c r="Q4" s="13">
        <v>287588</v>
      </c>
      <c r="R4" s="14">
        <f t="shared" ref="R4:R50" si="6">Q4/S4</f>
        <v>0.24304943422728437</v>
      </c>
      <c r="S4" s="56">
        <v>1183249</v>
      </c>
    </row>
    <row r="5" spans="1:19" ht="25.5" x14ac:dyDescent="0.2">
      <c r="A5" s="116" t="s">
        <v>179</v>
      </c>
      <c r="B5" s="32" t="s">
        <v>226</v>
      </c>
      <c r="C5" s="33">
        <v>14055</v>
      </c>
      <c r="D5" s="13">
        <v>99997</v>
      </c>
      <c r="E5" s="14">
        <f t="shared" si="0"/>
        <v>0.27136964368096828</v>
      </c>
      <c r="F5" s="13">
        <v>253920</v>
      </c>
      <c r="G5" s="14">
        <f t="shared" si="1"/>
        <v>0.68908247170886594</v>
      </c>
      <c r="H5" s="13">
        <v>0</v>
      </c>
      <c r="I5" s="14">
        <f t="shared" si="2"/>
        <v>0</v>
      </c>
      <c r="J5" s="13">
        <v>14573</v>
      </c>
      <c r="K5" s="17" t="s">
        <v>38</v>
      </c>
      <c r="L5" s="18">
        <f t="shared" si="3"/>
        <v>3.9547884610165812E-2</v>
      </c>
      <c r="M5" s="13">
        <v>368490</v>
      </c>
      <c r="N5" s="35">
        <f t="shared" si="4"/>
        <v>0.28684345317513571</v>
      </c>
      <c r="O5" s="85">
        <f t="shared" si="5"/>
        <v>26.217716115261474</v>
      </c>
      <c r="P5" s="56">
        <v>1284638</v>
      </c>
      <c r="Q5" s="13">
        <v>368490</v>
      </c>
      <c r="R5" s="14">
        <f t="shared" si="6"/>
        <v>0.28684345317513571</v>
      </c>
      <c r="S5" s="56">
        <v>1284638</v>
      </c>
    </row>
    <row r="6" spans="1:19" x14ac:dyDescent="0.2">
      <c r="A6" s="116" t="s">
        <v>180</v>
      </c>
      <c r="B6" s="32" t="s">
        <v>226</v>
      </c>
      <c r="C6" s="33">
        <v>1900</v>
      </c>
      <c r="D6" s="13">
        <v>0</v>
      </c>
      <c r="E6" s="14">
        <f t="shared" si="0"/>
        <v>0</v>
      </c>
      <c r="F6" s="13">
        <v>0</v>
      </c>
      <c r="G6" s="14">
        <f t="shared" si="1"/>
        <v>0</v>
      </c>
      <c r="H6" s="13">
        <v>0</v>
      </c>
      <c r="I6" s="14">
        <f t="shared" si="2"/>
        <v>0</v>
      </c>
      <c r="J6" s="13">
        <v>0</v>
      </c>
      <c r="K6" s="17" t="s">
        <v>34</v>
      </c>
      <c r="L6" s="18">
        <f t="shared" si="3"/>
        <v>0</v>
      </c>
      <c r="M6" s="13">
        <v>0</v>
      </c>
      <c r="N6" s="35">
        <f t="shared" si="4"/>
        <v>0</v>
      </c>
      <c r="O6" s="85">
        <f t="shared" si="5"/>
        <v>0</v>
      </c>
      <c r="P6" s="56">
        <v>134444</v>
      </c>
      <c r="Q6" s="13">
        <v>0</v>
      </c>
      <c r="R6" s="14">
        <f t="shared" si="6"/>
        <v>0</v>
      </c>
      <c r="S6" s="56">
        <v>129591</v>
      </c>
    </row>
    <row r="7" spans="1:19" ht="25.5" x14ac:dyDescent="0.2">
      <c r="A7" s="116" t="s">
        <v>181</v>
      </c>
      <c r="B7" s="32" t="s">
        <v>227</v>
      </c>
      <c r="C7" s="33">
        <v>19376</v>
      </c>
      <c r="D7" s="13">
        <v>0</v>
      </c>
      <c r="E7" s="14">
        <f t="shared" si="0"/>
        <v>0</v>
      </c>
      <c r="F7" s="13">
        <v>0</v>
      </c>
      <c r="G7" s="14">
        <f t="shared" si="1"/>
        <v>0</v>
      </c>
      <c r="H7" s="13">
        <v>0</v>
      </c>
      <c r="I7" s="14">
        <f t="shared" si="2"/>
        <v>0</v>
      </c>
      <c r="J7" s="13">
        <v>56000</v>
      </c>
      <c r="K7" s="17" t="s">
        <v>42</v>
      </c>
      <c r="L7" s="18">
        <f t="shared" si="3"/>
        <v>1</v>
      </c>
      <c r="M7" s="13">
        <v>56000</v>
      </c>
      <c r="N7" s="35">
        <f t="shared" si="4"/>
        <v>0.20879551089651571</v>
      </c>
      <c r="O7" s="85">
        <f t="shared" si="5"/>
        <v>2.8901734104046244</v>
      </c>
      <c r="P7" s="56">
        <v>268205</v>
      </c>
      <c r="Q7" s="13">
        <v>42980</v>
      </c>
      <c r="R7" s="14">
        <f t="shared" si="6"/>
        <v>0.14416529701807937</v>
      </c>
      <c r="S7" s="56">
        <v>298130</v>
      </c>
    </row>
    <row r="8" spans="1:19" x14ac:dyDescent="0.2">
      <c r="A8" s="116" t="s">
        <v>182</v>
      </c>
      <c r="B8" s="32" t="s">
        <v>228</v>
      </c>
      <c r="C8" s="33">
        <v>7827</v>
      </c>
      <c r="D8" s="13">
        <v>0</v>
      </c>
      <c r="E8" s="14">
        <f t="shared" si="0"/>
        <v>0</v>
      </c>
      <c r="F8" s="13">
        <v>0</v>
      </c>
      <c r="G8" s="14">
        <f t="shared" si="1"/>
        <v>0</v>
      </c>
      <c r="H8" s="13">
        <v>0</v>
      </c>
      <c r="I8" s="14">
        <f t="shared" si="2"/>
        <v>0</v>
      </c>
      <c r="J8" s="13">
        <v>14390</v>
      </c>
      <c r="K8" s="17" t="s">
        <v>46</v>
      </c>
      <c r="L8" s="18">
        <f t="shared" si="3"/>
        <v>1</v>
      </c>
      <c r="M8" s="13">
        <v>14390</v>
      </c>
      <c r="N8" s="35">
        <f t="shared" si="4"/>
        <v>3.9702794646330593E-2</v>
      </c>
      <c r="O8" s="85">
        <f t="shared" si="5"/>
        <v>1.8385077296537626</v>
      </c>
      <c r="P8" s="56">
        <v>362443</v>
      </c>
      <c r="Q8" s="13">
        <v>14390</v>
      </c>
      <c r="R8" s="14">
        <f t="shared" si="6"/>
        <v>3.9003843464213497E-2</v>
      </c>
      <c r="S8" s="56">
        <v>368938</v>
      </c>
    </row>
    <row r="9" spans="1:19" x14ac:dyDescent="0.2">
      <c r="A9" s="116" t="s">
        <v>183</v>
      </c>
      <c r="B9" s="32" t="s">
        <v>229</v>
      </c>
      <c r="C9" s="33">
        <v>35014</v>
      </c>
      <c r="D9" s="13">
        <v>0</v>
      </c>
      <c r="E9" s="14">
        <f t="shared" si="0"/>
        <v>0</v>
      </c>
      <c r="F9" s="13">
        <v>0</v>
      </c>
      <c r="G9" s="14">
        <f t="shared" si="1"/>
        <v>0</v>
      </c>
      <c r="H9" s="13">
        <v>0</v>
      </c>
      <c r="I9" s="14">
        <f t="shared" si="2"/>
        <v>0</v>
      </c>
      <c r="J9" s="13">
        <v>0</v>
      </c>
      <c r="K9" s="17"/>
      <c r="L9" s="18">
        <f t="shared" si="3"/>
        <v>0</v>
      </c>
      <c r="M9" s="13">
        <v>0</v>
      </c>
      <c r="N9" s="35">
        <f t="shared" si="4"/>
        <v>0</v>
      </c>
      <c r="O9" s="85">
        <f t="shared" si="5"/>
        <v>0</v>
      </c>
      <c r="P9" s="56">
        <v>1289274</v>
      </c>
      <c r="Q9" s="13">
        <v>0</v>
      </c>
      <c r="R9" s="14">
        <f t="shared" si="6"/>
        <v>0</v>
      </c>
      <c r="S9" s="56">
        <v>1289274</v>
      </c>
    </row>
    <row r="10" spans="1:19" x14ac:dyDescent="0.2">
      <c r="A10" s="116" t="s">
        <v>184</v>
      </c>
      <c r="B10" s="32" t="s">
        <v>230</v>
      </c>
      <c r="C10" s="33">
        <v>80387</v>
      </c>
      <c r="D10" s="13">
        <v>0</v>
      </c>
      <c r="E10" s="14">
        <f t="shared" si="0"/>
        <v>0</v>
      </c>
      <c r="F10" s="13">
        <v>0</v>
      </c>
      <c r="G10" s="14">
        <f t="shared" si="1"/>
        <v>0</v>
      </c>
      <c r="H10" s="13">
        <v>0</v>
      </c>
      <c r="I10" s="14">
        <f t="shared" si="2"/>
        <v>0</v>
      </c>
      <c r="J10" s="13">
        <v>320290</v>
      </c>
      <c r="K10" s="17" t="s">
        <v>52</v>
      </c>
      <c r="L10" s="18">
        <f t="shared" si="3"/>
        <v>1</v>
      </c>
      <c r="M10" s="13">
        <v>320290</v>
      </c>
      <c r="N10" s="35">
        <f t="shared" si="4"/>
        <v>8.2914304885650797E-2</v>
      </c>
      <c r="O10" s="85">
        <f t="shared" si="5"/>
        <v>3.9843507034719545</v>
      </c>
      <c r="P10" s="56">
        <v>3862904</v>
      </c>
      <c r="Q10" s="13">
        <v>5000</v>
      </c>
      <c r="R10" s="14">
        <f t="shared" si="6"/>
        <v>1.4125526776207302E-3</v>
      </c>
      <c r="S10" s="56">
        <v>3539691</v>
      </c>
    </row>
    <row r="11" spans="1:19" x14ac:dyDescent="0.2">
      <c r="A11" s="116" t="s">
        <v>185</v>
      </c>
      <c r="B11" s="32" t="s">
        <v>231</v>
      </c>
      <c r="C11" s="33">
        <v>33506</v>
      </c>
      <c r="D11" s="13">
        <v>0</v>
      </c>
      <c r="E11" s="14">
        <f t="shared" si="0"/>
        <v>0</v>
      </c>
      <c r="F11" s="13">
        <v>0</v>
      </c>
      <c r="G11" s="14">
        <f t="shared" si="1"/>
        <v>0</v>
      </c>
      <c r="H11" s="13">
        <v>0</v>
      </c>
      <c r="I11" s="14">
        <f t="shared" si="2"/>
        <v>0</v>
      </c>
      <c r="J11" s="13">
        <v>14000</v>
      </c>
      <c r="K11" s="17" t="s">
        <v>56</v>
      </c>
      <c r="L11" s="18">
        <f t="shared" si="3"/>
        <v>1</v>
      </c>
      <c r="M11" s="13">
        <v>14000</v>
      </c>
      <c r="N11" s="35">
        <f t="shared" si="4"/>
        <v>8.0320179182845446E-3</v>
      </c>
      <c r="O11" s="85">
        <f t="shared" si="5"/>
        <v>0.4178356115322629</v>
      </c>
      <c r="P11" s="56">
        <v>1743024</v>
      </c>
      <c r="Q11" s="13">
        <v>14000</v>
      </c>
      <c r="R11" s="14">
        <f t="shared" si="6"/>
        <v>8.0320225263808918E-3</v>
      </c>
      <c r="S11" s="56">
        <v>1743023</v>
      </c>
    </row>
    <row r="12" spans="1:19" x14ac:dyDescent="0.2">
      <c r="A12" s="116" t="s">
        <v>186</v>
      </c>
      <c r="B12" s="32" t="s">
        <v>232</v>
      </c>
      <c r="C12" s="33">
        <v>13146</v>
      </c>
      <c r="D12" s="13">
        <v>0</v>
      </c>
      <c r="E12" s="14">
        <f t="shared" si="0"/>
        <v>0</v>
      </c>
      <c r="F12" s="13">
        <v>55227</v>
      </c>
      <c r="G12" s="14">
        <f t="shared" si="1"/>
        <v>1</v>
      </c>
      <c r="H12" s="13">
        <v>0</v>
      </c>
      <c r="I12" s="14">
        <f t="shared" si="2"/>
        <v>0</v>
      </c>
      <c r="J12" s="13">
        <v>0</v>
      </c>
      <c r="K12" s="17" t="s">
        <v>34</v>
      </c>
      <c r="L12" s="18">
        <f t="shared" si="3"/>
        <v>0</v>
      </c>
      <c r="M12" s="13">
        <v>55227</v>
      </c>
      <c r="N12" s="35">
        <f t="shared" si="4"/>
        <v>6.8998388325982929E-2</v>
      </c>
      <c r="O12" s="85">
        <f t="shared" si="5"/>
        <v>4.2010497489730714</v>
      </c>
      <c r="P12" s="56">
        <v>800410</v>
      </c>
      <c r="Q12" s="13">
        <v>52823</v>
      </c>
      <c r="R12" s="14">
        <f t="shared" si="6"/>
        <v>6.6193737891695054E-2</v>
      </c>
      <c r="S12" s="56">
        <v>798006</v>
      </c>
    </row>
    <row r="13" spans="1:19" ht="25.5" x14ac:dyDescent="0.2">
      <c r="A13" s="116" t="s">
        <v>187</v>
      </c>
      <c r="B13" s="32" t="s">
        <v>233</v>
      </c>
      <c r="C13" s="33">
        <v>47037</v>
      </c>
      <c r="D13" s="13">
        <v>0</v>
      </c>
      <c r="E13" s="14">
        <f t="shared" si="0"/>
        <v>0</v>
      </c>
      <c r="F13" s="13">
        <v>0</v>
      </c>
      <c r="G13" s="14">
        <f t="shared" si="1"/>
        <v>0</v>
      </c>
      <c r="H13" s="13">
        <v>0</v>
      </c>
      <c r="I13" s="14">
        <f t="shared" si="2"/>
        <v>0</v>
      </c>
      <c r="J13" s="13">
        <v>23400</v>
      </c>
      <c r="K13" s="17" t="s">
        <v>63</v>
      </c>
      <c r="L13" s="18">
        <f t="shared" si="3"/>
        <v>1</v>
      </c>
      <c r="M13" s="13">
        <v>23400</v>
      </c>
      <c r="N13" s="35">
        <f t="shared" si="4"/>
        <v>9.7843266794336806E-3</v>
      </c>
      <c r="O13" s="85">
        <f t="shared" si="5"/>
        <v>0.49748070667772182</v>
      </c>
      <c r="P13" s="56">
        <v>2391580</v>
      </c>
      <c r="Q13" s="13">
        <v>0</v>
      </c>
      <c r="R13" s="14">
        <f t="shared" si="6"/>
        <v>0</v>
      </c>
      <c r="S13" s="56">
        <v>2313137</v>
      </c>
    </row>
    <row r="14" spans="1:19" x14ac:dyDescent="0.2">
      <c r="A14" s="116" t="s">
        <v>188</v>
      </c>
      <c r="B14" s="32" t="s">
        <v>234</v>
      </c>
      <c r="C14" s="33">
        <v>6425</v>
      </c>
      <c r="D14" s="13">
        <v>0</v>
      </c>
      <c r="E14" s="14">
        <f t="shared" si="0"/>
        <v>0</v>
      </c>
      <c r="F14" s="13">
        <v>0</v>
      </c>
      <c r="G14" s="14">
        <f t="shared" si="1"/>
        <v>0</v>
      </c>
      <c r="H14" s="13">
        <v>0</v>
      </c>
      <c r="I14" s="14">
        <f t="shared" si="2"/>
        <v>0</v>
      </c>
      <c r="J14" s="13">
        <v>0</v>
      </c>
      <c r="K14" s="17" t="s">
        <v>34</v>
      </c>
      <c r="L14" s="18">
        <f t="shared" si="3"/>
        <v>0</v>
      </c>
      <c r="M14" s="13">
        <v>0</v>
      </c>
      <c r="N14" s="35">
        <f t="shared" si="4"/>
        <v>0</v>
      </c>
      <c r="O14" s="85">
        <f t="shared" si="5"/>
        <v>0</v>
      </c>
      <c r="P14" s="56">
        <v>321081</v>
      </c>
      <c r="Q14" s="13">
        <v>0</v>
      </c>
      <c r="R14" s="14">
        <f t="shared" si="6"/>
        <v>0</v>
      </c>
      <c r="S14" s="56">
        <v>266214</v>
      </c>
    </row>
    <row r="15" spans="1:19" x14ac:dyDescent="0.2">
      <c r="A15" s="116" t="s">
        <v>189</v>
      </c>
      <c r="B15" s="32" t="s">
        <v>235</v>
      </c>
      <c r="C15" s="33">
        <v>4606</v>
      </c>
      <c r="D15" s="13">
        <v>0</v>
      </c>
      <c r="E15" s="14">
        <f t="shared" si="0"/>
        <v>0</v>
      </c>
      <c r="F15" s="13">
        <v>0</v>
      </c>
      <c r="G15" s="14">
        <f t="shared" si="1"/>
        <v>0</v>
      </c>
      <c r="H15" s="13">
        <v>0</v>
      </c>
      <c r="I15" s="14">
        <f t="shared" si="2"/>
        <v>0</v>
      </c>
      <c r="J15" s="13">
        <v>0</v>
      </c>
      <c r="K15" s="17" t="s">
        <v>68</v>
      </c>
      <c r="L15" s="18">
        <f t="shared" si="3"/>
        <v>0</v>
      </c>
      <c r="M15" s="13">
        <v>0</v>
      </c>
      <c r="N15" s="35">
        <f t="shared" si="4"/>
        <v>0</v>
      </c>
      <c r="O15" s="85">
        <f t="shared" si="5"/>
        <v>0</v>
      </c>
      <c r="P15" s="56">
        <v>198531</v>
      </c>
      <c r="Q15" s="13">
        <v>0</v>
      </c>
      <c r="R15" s="14">
        <f t="shared" si="6"/>
        <v>0</v>
      </c>
      <c r="S15" s="56">
        <v>194044</v>
      </c>
    </row>
    <row r="16" spans="1:19" x14ac:dyDescent="0.2">
      <c r="A16" s="116" t="s">
        <v>190</v>
      </c>
      <c r="B16" s="32" t="s">
        <v>236</v>
      </c>
      <c r="C16" s="33">
        <v>4040</v>
      </c>
      <c r="D16" s="13">
        <v>0</v>
      </c>
      <c r="E16" s="14">
        <f t="shared" si="0"/>
        <v>0</v>
      </c>
      <c r="F16" s="13">
        <v>0</v>
      </c>
      <c r="G16" s="14">
        <f t="shared" si="1"/>
        <v>0</v>
      </c>
      <c r="H16" s="13">
        <v>0</v>
      </c>
      <c r="I16" s="14">
        <f t="shared" si="2"/>
        <v>0</v>
      </c>
      <c r="J16" s="13">
        <v>0</v>
      </c>
      <c r="K16" s="17" t="s">
        <v>34</v>
      </c>
      <c r="L16" s="18">
        <f t="shared" si="3"/>
        <v>0</v>
      </c>
      <c r="M16" s="13">
        <v>0</v>
      </c>
      <c r="N16" s="35">
        <f t="shared" si="4"/>
        <v>0</v>
      </c>
      <c r="O16" s="85">
        <f t="shared" si="5"/>
        <v>0</v>
      </c>
      <c r="P16" s="56">
        <v>213680</v>
      </c>
      <c r="Q16" s="13">
        <v>0</v>
      </c>
      <c r="R16" s="14">
        <f t="shared" si="6"/>
        <v>0</v>
      </c>
      <c r="S16" s="56">
        <v>224976</v>
      </c>
    </row>
    <row r="17" spans="1:19" x14ac:dyDescent="0.2">
      <c r="A17" s="116" t="s">
        <v>191</v>
      </c>
      <c r="B17" s="32" t="s">
        <v>236</v>
      </c>
      <c r="C17" s="33">
        <v>5706</v>
      </c>
      <c r="D17" s="13">
        <v>0</v>
      </c>
      <c r="E17" s="14">
        <f t="shared" si="0"/>
        <v>0</v>
      </c>
      <c r="F17" s="13">
        <v>0</v>
      </c>
      <c r="G17" s="14">
        <f t="shared" si="1"/>
        <v>0</v>
      </c>
      <c r="H17" s="13">
        <v>0</v>
      </c>
      <c r="I17" s="14">
        <f t="shared" si="2"/>
        <v>0</v>
      </c>
      <c r="J17" s="13">
        <v>0</v>
      </c>
      <c r="K17" s="17" t="s">
        <v>34</v>
      </c>
      <c r="L17" s="18">
        <f t="shared" si="3"/>
        <v>0</v>
      </c>
      <c r="M17" s="13">
        <v>0</v>
      </c>
      <c r="N17" s="35">
        <f t="shared" si="4"/>
        <v>0</v>
      </c>
      <c r="O17" s="85">
        <f t="shared" si="5"/>
        <v>0</v>
      </c>
      <c r="P17" s="56">
        <v>269576</v>
      </c>
      <c r="Q17" s="13">
        <v>0</v>
      </c>
      <c r="R17" s="14">
        <f t="shared" si="6"/>
        <v>0</v>
      </c>
      <c r="S17" s="56">
        <v>245582</v>
      </c>
    </row>
    <row r="18" spans="1:19" ht="25.5" x14ac:dyDescent="0.2">
      <c r="A18" s="116" t="s">
        <v>192</v>
      </c>
      <c r="B18" s="32" t="s">
        <v>237</v>
      </c>
      <c r="C18" s="33">
        <v>3108</v>
      </c>
      <c r="D18" s="13">
        <v>0</v>
      </c>
      <c r="E18" s="14">
        <f t="shared" si="0"/>
        <v>0</v>
      </c>
      <c r="F18" s="13">
        <v>0</v>
      </c>
      <c r="G18" s="14">
        <f t="shared" si="1"/>
        <v>0</v>
      </c>
      <c r="H18" s="13">
        <v>0</v>
      </c>
      <c r="I18" s="14">
        <f t="shared" si="2"/>
        <v>0</v>
      </c>
      <c r="J18" s="13">
        <v>25011</v>
      </c>
      <c r="K18" s="17" t="s">
        <v>77</v>
      </c>
      <c r="L18" s="18">
        <f t="shared" si="3"/>
        <v>1</v>
      </c>
      <c r="M18" s="13">
        <v>25011</v>
      </c>
      <c r="N18" s="35">
        <f t="shared" si="4"/>
        <v>0.1798265796209485</v>
      </c>
      <c r="O18" s="85">
        <f t="shared" si="5"/>
        <v>8.0472972972972965</v>
      </c>
      <c r="P18" s="56">
        <v>139084</v>
      </c>
      <c r="Q18" s="13">
        <v>228188</v>
      </c>
      <c r="R18" s="14">
        <f t="shared" si="6"/>
        <v>0.67170224540498535</v>
      </c>
      <c r="S18" s="56">
        <v>339716</v>
      </c>
    </row>
    <row r="19" spans="1:19" x14ac:dyDescent="0.2">
      <c r="A19" s="116" t="s">
        <v>193</v>
      </c>
      <c r="B19" s="32" t="s">
        <v>237</v>
      </c>
      <c r="C19" s="33">
        <v>5080</v>
      </c>
      <c r="D19" s="13">
        <v>0</v>
      </c>
      <c r="E19" s="14">
        <f t="shared" si="0"/>
        <v>0</v>
      </c>
      <c r="F19" s="13">
        <v>0</v>
      </c>
      <c r="G19" s="14">
        <f t="shared" si="1"/>
        <v>0</v>
      </c>
      <c r="H19" s="13">
        <v>0</v>
      </c>
      <c r="I19" s="14">
        <f t="shared" si="2"/>
        <v>0</v>
      </c>
      <c r="J19" s="13">
        <v>0</v>
      </c>
      <c r="K19" s="17" t="s">
        <v>34</v>
      </c>
      <c r="L19" s="18">
        <f t="shared" si="3"/>
        <v>0</v>
      </c>
      <c r="M19" s="13">
        <v>0</v>
      </c>
      <c r="N19" s="35">
        <f t="shared" si="4"/>
        <v>0</v>
      </c>
      <c r="O19" s="85">
        <f t="shared" si="5"/>
        <v>0</v>
      </c>
      <c r="P19" s="56">
        <v>118936</v>
      </c>
      <c r="Q19" s="13">
        <v>0</v>
      </c>
      <c r="R19" s="14">
        <f t="shared" si="6"/>
        <v>0</v>
      </c>
      <c r="S19" s="56">
        <v>132152</v>
      </c>
    </row>
    <row r="20" spans="1:19" x14ac:dyDescent="0.2">
      <c r="A20" s="116" t="s">
        <v>194</v>
      </c>
      <c r="B20" s="32" t="s">
        <v>238</v>
      </c>
      <c r="C20" s="33">
        <v>5405</v>
      </c>
      <c r="D20" s="13">
        <v>0</v>
      </c>
      <c r="E20" s="14">
        <f t="shared" si="0"/>
        <v>0</v>
      </c>
      <c r="F20" s="13">
        <v>0</v>
      </c>
      <c r="G20" s="14">
        <f t="shared" si="1"/>
        <v>0</v>
      </c>
      <c r="H20" s="13">
        <v>0</v>
      </c>
      <c r="I20" s="14">
        <f t="shared" si="2"/>
        <v>0</v>
      </c>
      <c r="J20" s="13">
        <v>0</v>
      </c>
      <c r="K20" s="17"/>
      <c r="L20" s="18">
        <f t="shared" si="3"/>
        <v>0</v>
      </c>
      <c r="M20" s="13">
        <v>0</v>
      </c>
      <c r="N20" s="35">
        <f t="shared" si="4"/>
        <v>0</v>
      </c>
      <c r="O20" s="85">
        <f t="shared" si="5"/>
        <v>0</v>
      </c>
      <c r="P20" s="56">
        <v>476697</v>
      </c>
      <c r="Q20" s="13">
        <v>0</v>
      </c>
      <c r="R20" s="14">
        <f t="shared" si="6"/>
        <v>0</v>
      </c>
      <c r="S20" s="56">
        <v>587459</v>
      </c>
    </row>
    <row r="21" spans="1:19" ht="25.5" x14ac:dyDescent="0.2">
      <c r="A21" s="116" t="s">
        <v>195</v>
      </c>
      <c r="B21" s="32" t="s">
        <v>239</v>
      </c>
      <c r="C21" s="33">
        <v>28769</v>
      </c>
      <c r="D21" s="13">
        <v>0</v>
      </c>
      <c r="E21" s="14">
        <f t="shared" si="0"/>
        <v>0</v>
      </c>
      <c r="F21" s="13">
        <v>0</v>
      </c>
      <c r="G21" s="14">
        <f t="shared" si="1"/>
        <v>0</v>
      </c>
      <c r="H21" s="13">
        <v>0</v>
      </c>
      <c r="I21" s="14">
        <f t="shared" si="2"/>
        <v>0</v>
      </c>
      <c r="J21" s="13">
        <v>29500</v>
      </c>
      <c r="K21" s="17" t="s">
        <v>84</v>
      </c>
      <c r="L21" s="18">
        <f t="shared" si="3"/>
        <v>1</v>
      </c>
      <c r="M21" s="13">
        <v>29500</v>
      </c>
      <c r="N21" s="35">
        <f t="shared" si="4"/>
        <v>3.9687451231521793E-2</v>
      </c>
      <c r="O21" s="85">
        <f t="shared" si="5"/>
        <v>1.0254092947269631</v>
      </c>
      <c r="P21" s="56">
        <v>743308</v>
      </c>
      <c r="Q21" s="13">
        <v>29500</v>
      </c>
      <c r="R21" s="14">
        <f t="shared" si="6"/>
        <v>4.2483881327398068E-2</v>
      </c>
      <c r="S21" s="56">
        <v>694381</v>
      </c>
    </row>
    <row r="22" spans="1:19" x14ac:dyDescent="0.2">
      <c r="A22" s="116" t="s">
        <v>196</v>
      </c>
      <c r="B22" s="32" t="s">
        <v>240</v>
      </c>
      <c r="C22" s="33">
        <v>21105</v>
      </c>
      <c r="D22" s="13">
        <v>0</v>
      </c>
      <c r="E22" s="14">
        <f t="shared" si="0"/>
        <v>0</v>
      </c>
      <c r="F22" s="13">
        <v>0</v>
      </c>
      <c r="G22" s="14">
        <f t="shared" si="1"/>
        <v>0</v>
      </c>
      <c r="H22" s="13">
        <v>0</v>
      </c>
      <c r="I22" s="14">
        <f t="shared" si="2"/>
        <v>0</v>
      </c>
      <c r="J22" s="13">
        <v>0</v>
      </c>
      <c r="K22" s="17" t="s">
        <v>34</v>
      </c>
      <c r="L22" s="18">
        <f t="shared" si="3"/>
        <v>0</v>
      </c>
      <c r="M22" s="13">
        <v>0</v>
      </c>
      <c r="N22" s="35">
        <f t="shared" si="4"/>
        <v>0</v>
      </c>
      <c r="O22" s="85">
        <f t="shared" si="5"/>
        <v>0</v>
      </c>
      <c r="P22" s="56">
        <v>1253975</v>
      </c>
      <c r="Q22" s="13">
        <v>0</v>
      </c>
      <c r="R22" s="14">
        <f t="shared" si="6"/>
        <v>0</v>
      </c>
      <c r="S22" s="56">
        <v>1253975</v>
      </c>
    </row>
    <row r="23" spans="1:19" ht="25.5" x14ac:dyDescent="0.2">
      <c r="A23" s="116" t="s">
        <v>197</v>
      </c>
      <c r="B23" s="32" t="s">
        <v>241</v>
      </c>
      <c r="C23" s="33">
        <v>3492</v>
      </c>
      <c r="D23" s="13">
        <v>0</v>
      </c>
      <c r="E23" s="14">
        <f t="shared" si="0"/>
        <v>0</v>
      </c>
      <c r="F23" s="13">
        <v>0</v>
      </c>
      <c r="G23" s="14">
        <f t="shared" si="1"/>
        <v>0</v>
      </c>
      <c r="H23" s="13">
        <v>0</v>
      </c>
      <c r="I23" s="14">
        <f t="shared" si="2"/>
        <v>0</v>
      </c>
      <c r="J23" s="13">
        <v>49000</v>
      </c>
      <c r="K23" s="17" t="s">
        <v>91</v>
      </c>
      <c r="L23" s="18">
        <f t="shared" si="3"/>
        <v>1</v>
      </c>
      <c r="M23" s="13">
        <v>49000</v>
      </c>
      <c r="N23" s="35">
        <f t="shared" si="4"/>
        <v>0.16911188649486281</v>
      </c>
      <c r="O23" s="85">
        <f t="shared" si="5"/>
        <v>14.032073310423826</v>
      </c>
      <c r="P23" s="56">
        <v>289749</v>
      </c>
      <c r="Q23" s="13">
        <v>49000</v>
      </c>
      <c r="R23" s="14">
        <f t="shared" si="6"/>
        <v>0.16911188649486281</v>
      </c>
      <c r="S23" s="56">
        <v>289749</v>
      </c>
    </row>
    <row r="24" spans="1:19" x14ac:dyDescent="0.2">
      <c r="A24" s="116" t="s">
        <v>198</v>
      </c>
      <c r="B24" s="32" t="s">
        <v>242</v>
      </c>
      <c r="C24" s="33">
        <v>16150</v>
      </c>
      <c r="D24" s="13">
        <v>0</v>
      </c>
      <c r="E24" s="14">
        <f t="shared" si="0"/>
        <v>0</v>
      </c>
      <c r="F24" s="13">
        <v>0</v>
      </c>
      <c r="G24" s="14">
        <f t="shared" si="1"/>
        <v>0</v>
      </c>
      <c r="H24" s="13">
        <v>0</v>
      </c>
      <c r="I24" s="14">
        <f t="shared" si="2"/>
        <v>0</v>
      </c>
      <c r="J24" s="13">
        <v>0</v>
      </c>
      <c r="K24" s="17"/>
      <c r="L24" s="18">
        <f t="shared" si="3"/>
        <v>0</v>
      </c>
      <c r="M24" s="13">
        <v>0</v>
      </c>
      <c r="N24" s="35">
        <f t="shared" si="4"/>
        <v>0</v>
      </c>
      <c r="O24" s="85">
        <f t="shared" si="5"/>
        <v>0</v>
      </c>
      <c r="P24" s="56">
        <v>848525</v>
      </c>
      <c r="Q24" s="13">
        <v>0</v>
      </c>
      <c r="R24" s="14">
        <f t="shared" si="6"/>
        <v>0</v>
      </c>
      <c r="S24" s="56">
        <v>846675</v>
      </c>
    </row>
    <row r="25" spans="1:19" x14ac:dyDescent="0.2">
      <c r="A25" s="116" t="s">
        <v>279</v>
      </c>
      <c r="B25" s="32" t="s">
        <v>243</v>
      </c>
      <c r="C25" s="33">
        <v>15868</v>
      </c>
      <c r="D25" s="13">
        <v>0</v>
      </c>
      <c r="E25" s="14">
        <f t="shared" si="0"/>
        <v>0</v>
      </c>
      <c r="F25" s="13">
        <v>0</v>
      </c>
      <c r="G25" s="14">
        <f t="shared" si="1"/>
        <v>0</v>
      </c>
      <c r="H25" s="13">
        <v>0</v>
      </c>
      <c r="I25" s="14">
        <f t="shared" si="2"/>
        <v>0</v>
      </c>
      <c r="J25" s="13">
        <v>0</v>
      </c>
      <c r="K25" s="17" t="s">
        <v>98</v>
      </c>
      <c r="L25" s="18">
        <f t="shared" si="3"/>
        <v>0</v>
      </c>
      <c r="M25" s="13">
        <v>0</v>
      </c>
      <c r="N25" s="35">
        <f t="shared" si="4"/>
        <v>0</v>
      </c>
      <c r="O25" s="85">
        <f t="shared" si="5"/>
        <v>0</v>
      </c>
      <c r="P25" s="56">
        <v>1051371</v>
      </c>
      <c r="Q25" s="13">
        <v>0</v>
      </c>
      <c r="R25" s="14">
        <f t="shared" si="6"/>
        <v>0</v>
      </c>
      <c r="S25" s="56">
        <v>1025012</v>
      </c>
    </row>
    <row r="26" spans="1:19" ht="25.5" x14ac:dyDescent="0.2">
      <c r="A26" s="116" t="s">
        <v>200</v>
      </c>
      <c r="B26" s="32" t="s">
        <v>244</v>
      </c>
      <c r="C26" s="33">
        <v>1051</v>
      </c>
      <c r="D26" s="13">
        <v>113750</v>
      </c>
      <c r="E26" s="14">
        <f t="shared" si="0"/>
        <v>0.61615379198647979</v>
      </c>
      <c r="F26" s="13">
        <v>0</v>
      </c>
      <c r="G26" s="14">
        <f t="shared" si="1"/>
        <v>0</v>
      </c>
      <c r="H26" s="13">
        <v>0</v>
      </c>
      <c r="I26" s="14">
        <f t="shared" si="2"/>
        <v>0</v>
      </c>
      <c r="J26" s="13">
        <v>70863</v>
      </c>
      <c r="K26" s="17" t="s">
        <v>102</v>
      </c>
      <c r="L26" s="18">
        <f t="shared" si="3"/>
        <v>0.38384620801352015</v>
      </c>
      <c r="M26" s="13">
        <v>184613</v>
      </c>
      <c r="N26" s="35">
        <f t="shared" si="4"/>
        <v>0.25736778417202</v>
      </c>
      <c r="O26" s="85">
        <f t="shared" si="5"/>
        <v>175.6546146527117</v>
      </c>
      <c r="P26" s="56">
        <v>717312</v>
      </c>
      <c r="Q26" s="13">
        <v>184613</v>
      </c>
      <c r="R26" s="14">
        <f t="shared" si="6"/>
        <v>0.26432380966016883</v>
      </c>
      <c r="S26" s="56">
        <v>698435</v>
      </c>
    </row>
    <row r="27" spans="1:19" x14ac:dyDescent="0.2">
      <c r="A27" s="116" t="s">
        <v>201</v>
      </c>
      <c r="B27" s="32" t="s">
        <v>245</v>
      </c>
      <c r="C27" s="33">
        <v>24672</v>
      </c>
      <c r="D27" s="13">
        <v>0</v>
      </c>
      <c r="E27" s="14">
        <f t="shared" si="0"/>
        <v>0</v>
      </c>
      <c r="F27" s="13">
        <v>0</v>
      </c>
      <c r="G27" s="14">
        <f t="shared" si="1"/>
        <v>0</v>
      </c>
      <c r="H27" s="13">
        <v>0</v>
      </c>
      <c r="I27" s="14">
        <f t="shared" si="2"/>
        <v>0</v>
      </c>
      <c r="J27" s="13">
        <v>0</v>
      </c>
      <c r="K27" s="17"/>
      <c r="L27" s="18">
        <f t="shared" si="3"/>
        <v>0</v>
      </c>
      <c r="M27" s="13">
        <v>0</v>
      </c>
      <c r="N27" s="35">
        <f t="shared" si="4"/>
        <v>0</v>
      </c>
      <c r="O27" s="85">
        <f t="shared" si="5"/>
        <v>0</v>
      </c>
      <c r="P27" s="56">
        <v>2503615</v>
      </c>
      <c r="Q27" s="13">
        <v>32000</v>
      </c>
      <c r="R27" s="14">
        <f t="shared" si="6"/>
        <v>1.2028307117262087E-2</v>
      </c>
      <c r="S27" s="56">
        <v>2660391</v>
      </c>
    </row>
    <row r="28" spans="1:19" x14ac:dyDescent="0.2">
      <c r="A28" s="116" t="s">
        <v>202</v>
      </c>
      <c r="B28" s="32" t="s">
        <v>246</v>
      </c>
      <c r="C28" s="33">
        <v>1090</v>
      </c>
      <c r="D28" s="13">
        <v>0</v>
      </c>
      <c r="E28" s="14">
        <f t="shared" si="0"/>
        <v>0</v>
      </c>
      <c r="F28" s="13">
        <v>0</v>
      </c>
      <c r="G28" s="14">
        <f t="shared" si="1"/>
        <v>0</v>
      </c>
      <c r="H28" s="13">
        <v>0</v>
      </c>
      <c r="I28" s="14">
        <f t="shared" si="2"/>
        <v>0</v>
      </c>
      <c r="J28" s="13">
        <v>11020</v>
      </c>
      <c r="K28" s="17" t="s">
        <v>46</v>
      </c>
      <c r="L28" s="18">
        <f t="shared" si="3"/>
        <v>1</v>
      </c>
      <c r="M28" s="13">
        <v>11020</v>
      </c>
      <c r="N28" s="35">
        <f t="shared" si="4"/>
        <v>0.12331863655692576</v>
      </c>
      <c r="O28" s="85">
        <f t="shared" si="5"/>
        <v>10.110091743119266</v>
      </c>
      <c r="P28" s="56">
        <v>89362</v>
      </c>
      <c r="Q28" s="13">
        <v>11020</v>
      </c>
      <c r="R28" s="14">
        <f t="shared" si="6"/>
        <v>0.12069569788837291</v>
      </c>
      <c r="S28" s="56">
        <v>91304</v>
      </c>
    </row>
    <row r="29" spans="1:19" x14ac:dyDescent="0.2">
      <c r="A29" s="116" t="s">
        <v>203</v>
      </c>
      <c r="B29" s="32" t="s">
        <v>246</v>
      </c>
      <c r="C29" s="33">
        <v>24487</v>
      </c>
      <c r="D29" s="13">
        <v>0</v>
      </c>
      <c r="E29" s="14">
        <f t="shared" si="0"/>
        <v>0</v>
      </c>
      <c r="F29" s="13">
        <v>0</v>
      </c>
      <c r="G29" s="14">
        <f t="shared" si="1"/>
        <v>0</v>
      </c>
      <c r="H29" s="13">
        <v>0</v>
      </c>
      <c r="I29" s="14">
        <f t="shared" si="2"/>
        <v>0</v>
      </c>
      <c r="J29" s="13">
        <v>42110</v>
      </c>
      <c r="K29" s="17" t="s">
        <v>29</v>
      </c>
      <c r="L29" s="18">
        <f t="shared" si="3"/>
        <v>1</v>
      </c>
      <c r="M29" s="13">
        <v>42110</v>
      </c>
      <c r="N29" s="35">
        <f t="shared" si="4"/>
        <v>2.5490962845302362E-2</v>
      </c>
      <c r="O29" s="85">
        <f t="shared" si="5"/>
        <v>1.7196879977130723</v>
      </c>
      <c r="P29" s="56">
        <v>1651958</v>
      </c>
      <c r="Q29" s="13">
        <v>42100</v>
      </c>
      <c r="R29" s="14">
        <f t="shared" si="6"/>
        <v>2.5472804906751988E-2</v>
      </c>
      <c r="S29" s="56">
        <v>1652743</v>
      </c>
    </row>
    <row r="30" spans="1:19" x14ac:dyDescent="0.2">
      <c r="A30" s="116" t="s">
        <v>204</v>
      </c>
      <c r="B30" s="32" t="s">
        <v>246</v>
      </c>
      <c r="C30" s="33">
        <v>908</v>
      </c>
      <c r="D30" s="13">
        <v>0</v>
      </c>
      <c r="E30" s="14">
        <f t="shared" si="0"/>
        <v>0</v>
      </c>
      <c r="F30" s="13">
        <v>0</v>
      </c>
      <c r="G30" s="14">
        <f t="shared" si="1"/>
        <v>0</v>
      </c>
      <c r="H30" s="13">
        <v>0</v>
      </c>
      <c r="I30" s="14">
        <f t="shared" si="2"/>
        <v>0</v>
      </c>
      <c r="J30" s="13">
        <v>0</v>
      </c>
      <c r="K30" s="17" t="s">
        <v>34</v>
      </c>
      <c r="L30" s="18">
        <f t="shared" si="3"/>
        <v>0</v>
      </c>
      <c r="M30" s="13">
        <v>0</v>
      </c>
      <c r="N30" s="35">
        <f t="shared" si="4"/>
        <v>0</v>
      </c>
      <c r="O30" s="85">
        <f t="shared" si="5"/>
        <v>0</v>
      </c>
      <c r="P30" s="56">
        <v>93340</v>
      </c>
      <c r="Q30" s="13">
        <v>0</v>
      </c>
      <c r="R30" s="14">
        <f t="shared" si="6"/>
        <v>0</v>
      </c>
      <c r="S30" s="56">
        <v>103630</v>
      </c>
    </row>
    <row r="31" spans="1:19" ht="25.5" x14ac:dyDescent="0.2">
      <c r="A31" s="116" t="s">
        <v>205</v>
      </c>
      <c r="B31" s="32" t="s">
        <v>247</v>
      </c>
      <c r="C31" s="33">
        <v>32078</v>
      </c>
      <c r="D31" s="13">
        <v>0</v>
      </c>
      <c r="E31" s="14">
        <f t="shared" si="0"/>
        <v>0</v>
      </c>
      <c r="F31" s="13">
        <v>0</v>
      </c>
      <c r="G31" s="14">
        <f t="shared" si="1"/>
        <v>0</v>
      </c>
      <c r="H31" s="13">
        <v>0</v>
      </c>
      <c r="I31" s="14">
        <f t="shared" si="2"/>
        <v>0</v>
      </c>
      <c r="J31" s="13">
        <v>34411</v>
      </c>
      <c r="K31" s="17" t="s">
        <v>117</v>
      </c>
      <c r="L31" s="18">
        <f t="shared" si="3"/>
        <v>1</v>
      </c>
      <c r="M31" s="13">
        <v>34411</v>
      </c>
      <c r="N31" s="35">
        <f t="shared" si="4"/>
        <v>2.9036613253001883E-2</v>
      </c>
      <c r="O31" s="85">
        <f t="shared" si="5"/>
        <v>1.0727289731280005</v>
      </c>
      <c r="P31" s="56">
        <v>1185090</v>
      </c>
      <c r="Q31" s="13">
        <v>34411</v>
      </c>
      <c r="R31" s="14">
        <f t="shared" si="6"/>
        <v>2.9036637754632773E-2</v>
      </c>
      <c r="S31" s="56">
        <v>1185089</v>
      </c>
    </row>
    <row r="32" spans="1:19" x14ac:dyDescent="0.2">
      <c r="A32" s="116" t="s">
        <v>206</v>
      </c>
      <c r="B32" s="32" t="s">
        <v>248</v>
      </c>
      <c r="C32" s="33">
        <v>11967</v>
      </c>
      <c r="D32" s="13">
        <v>0</v>
      </c>
      <c r="E32" s="14">
        <f t="shared" si="0"/>
        <v>0</v>
      </c>
      <c r="F32" s="13">
        <v>0</v>
      </c>
      <c r="G32" s="14">
        <f t="shared" si="1"/>
        <v>0</v>
      </c>
      <c r="H32" s="13">
        <v>0</v>
      </c>
      <c r="I32" s="14">
        <f t="shared" si="2"/>
        <v>0</v>
      </c>
      <c r="J32" s="13">
        <v>0</v>
      </c>
      <c r="K32" s="17" t="s">
        <v>34</v>
      </c>
      <c r="L32" s="18">
        <f t="shared" si="3"/>
        <v>0</v>
      </c>
      <c r="M32" s="13">
        <v>0</v>
      </c>
      <c r="N32" s="35">
        <f t="shared" si="4"/>
        <v>0</v>
      </c>
      <c r="O32" s="85">
        <f t="shared" si="5"/>
        <v>0</v>
      </c>
      <c r="P32" s="56">
        <v>458720</v>
      </c>
      <c r="Q32" s="13">
        <v>0</v>
      </c>
      <c r="R32" s="14">
        <f t="shared" si="6"/>
        <v>0</v>
      </c>
      <c r="S32" s="56">
        <v>455107</v>
      </c>
    </row>
    <row r="33" spans="1:19" x14ac:dyDescent="0.2">
      <c r="A33" s="116" t="s">
        <v>207</v>
      </c>
      <c r="B33" s="32" t="s">
        <v>249</v>
      </c>
      <c r="C33" s="33">
        <v>71148</v>
      </c>
      <c r="D33" s="13">
        <v>12187</v>
      </c>
      <c r="E33" s="14">
        <f t="shared" si="0"/>
        <v>0.24898359450017366</v>
      </c>
      <c r="F33" s="13">
        <v>0</v>
      </c>
      <c r="G33" s="14">
        <f t="shared" si="1"/>
        <v>0</v>
      </c>
      <c r="H33" s="13">
        <v>0</v>
      </c>
      <c r="I33" s="14">
        <f t="shared" si="2"/>
        <v>0</v>
      </c>
      <c r="J33" s="13">
        <v>36760</v>
      </c>
      <c r="K33" s="17" t="s">
        <v>124</v>
      </c>
      <c r="L33" s="18">
        <f t="shared" si="3"/>
        <v>0.75101640549982629</v>
      </c>
      <c r="M33" s="13">
        <v>48947</v>
      </c>
      <c r="N33" s="35">
        <f t="shared" si="4"/>
        <v>1.89616586870445E-2</v>
      </c>
      <c r="O33" s="85">
        <f t="shared" si="5"/>
        <v>0.68796030809017827</v>
      </c>
      <c r="P33" s="56">
        <v>2581367</v>
      </c>
      <c r="Q33" s="13">
        <v>108411</v>
      </c>
      <c r="R33" s="14">
        <f t="shared" si="6"/>
        <v>4.4785997120602154E-2</v>
      </c>
      <c r="S33" s="56">
        <v>2420645</v>
      </c>
    </row>
    <row r="34" spans="1:19" x14ac:dyDescent="0.2">
      <c r="A34" s="116" t="s">
        <v>208</v>
      </c>
      <c r="B34" s="32" t="s">
        <v>250</v>
      </c>
      <c r="C34" s="33">
        <v>17389</v>
      </c>
      <c r="D34" s="13">
        <v>0</v>
      </c>
      <c r="E34" s="14">
        <f t="shared" si="0"/>
        <v>0</v>
      </c>
      <c r="F34" s="13">
        <v>0</v>
      </c>
      <c r="G34" s="14">
        <f t="shared" si="1"/>
        <v>0</v>
      </c>
      <c r="H34" s="13">
        <v>0</v>
      </c>
      <c r="I34" s="14">
        <f t="shared" si="2"/>
        <v>0</v>
      </c>
      <c r="J34" s="13">
        <v>0</v>
      </c>
      <c r="K34" s="17" t="s">
        <v>34</v>
      </c>
      <c r="L34" s="18">
        <f t="shared" si="3"/>
        <v>0</v>
      </c>
      <c r="M34" s="13">
        <v>0</v>
      </c>
      <c r="N34" s="35">
        <f t="shared" si="4"/>
        <v>0</v>
      </c>
      <c r="O34" s="85">
        <f t="shared" si="5"/>
        <v>0</v>
      </c>
      <c r="P34" s="56">
        <v>701122</v>
      </c>
      <c r="Q34" s="13">
        <v>0</v>
      </c>
      <c r="R34" s="14">
        <f t="shared" si="6"/>
        <v>0</v>
      </c>
      <c r="S34" s="56">
        <v>700978</v>
      </c>
    </row>
    <row r="35" spans="1:19" x14ac:dyDescent="0.2">
      <c r="A35" s="116" t="s">
        <v>209</v>
      </c>
      <c r="B35" s="32" t="s">
        <v>251</v>
      </c>
      <c r="C35" s="33">
        <v>178042</v>
      </c>
      <c r="D35" s="13">
        <v>129013</v>
      </c>
      <c r="E35" s="14">
        <f t="shared" si="0"/>
        <v>0.2483344978855197</v>
      </c>
      <c r="F35" s="13">
        <v>0</v>
      </c>
      <c r="G35" s="14">
        <f t="shared" si="1"/>
        <v>0</v>
      </c>
      <c r="H35" s="13">
        <v>0</v>
      </c>
      <c r="I35" s="14">
        <f t="shared" si="2"/>
        <v>0</v>
      </c>
      <c r="J35" s="13">
        <v>390500</v>
      </c>
      <c r="K35" s="17" t="s">
        <v>34</v>
      </c>
      <c r="L35" s="18">
        <f t="shared" si="3"/>
        <v>0.75166550211448024</v>
      </c>
      <c r="M35" s="13">
        <v>519513</v>
      </c>
      <c r="N35" s="35">
        <f t="shared" si="4"/>
        <v>8.697506129956073E-2</v>
      </c>
      <c r="O35" s="85">
        <f t="shared" si="5"/>
        <v>2.917923860662091</v>
      </c>
      <c r="P35" s="56">
        <v>5973126</v>
      </c>
      <c r="Q35" s="13">
        <v>677673</v>
      </c>
      <c r="R35" s="14">
        <f t="shared" si="6"/>
        <v>0.11344074447680423</v>
      </c>
      <c r="S35" s="56">
        <v>5973806</v>
      </c>
    </row>
    <row r="36" spans="1:19" x14ac:dyDescent="0.2">
      <c r="A36" s="116" t="s">
        <v>210</v>
      </c>
      <c r="B36" s="32" t="s">
        <v>251</v>
      </c>
      <c r="C36" s="33">
        <v>178042</v>
      </c>
      <c r="D36" s="13">
        <v>0</v>
      </c>
      <c r="E36" s="14">
        <f t="shared" si="0"/>
        <v>0</v>
      </c>
      <c r="F36" s="13">
        <v>0</v>
      </c>
      <c r="G36" s="14">
        <f t="shared" si="1"/>
        <v>0</v>
      </c>
      <c r="H36" s="13">
        <v>0</v>
      </c>
      <c r="I36" s="14">
        <f t="shared" si="2"/>
        <v>0</v>
      </c>
      <c r="J36" s="13">
        <v>1788604</v>
      </c>
      <c r="K36" s="17" t="s">
        <v>131</v>
      </c>
      <c r="L36" s="18">
        <f t="shared" si="3"/>
        <v>1</v>
      </c>
      <c r="M36" s="13">
        <v>1788604</v>
      </c>
      <c r="N36" s="35">
        <f t="shared" si="4"/>
        <v>0.25234500730890297</v>
      </c>
      <c r="O36" s="85">
        <f t="shared" si="5"/>
        <v>10.04596668201885</v>
      </c>
      <c r="P36" s="56">
        <v>7087931</v>
      </c>
      <c r="Q36" s="13">
        <v>1788604</v>
      </c>
      <c r="R36" s="14">
        <f t="shared" si="6"/>
        <v>0.25382136102211755</v>
      </c>
      <c r="S36" s="56">
        <v>7046704</v>
      </c>
    </row>
    <row r="37" spans="1:19" x14ac:dyDescent="0.2">
      <c r="A37" s="116" t="s">
        <v>211</v>
      </c>
      <c r="B37" s="32" t="s">
        <v>252</v>
      </c>
      <c r="C37" s="33">
        <v>7708</v>
      </c>
      <c r="D37" s="13">
        <v>0</v>
      </c>
      <c r="E37" s="14">
        <f t="shared" si="0"/>
        <v>0</v>
      </c>
      <c r="F37" s="13">
        <v>0</v>
      </c>
      <c r="G37" s="14">
        <f t="shared" si="1"/>
        <v>0</v>
      </c>
      <c r="H37" s="13">
        <v>0</v>
      </c>
      <c r="I37" s="14">
        <f t="shared" si="2"/>
        <v>0</v>
      </c>
      <c r="J37" s="13">
        <v>18315</v>
      </c>
      <c r="K37" s="17" t="s">
        <v>29</v>
      </c>
      <c r="L37" s="18">
        <f t="shared" si="3"/>
        <v>1</v>
      </c>
      <c r="M37" s="13">
        <v>18315</v>
      </c>
      <c r="N37" s="35">
        <f t="shared" si="4"/>
        <v>9.8789071981445029E-2</v>
      </c>
      <c r="O37" s="85">
        <f t="shared" si="5"/>
        <v>2.3761027503892058</v>
      </c>
      <c r="P37" s="56">
        <v>185395</v>
      </c>
      <c r="Q37" s="13">
        <v>0</v>
      </c>
      <c r="R37" s="14">
        <f t="shared" si="6"/>
        <v>0</v>
      </c>
      <c r="S37" s="56">
        <v>161121</v>
      </c>
    </row>
    <row r="38" spans="1:19" x14ac:dyDescent="0.2">
      <c r="A38" s="116" t="s">
        <v>212</v>
      </c>
      <c r="B38" s="32" t="s">
        <v>253</v>
      </c>
      <c r="C38" s="33">
        <v>4391</v>
      </c>
      <c r="D38" s="13">
        <v>0</v>
      </c>
      <c r="E38" s="14">
        <f t="shared" si="0"/>
        <v>0</v>
      </c>
      <c r="F38" s="13">
        <v>0</v>
      </c>
      <c r="G38" s="14">
        <f t="shared" si="1"/>
        <v>0</v>
      </c>
      <c r="H38" s="13">
        <v>0</v>
      </c>
      <c r="I38" s="14">
        <f t="shared" si="2"/>
        <v>0</v>
      </c>
      <c r="J38" s="13">
        <v>46220</v>
      </c>
      <c r="K38" s="17" t="s">
        <v>29</v>
      </c>
      <c r="L38" s="18">
        <f t="shared" si="3"/>
        <v>1</v>
      </c>
      <c r="M38" s="13">
        <v>46220</v>
      </c>
      <c r="N38" s="35">
        <f t="shared" si="4"/>
        <v>0.12674611836584709</v>
      </c>
      <c r="O38" s="85">
        <f t="shared" si="5"/>
        <v>10.526076064677749</v>
      </c>
      <c r="P38" s="56">
        <v>364666</v>
      </c>
      <c r="Q38" s="13">
        <v>46220</v>
      </c>
      <c r="R38" s="14">
        <f t="shared" si="6"/>
        <v>0.1267065080322386</v>
      </c>
      <c r="S38" s="56">
        <v>364780</v>
      </c>
    </row>
    <row r="39" spans="1:19" x14ac:dyDescent="0.2">
      <c r="A39" s="116" t="s">
        <v>213</v>
      </c>
      <c r="B39" s="32" t="s">
        <v>253</v>
      </c>
      <c r="C39" s="33">
        <v>5938</v>
      </c>
      <c r="D39" s="13">
        <v>0</v>
      </c>
      <c r="E39" s="14">
        <f t="shared" si="0"/>
        <v>0</v>
      </c>
      <c r="F39" s="13">
        <v>0</v>
      </c>
      <c r="G39" s="14">
        <f t="shared" si="1"/>
        <v>0</v>
      </c>
      <c r="H39" s="13">
        <v>0</v>
      </c>
      <c r="I39" s="14">
        <f t="shared" si="2"/>
        <v>0</v>
      </c>
      <c r="J39" s="13">
        <v>0</v>
      </c>
      <c r="K39" s="17" t="s">
        <v>34</v>
      </c>
      <c r="L39" s="18">
        <f t="shared" si="3"/>
        <v>0</v>
      </c>
      <c r="M39" s="13">
        <v>0</v>
      </c>
      <c r="N39" s="35">
        <f t="shared" si="4"/>
        <v>0</v>
      </c>
      <c r="O39" s="85">
        <f t="shared" si="5"/>
        <v>0</v>
      </c>
      <c r="P39" s="56">
        <v>327230</v>
      </c>
      <c r="Q39" s="13">
        <v>17695</v>
      </c>
      <c r="R39" s="14">
        <f t="shared" si="6"/>
        <v>4.83013326199822E-2</v>
      </c>
      <c r="S39" s="56">
        <v>366346</v>
      </c>
    </row>
    <row r="40" spans="1:19" ht="25.5" x14ac:dyDescent="0.2">
      <c r="A40" s="116" t="s">
        <v>214</v>
      </c>
      <c r="B40" s="32" t="s">
        <v>254</v>
      </c>
      <c r="C40" s="33">
        <v>7263</v>
      </c>
      <c r="D40" s="13">
        <v>0</v>
      </c>
      <c r="E40" s="14">
        <f t="shared" si="0"/>
        <v>0</v>
      </c>
      <c r="F40" s="13">
        <v>0</v>
      </c>
      <c r="G40" s="14">
        <f t="shared" si="1"/>
        <v>0</v>
      </c>
      <c r="H40" s="13">
        <v>0</v>
      </c>
      <c r="I40" s="14">
        <f t="shared" si="2"/>
        <v>0</v>
      </c>
      <c r="J40" s="13">
        <v>34260</v>
      </c>
      <c r="K40" s="17" t="s">
        <v>144</v>
      </c>
      <c r="L40" s="18">
        <f t="shared" si="3"/>
        <v>1</v>
      </c>
      <c r="M40" s="13">
        <v>34260</v>
      </c>
      <c r="N40" s="35">
        <f t="shared" si="4"/>
        <v>4.7509166246027038E-2</v>
      </c>
      <c r="O40" s="85">
        <f t="shared" si="5"/>
        <v>4.717059066501446</v>
      </c>
      <c r="P40" s="56">
        <v>721124</v>
      </c>
      <c r="Q40" s="13">
        <v>0</v>
      </c>
      <c r="R40" s="14">
        <f t="shared" si="6"/>
        <v>0</v>
      </c>
      <c r="S40" s="56">
        <v>709172</v>
      </c>
    </row>
    <row r="41" spans="1:19" x14ac:dyDescent="0.2">
      <c r="A41" s="116" t="s">
        <v>215</v>
      </c>
      <c r="B41" s="32" t="s">
        <v>254</v>
      </c>
      <c r="C41" s="33">
        <v>14167</v>
      </c>
      <c r="D41" s="13">
        <v>0</v>
      </c>
      <c r="E41" s="14">
        <f t="shared" si="0"/>
        <v>0</v>
      </c>
      <c r="F41" s="13">
        <v>0</v>
      </c>
      <c r="G41" s="14">
        <f t="shared" si="1"/>
        <v>0</v>
      </c>
      <c r="H41" s="13">
        <v>0</v>
      </c>
      <c r="I41" s="14">
        <f t="shared" si="2"/>
        <v>0</v>
      </c>
      <c r="J41" s="13">
        <v>0</v>
      </c>
      <c r="K41" s="17" t="s">
        <v>34</v>
      </c>
      <c r="L41" s="18">
        <f t="shared" si="3"/>
        <v>0</v>
      </c>
      <c r="M41" s="13">
        <v>0</v>
      </c>
      <c r="N41" s="35">
        <f t="shared" si="4"/>
        <v>0</v>
      </c>
      <c r="O41" s="85">
        <f t="shared" si="5"/>
        <v>0</v>
      </c>
      <c r="P41" s="56">
        <v>1097328</v>
      </c>
      <c r="Q41" s="13">
        <v>0</v>
      </c>
      <c r="R41" s="14">
        <f t="shared" si="6"/>
        <v>0</v>
      </c>
      <c r="S41" s="56">
        <v>1096328</v>
      </c>
    </row>
    <row r="42" spans="1:19" x14ac:dyDescent="0.2">
      <c r="A42" s="116" t="s">
        <v>216</v>
      </c>
      <c r="B42" s="32" t="s">
        <v>255</v>
      </c>
      <c r="C42" s="33">
        <v>30639</v>
      </c>
      <c r="D42" s="13">
        <v>15120</v>
      </c>
      <c r="E42" s="14">
        <f t="shared" si="0"/>
        <v>0.22389385772670733</v>
      </c>
      <c r="F42" s="13">
        <v>0</v>
      </c>
      <c r="G42" s="14">
        <f t="shared" si="1"/>
        <v>0</v>
      </c>
      <c r="H42" s="13">
        <v>0</v>
      </c>
      <c r="I42" s="14">
        <f t="shared" si="2"/>
        <v>0</v>
      </c>
      <c r="J42" s="13">
        <v>52412</v>
      </c>
      <c r="K42" s="17" t="s">
        <v>34</v>
      </c>
      <c r="L42" s="18">
        <f t="shared" si="3"/>
        <v>0.77610614227329267</v>
      </c>
      <c r="M42" s="13">
        <v>67532</v>
      </c>
      <c r="N42" s="35">
        <f t="shared" si="4"/>
        <v>4.8813667132887352E-2</v>
      </c>
      <c r="O42" s="85">
        <f t="shared" si="5"/>
        <v>2.2041189333855544</v>
      </c>
      <c r="P42" s="56">
        <v>1383465</v>
      </c>
      <c r="Q42" s="13">
        <v>71303</v>
      </c>
      <c r="R42" s="14">
        <f t="shared" si="6"/>
        <v>5.2197625217785974E-2</v>
      </c>
      <c r="S42" s="56">
        <v>1366020</v>
      </c>
    </row>
    <row r="43" spans="1:19" x14ac:dyDescent="0.2">
      <c r="A43" s="116" t="s">
        <v>217</v>
      </c>
      <c r="B43" s="32" t="s">
        <v>256</v>
      </c>
      <c r="C43" s="33">
        <v>15780</v>
      </c>
      <c r="D43" s="13">
        <v>0</v>
      </c>
      <c r="E43" s="14">
        <f t="shared" si="0"/>
        <v>0</v>
      </c>
      <c r="F43" s="13">
        <v>0</v>
      </c>
      <c r="G43" s="14">
        <f t="shared" si="1"/>
        <v>0</v>
      </c>
      <c r="H43" s="13">
        <v>0</v>
      </c>
      <c r="I43" s="14">
        <f t="shared" si="2"/>
        <v>0</v>
      </c>
      <c r="J43" s="13">
        <v>0</v>
      </c>
      <c r="K43" s="17" t="s">
        <v>34</v>
      </c>
      <c r="L43" s="18">
        <f t="shared" si="3"/>
        <v>0</v>
      </c>
      <c r="M43" s="13">
        <v>0</v>
      </c>
      <c r="N43" s="35">
        <f t="shared" si="4"/>
        <v>0</v>
      </c>
      <c r="O43" s="85">
        <f t="shared" si="5"/>
        <v>0</v>
      </c>
      <c r="P43" s="56">
        <v>719686</v>
      </c>
      <c r="Q43" s="13">
        <v>0</v>
      </c>
      <c r="R43" s="14">
        <f t="shared" si="6"/>
        <v>0</v>
      </c>
      <c r="S43" s="56">
        <v>703367</v>
      </c>
    </row>
    <row r="44" spans="1:19" x14ac:dyDescent="0.2">
      <c r="A44" s="116" t="s">
        <v>218</v>
      </c>
      <c r="B44" s="32" t="s">
        <v>257</v>
      </c>
      <c r="C44" s="33">
        <v>10611</v>
      </c>
      <c r="D44" s="13">
        <v>0</v>
      </c>
      <c r="E44" s="14">
        <f t="shared" si="0"/>
        <v>0</v>
      </c>
      <c r="F44" s="13">
        <v>0</v>
      </c>
      <c r="G44" s="14">
        <f t="shared" si="1"/>
        <v>0</v>
      </c>
      <c r="H44" s="13">
        <v>0</v>
      </c>
      <c r="I44" s="14">
        <f t="shared" si="2"/>
        <v>0</v>
      </c>
      <c r="J44" s="13">
        <v>0</v>
      </c>
      <c r="K44" s="17"/>
      <c r="L44" s="18">
        <f t="shared" si="3"/>
        <v>0</v>
      </c>
      <c r="M44" s="13">
        <v>0</v>
      </c>
      <c r="N44" s="35">
        <f t="shared" si="4"/>
        <v>0</v>
      </c>
      <c r="O44" s="85">
        <f t="shared" si="5"/>
        <v>0</v>
      </c>
      <c r="P44" s="56">
        <v>394879</v>
      </c>
      <c r="Q44" s="13">
        <v>3277</v>
      </c>
      <c r="R44" s="14">
        <f t="shared" si="6"/>
        <v>8.2558429550727962E-3</v>
      </c>
      <c r="S44" s="56">
        <v>396931</v>
      </c>
    </row>
    <row r="45" spans="1:19" x14ac:dyDescent="0.2">
      <c r="A45" s="116" t="s">
        <v>219</v>
      </c>
      <c r="B45" s="32" t="s">
        <v>258</v>
      </c>
      <c r="C45" s="33">
        <v>2544</v>
      </c>
      <c r="D45" s="13">
        <v>0</v>
      </c>
      <c r="E45" s="14">
        <f t="shared" si="0"/>
        <v>0</v>
      </c>
      <c r="F45" s="13">
        <v>0</v>
      </c>
      <c r="G45" s="14">
        <f t="shared" si="1"/>
        <v>0</v>
      </c>
      <c r="H45" s="13">
        <v>0</v>
      </c>
      <c r="I45" s="14">
        <f t="shared" si="2"/>
        <v>0</v>
      </c>
      <c r="J45" s="13">
        <v>36500</v>
      </c>
      <c r="K45" s="17" t="s">
        <v>34</v>
      </c>
      <c r="L45" s="18">
        <f t="shared" si="3"/>
        <v>1</v>
      </c>
      <c r="M45" s="13">
        <v>36500</v>
      </c>
      <c r="N45" s="35">
        <f t="shared" si="4"/>
        <v>0.23391138283282706</v>
      </c>
      <c r="O45" s="85">
        <f t="shared" si="5"/>
        <v>14.34748427672956</v>
      </c>
      <c r="P45" s="56">
        <v>156042</v>
      </c>
      <c r="Q45" s="13">
        <v>0</v>
      </c>
      <c r="R45" s="14">
        <f t="shared" si="6"/>
        <v>0</v>
      </c>
      <c r="S45" s="56">
        <v>118696</v>
      </c>
    </row>
    <row r="46" spans="1:19" x14ac:dyDescent="0.2">
      <c r="A46" s="116" t="s">
        <v>220</v>
      </c>
      <c r="B46" s="32" t="s">
        <v>258</v>
      </c>
      <c r="C46" s="33">
        <v>80128</v>
      </c>
      <c r="D46" s="13">
        <v>0</v>
      </c>
      <c r="E46" s="14">
        <f t="shared" si="0"/>
        <v>0</v>
      </c>
      <c r="F46" s="13">
        <v>0</v>
      </c>
      <c r="G46" s="14">
        <f t="shared" si="1"/>
        <v>0</v>
      </c>
      <c r="H46" s="13">
        <v>0</v>
      </c>
      <c r="I46" s="14">
        <f t="shared" si="2"/>
        <v>0</v>
      </c>
      <c r="J46" s="13">
        <v>0</v>
      </c>
      <c r="K46" s="17" t="s">
        <v>34</v>
      </c>
      <c r="L46" s="18">
        <f t="shared" si="3"/>
        <v>0</v>
      </c>
      <c r="M46" s="13">
        <v>0</v>
      </c>
      <c r="N46" s="35">
        <f t="shared" si="4"/>
        <v>0</v>
      </c>
      <c r="O46" s="85">
        <f t="shared" si="5"/>
        <v>0</v>
      </c>
      <c r="P46" s="56">
        <v>4459671</v>
      </c>
      <c r="Q46" s="13">
        <v>0</v>
      </c>
      <c r="R46" s="14">
        <f t="shared" si="6"/>
        <v>0</v>
      </c>
      <c r="S46" s="56">
        <v>4266198</v>
      </c>
    </row>
    <row r="47" spans="1:19" ht="38.25" x14ac:dyDescent="0.2">
      <c r="A47" s="116" t="s">
        <v>289</v>
      </c>
      <c r="B47" s="32" t="s">
        <v>259</v>
      </c>
      <c r="C47" s="33">
        <v>6135</v>
      </c>
      <c r="D47" s="13">
        <v>0</v>
      </c>
      <c r="E47" s="14">
        <f t="shared" si="0"/>
        <v>0</v>
      </c>
      <c r="F47" s="13">
        <v>0</v>
      </c>
      <c r="G47" s="14">
        <f t="shared" si="1"/>
        <v>0</v>
      </c>
      <c r="H47" s="13">
        <v>0</v>
      </c>
      <c r="I47" s="14">
        <f t="shared" si="2"/>
        <v>0</v>
      </c>
      <c r="J47" s="13">
        <v>91196</v>
      </c>
      <c r="K47" s="17" t="s">
        <v>163</v>
      </c>
      <c r="L47" s="18">
        <f t="shared" si="3"/>
        <v>1</v>
      </c>
      <c r="M47" s="13">
        <v>91196</v>
      </c>
      <c r="N47" s="35">
        <f t="shared" si="4"/>
        <v>0.26898459759672955</v>
      </c>
      <c r="O47" s="85">
        <f t="shared" si="5"/>
        <v>14.864873675631621</v>
      </c>
      <c r="P47" s="56">
        <v>339038</v>
      </c>
      <c r="Q47" s="13">
        <v>4420</v>
      </c>
      <c r="R47" s="14">
        <f t="shared" si="6"/>
        <v>1.8382505843307854E-2</v>
      </c>
      <c r="S47" s="56">
        <v>240446</v>
      </c>
    </row>
    <row r="48" spans="1:19" x14ac:dyDescent="0.2">
      <c r="A48" s="116" t="s">
        <v>221</v>
      </c>
      <c r="B48" s="32" t="s">
        <v>260</v>
      </c>
      <c r="C48" s="33">
        <v>29191</v>
      </c>
      <c r="D48" s="13">
        <v>0</v>
      </c>
      <c r="E48" s="14">
        <f t="shared" si="0"/>
        <v>0</v>
      </c>
      <c r="F48" s="13">
        <v>1000</v>
      </c>
      <c r="G48" s="14">
        <f t="shared" si="1"/>
        <v>1</v>
      </c>
      <c r="H48" s="13">
        <v>0</v>
      </c>
      <c r="I48" s="14">
        <f t="shared" si="2"/>
        <v>0</v>
      </c>
      <c r="J48" s="13">
        <v>0</v>
      </c>
      <c r="K48" s="17" t="s">
        <v>34</v>
      </c>
      <c r="L48" s="18">
        <f t="shared" si="3"/>
        <v>0</v>
      </c>
      <c r="M48" s="13">
        <v>1000</v>
      </c>
      <c r="N48" s="35">
        <f t="shared" si="4"/>
        <v>9.4791312186655471E-4</v>
      </c>
      <c r="O48" s="85">
        <f t="shared" si="5"/>
        <v>3.4257134048165529E-2</v>
      </c>
      <c r="P48" s="56">
        <v>1054949</v>
      </c>
      <c r="Q48" s="13">
        <v>1000</v>
      </c>
      <c r="R48" s="14">
        <f t="shared" si="6"/>
        <v>1.0630630247544855E-3</v>
      </c>
      <c r="S48" s="56">
        <v>940678</v>
      </c>
    </row>
    <row r="49" spans="1:19" ht="38.25" x14ac:dyDescent="0.2">
      <c r="A49" s="116" t="s">
        <v>222</v>
      </c>
      <c r="B49" s="32" t="s">
        <v>261</v>
      </c>
      <c r="C49" s="33">
        <v>22787</v>
      </c>
      <c r="D49" s="13">
        <v>0</v>
      </c>
      <c r="E49" s="14">
        <f t="shared" si="0"/>
        <v>0</v>
      </c>
      <c r="F49" s="13">
        <v>0</v>
      </c>
      <c r="G49" s="14">
        <f t="shared" si="1"/>
        <v>0</v>
      </c>
      <c r="H49" s="13">
        <v>0</v>
      </c>
      <c r="I49" s="14">
        <f t="shared" si="2"/>
        <v>0</v>
      </c>
      <c r="J49" s="13">
        <v>65000</v>
      </c>
      <c r="K49" s="17" t="s">
        <v>170</v>
      </c>
      <c r="L49" s="18">
        <f t="shared" si="3"/>
        <v>1</v>
      </c>
      <c r="M49" s="13">
        <v>65000</v>
      </c>
      <c r="N49" s="35">
        <f t="shared" si="4"/>
        <v>2.9704875209819244E-2</v>
      </c>
      <c r="O49" s="85">
        <f t="shared" si="5"/>
        <v>2.8525036204853644</v>
      </c>
      <c r="P49" s="56">
        <v>2188193</v>
      </c>
      <c r="Q49" s="13">
        <v>65000</v>
      </c>
      <c r="R49" s="14">
        <f t="shared" si="6"/>
        <v>2.6120730014125286E-2</v>
      </c>
      <c r="S49" s="56">
        <v>2488445</v>
      </c>
    </row>
    <row r="50" spans="1:19" x14ac:dyDescent="0.2">
      <c r="A50" s="116" t="s">
        <v>223</v>
      </c>
      <c r="B50" s="32" t="s">
        <v>262</v>
      </c>
      <c r="C50" s="33">
        <v>41186</v>
      </c>
      <c r="D50" s="13">
        <v>0</v>
      </c>
      <c r="E50" s="14">
        <f t="shared" si="0"/>
        <v>0</v>
      </c>
      <c r="F50" s="13">
        <v>0</v>
      </c>
      <c r="G50" s="14">
        <f t="shared" si="1"/>
        <v>0</v>
      </c>
      <c r="H50" s="13">
        <v>0</v>
      </c>
      <c r="I50" s="14">
        <f t="shared" si="2"/>
        <v>0</v>
      </c>
      <c r="J50" s="13">
        <v>0</v>
      </c>
      <c r="K50" s="17" t="s">
        <v>174</v>
      </c>
      <c r="L50" s="18">
        <f t="shared" si="3"/>
        <v>0</v>
      </c>
      <c r="M50" s="13">
        <v>0</v>
      </c>
      <c r="N50" s="35">
        <f t="shared" si="4"/>
        <v>0</v>
      </c>
      <c r="O50" s="85">
        <f t="shared" si="5"/>
        <v>0</v>
      </c>
      <c r="P50" s="56">
        <v>1185898</v>
      </c>
      <c r="Q50" s="13">
        <v>0</v>
      </c>
      <c r="R50" s="14">
        <f t="shared" si="6"/>
        <v>0</v>
      </c>
      <c r="S50" s="56">
        <v>1212789</v>
      </c>
    </row>
    <row r="51" spans="1:19" x14ac:dyDescent="0.2">
      <c r="A51" s="36"/>
      <c r="B51" s="37"/>
      <c r="C51" s="38"/>
      <c r="D51" s="39"/>
      <c r="E51" s="39"/>
      <c r="F51" s="39"/>
      <c r="G51" s="39"/>
      <c r="H51" s="39"/>
      <c r="I51" s="39"/>
      <c r="J51" s="39"/>
      <c r="K51" s="57"/>
      <c r="L51" s="57"/>
      <c r="M51" s="39"/>
      <c r="N51" s="39"/>
      <c r="O51" s="39"/>
      <c r="P51" s="39"/>
      <c r="Q51" s="39"/>
      <c r="R51" s="39"/>
      <c r="S51" s="59"/>
    </row>
    <row r="52" spans="1:19" x14ac:dyDescent="0.2">
      <c r="A52" s="19" t="s">
        <v>276</v>
      </c>
      <c r="B52" s="19"/>
      <c r="C52" s="20"/>
      <c r="D52" s="21">
        <f>SUM(D3:D50)</f>
        <v>370067</v>
      </c>
      <c r="E52" s="21"/>
      <c r="F52" s="21">
        <f t="shared" ref="F52:S52" si="7">SUM(F3:F50)</f>
        <v>597735</v>
      </c>
      <c r="G52" s="22"/>
      <c r="H52" s="21">
        <f t="shared" si="7"/>
        <v>0</v>
      </c>
      <c r="I52" s="22"/>
      <c r="J52" s="21">
        <f t="shared" si="7"/>
        <v>3284790</v>
      </c>
      <c r="K52" s="22"/>
      <c r="L52" s="22"/>
      <c r="M52" s="21">
        <f t="shared" si="7"/>
        <v>4252592</v>
      </c>
      <c r="N52" s="22"/>
      <c r="O52" s="21">
        <f t="shared" si="7"/>
        <v>331.06636608767798</v>
      </c>
      <c r="P52" s="21">
        <f t="shared" si="7"/>
        <v>59279841</v>
      </c>
      <c r="Q52" s="21">
        <f t="shared" si="7"/>
        <v>4200161</v>
      </c>
      <c r="R52" s="22"/>
      <c r="S52" s="21">
        <f t="shared" si="7"/>
        <v>58205273</v>
      </c>
    </row>
    <row r="53" spans="1:19" x14ac:dyDescent="0.2">
      <c r="A53" s="19" t="s">
        <v>277</v>
      </c>
      <c r="B53" s="19"/>
      <c r="C53" s="20"/>
      <c r="D53" s="21">
        <f>AVERAGE(D3:D50)</f>
        <v>7709.729166666667</v>
      </c>
      <c r="E53" s="23">
        <f t="shared" ref="E53:S53" si="8">AVERAGE(E3:E50)</f>
        <v>3.351532053708018E-2</v>
      </c>
      <c r="F53" s="21">
        <f t="shared" si="8"/>
        <v>12452.8125</v>
      </c>
      <c r="G53" s="23">
        <f t="shared" si="8"/>
        <v>7.6855884827268031E-2</v>
      </c>
      <c r="H53" s="21">
        <f t="shared" si="8"/>
        <v>0</v>
      </c>
      <c r="I53" s="23">
        <f t="shared" si="8"/>
        <v>0</v>
      </c>
      <c r="J53" s="21">
        <f t="shared" si="8"/>
        <v>68433.125</v>
      </c>
      <c r="K53" s="22"/>
      <c r="L53" s="23">
        <f t="shared" si="8"/>
        <v>0.45212879463565175</v>
      </c>
      <c r="M53" s="21">
        <f t="shared" si="8"/>
        <v>88595.666666666672</v>
      </c>
      <c r="N53" s="23">
        <f t="shared" si="8"/>
        <v>6.1533445966292712E-2</v>
      </c>
      <c r="O53" s="54">
        <f t="shared" si="8"/>
        <v>6.8972159601599579</v>
      </c>
      <c r="P53" s="21">
        <f t="shared" si="8"/>
        <v>1234996.6875</v>
      </c>
      <c r="Q53" s="21">
        <f t="shared" si="8"/>
        <v>87503.354166666672</v>
      </c>
      <c r="R53" s="23">
        <f t="shared" si="8"/>
        <v>5.892508130052309E-2</v>
      </c>
      <c r="S53" s="21">
        <f t="shared" si="8"/>
        <v>1212609.8541666667</v>
      </c>
    </row>
    <row r="54" spans="1:19" ht="15" customHeight="1" x14ac:dyDescent="0.2">
      <c r="A54" s="19" t="s">
        <v>278</v>
      </c>
      <c r="B54" s="19"/>
      <c r="C54" s="20"/>
      <c r="D54" s="21">
        <f>MEDIAN(D3:D50)</f>
        <v>0</v>
      </c>
      <c r="E54" s="86">
        <f t="shared" ref="E54:S54" si="9">MEDIAN(E3:E50)</f>
        <v>0</v>
      </c>
      <c r="F54" s="21">
        <f t="shared" si="9"/>
        <v>0</v>
      </c>
      <c r="G54" s="23">
        <f t="shared" si="9"/>
        <v>0</v>
      </c>
      <c r="H54" s="21">
        <f t="shared" si="9"/>
        <v>0</v>
      </c>
      <c r="I54" s="23">
        <f t="shared" si="9"/>
        <v>0</v>
      </c>
      <c r="J54" s="21">
        <f t="shared" si="9"/>
        <v>5510</v>
      </c>
      <c r="K54" s="22"/>
      <c r="L54" s="23">
        <f t="shared" si="9"/>
        <v>1.9773942305082906E-2</v>
      </c>
      <c r="M54" s="21">
        <f t="shared" si="9"/>
        <v>14195</v>
      </c>
      <c r="N54" s="86">
        <f t="shared" si="9"/>
        <v>9.6025445547487931E-3</v>
      </c>
      <c r="O54" s="54">
        <f t="shared" si="9"/>
        <v>0.5927205073839501</v>
      </c>
      <c r="P54" s="21">
        <f t="shared" si="9"/>
        <v>732216</v>
      </c>
      <c r="Q54" s="21">
        <f t="shared" si="9"/>
        <v>3848.5</v>
      </c>
      <c r="R54" s="24">
        <f t="shared" si="9"/>
        <v>4.7222876020008107E-3</v>
      </c>
      <c r="S54" s="21">
        <f t="shared" si="9"/>
        <v>706269.5</v>
      </c>
    </row>
  </sheetData>
  <mergeCells count="12">
    <mergeCell ref="P1:P2"/>
    <mergeCell ref="Q1:Q2"/>
    <mergeCell ref="R1:R2"/>
    <mergeCell ref="S1:S2"/>
    <mergeCell ref="M1:O1"/>
    <mergeCell ref="H1:I1"/>
    <mergeCell ref="J1:L1"/>
    <mergeCell ref="A1:A2"/>
    <mergeCell ref="B1:B2"/>
    <mergeCell ref="C1:C2"/>
    <mergeCell ref="D1:E1"/>
    <mergeCell ref="F1:G1"/>
  </mergeCells>
  <conditionalFormatting sqref="A3:S50">
    <cfRule type="expression" dxfId="0" priority="1">
      <formula>MOD(ROW(),2)=0</formula>
    </cfRule>
  </conditionalFormatting>
  <printOptions horizontalCentered="1" verticalCentered="1"/>
  <pageMargins left="0.45" right="0.45" top="0.5" bottom="0.5" header="0.3" footer="0.3"/>
  <pageSetup fitToWidth="0" fitToHeight="0" orientation="landscape" r:id="rId1"/>
  <headerFooter>
    <oddHeader>&amp;CCapital Revenue and Expenditures FY2019</oddHeader>
    <oddFooter>&amp;CRI Office of Library and Information Services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3241BF-B78A-4CBE-B91A-59075300366B}">
  <sheetPr>
    <tabColor theme="8" tint="-0.249977111117893"/>
  </sheetPr>
  <dimension ref="A1:AD53"/>
  <sheetViews>
    <sheetView workbookViewId="0">
      <pane xSplit="1" ySplit="1" topLeftCell="B2" activePane="bottomRight" state="frozen"/>
      <selection pane="topRight" activeCell="B1" sqref="B1"/>
      <selection pane="bottomLeft" activeCell="A2" sqref="A2"/>
      <selection pane="bottomRight"/>
    </sheetView>
  </sheetViews>
  <sheetFormatPr defaultRowHeight="12.75" x14ac:dyDescent="0.2"/>
  <cols>
    <col min="1" max="1" width="38.140625" style="2" customWidth="1"/>
    <col min="2" max="2" width="15.28515625" style="2" customWidth="1"/>
    <col min="3" max="3" width="11.42578125" style="7" bestFit="1" customWidth="1"/>
    <col min="4" max="5" width="13.5703125" style="9" bestFit="1" customWidth="1"/>
    <col min="6" max="6" width="12" style="9" bestFit="1" customWidth="1"/>
    <col min="7" max="7" width="13.5703125" style="9" bestFit="1" customWidth="1"/>
    <col min="8" max="8" width="38.42578125" style="5" customWidth="1"/>
    <col min="9" max="9" width="13.5703125" style="9" bestFit="1" customWidth="1"/>
    <col min="10" max="11" width="12" style="9" bestFit="1" customWidth="1"/>
    <col min="12" max="12" width="11.5703125" style="9" bestFit="1" customWidth="1"/>
    <col min="13" max="13" width="13.5703125" style="9" bestFit="1" customWidth="1"/>
    <col min="14" max="14" width="28.7109375" style="4" customWidth="1"/>
    <col min="15" max="16" width="13.5703125" style="9" bestFit="1" customWidth="1"/>
    <col min="17" max="17" width="12" style="9" bestFit="1" customWidth="1"/>
    <col min="18" max="20" width="13.5703125" style="9" bestFit="1" customWidth="1"/>
    <col min="21" max="21" width="12" style="9" bestFit="1" customWidth="1"/>
    <col min="22" max="23" width="11.5703125" style="9" bestFit="1" customWidth="1"/>
    <col min="24" max="24" width="27.28515625" style="4" customWidth="1"/>
    <col min="25" max="25" width="12" style="9" bestFit="1" customWidth="1"/>
    <col min="26" max="26" width="13.5703125" style="9" bestFit="1" customWidth="1"/>
    <col min="27" max="27" width="42.28515625" style="4" customWidth="1"/>
    <col min="28" max="30" width="13.5703125" style="9" bestFit="1" customWidth="1"/>
    <col min="31" max="16384" width="9.140625" style="2"/>
  </cols>
  <sheetData>
    <row r="1" spans="1:30" s="1" customFormat="1" ht="51" x14ac:dyDescent="0.2">
      <c r="A1" s="3" t="s">
        <v>0</v>
      </c>
      <c r="B1" s="3" t="s">
        <v>263</v>
      </c>
      <c r="C1" s="6" t="s">
        <v>264</v>
      </c>
      <c r="D1" s="8" t="s">
        <v>1</v>
      </c>
      <c r="E1" s="8" t="s">
        <v>2</v>
      </c>
      <c r="F1" s="8" t="s">
        <v>3</v>
      </c>
      <c r="G1" s="8" t="s">
        <v>4</v>
      </c>
      <c r="H1" s="3" t="s">
        <v>5</v>
      </c>
      <c r="I1" s="8" t="s">
        <v>6</v>
      </c>
      <c r="J1" s="8" t="s">
        <v>7</v>
      </c>
      <c r="K1" s="8" t="s">
        <v>8</v>
      </c>
      <c r="L1" s="8" t="s">
        <v>9</v>
      </c>
      <c r="M1" s="8" t="s">
        <v>10</v>
      </c>
      <c r="N1" s="3" t="s">
        <v>11</v>
      </c>
      <c r="O1" s="8" t="s">
        <v>12</v>
      </c>
      <c r="P1" s="8" t="s">
        <v>13</v>
      </c>
      <c r="Q1" s="8" t="s">
        <v>14</v>
      </c>
      <c r="R1" s="8" t="s">
        <v>15</v>
      </c>
      <c r="S1" s="8" t="s">
        <v>16</v>
      </c>
      <c r="T1" s="8" t="s">
        <v>17</v>
      </c>
      <c r="U1" s="8" t="s">
        <v>18</v>
      </c>
      <c r="V1" s="8" t="s">
        <v>19</v>
      </c>
      <c r="W1" s="8" t="s">
        <v>20</v>
      </c>
      <c r="X1" s="3" t="s">
        <v>21</v>
      </c>
      <c r="Y1" s="8" t="s">
        <v>22</v>
      </c>
      <c r="Z1" s="8" t="s">
        <v>23</v>
      </c>
      <c r="AA1" s="3" t="s">
        <v>24</v>
      </c>
      <c r="AB1" s="8" t="s">
        <v>25</v>
      </c>
      <c r="AC1" s="8" t="s">
        <v>26</v>
      </c>
      <c r="AD1" s="8" t="s">
        <v>27</v>
      </c>
    </row>
    <row r="2" spans="1:30" ht="25.5" x14ac:dyDescent="0.2">
      <c r="A2" s="2" t="s">
        <v>177</v>
      </c>
      <c r="B2" s="2" t="s">
        <v>224</v>
      </c>
      <c r="C2" s="7">
        <v>16310</v>
      </c>
      <c r="D2" s="9">
        <v>1717057</v>
      </c>
      <c r="E2" s="9">
        <v>379408</v>
      </c>
      <c r="F2" s="9">
        <v>5500</v>
      </c>
      <c r="G2" s="9">
        <v>48848</v>
      </c>
      <c r="H2" s="4" t="s">
        <v>28</v>
      </c>
      <c r="I2" s="9">
        <v>2150813</v>
      </c>
      <c r="J2" s="9">
        <v>0</v>
      </c>
      <c r="K2" s="9">
        <v>0</v>
      </c>
      <c r="L2" s="9">
        <v>0</v>
      </c>
      <c r="M2" s="9">
        <v>20455</v>
      </c>
      <c r="N2" s="4" t="s">
        <v>29</v>
      </c>
      <c r="O2" s="9">
        <v>20455</v>
      </c>
      <c r="P2" s="9">
        <v>2171268</v>
      </c>
      <c r="Q2" s="69">
        <v>20455</v>
      </c>
      <c r="R2" s="9">
        <v>1064469</v>
      </c>
      <c r="S2" s="9">
        <v>310777</v>
      </c>
      <c r="T2" s="9">
        <v>1375246</v>
      </c>
      <c r="U2" s="9">
        <v>90576</v>
      </c>
      <c r="V2" s="9">
        <v>12514</v>
      </c>
      <c r="W2" s="9">
        <v>20342</v>
      </c>
      <c r="X2" s="4" t="s">
        <v>30</v>
      </c>
      <c r="Y2" s="9">
        <v>123432</v>
      </c>
      <c r="Z2" s="9">
        <v>218379</v>
      </c>
      <c r="AA2" s="4" t="s">
        <v>31</v>
      </c>
      <c r="AB2" s="9">
        <v>1717057</v>
      </c>
      <c r="AC2" s="9">
        <v>20455</v>
      </c>
      <c r="AD2" s="9">
        <v>1737512</v>
      </c>
    </row>
    <row r="3" spans="1:30" ht="25.5" x14ac:dyDescent="0.2">
      <c r="A3" s="2" t="s">
        <v>178</v>
      </c>
      <c r="B3" s="2" t="s">
        <v>225</v>
      </c>
      <c r="C3" s="7">
        <v>22954</v>
      </c>
      <c r="D3" s="9">
        <v>922712</v>
      </c>
      <c r="E3" s="9">
        <v>192571</v>
      </c>
      <c r="F3" s="9">
        <v>0</v>
      </c>
      <c r="G3" s="9">
        <v>23760</v>
      </c>
      <c r="H3" s="4" t="s">
        <v>32</v>
      </c>
      <c r="I3" s="9">
        <v>1139043</v>
      </c>
      <c r="J3" s="9">
        <v>0</v>
      </c>
      <c r="K3" s="9">
        <v>287588</v>
      </c>
      <c r="L3" s="9">
        <v>0</v>
      </c>
      <c r="M3" s="9">
        <v>0</v>
      </c>
      <c r="O3" s="9">
        <v>287588</v>
      </c>
      <c r="P3" s="9">
        <v>1426631</v>
      </c>
      <c r="Q3" s="69" t="s">
        <v>34</v>
      </c>
      <c r="R3" s="9">
        <v>566717</v>
      </c>
      <c r="S3" s="9">
        <v>149292</v>
      </c>
      <c r="T3" s="9">
        <v>716009</v>
      </c>
      <c r="U3" s="9">
        <v>21335</v>
      </c>
      <c r="V3" s="9">
        <v>4049</v>
      </c>
      <c r="W3" s="9">
        <v>26220</v>
      </c>
      <c r="X3" s="4" t="s">
        <v>35</v>
      </c>
      <c r="Y3" s="9">
        <v>51604</v>
      </c>
      <c r="Z3" s="9">
        <v>128048</v>
      </c>
      <c r="AA3" s="4" t="s">
        <v>36</v>
      </c>
      <c r="AB3" s="9">
        <v>895661</v>
      </c>
      <c r="AC3" s="9">
        <v>287588</v>
      </c>
      <c r="AD3" s="9">
        <v>1183249</v>
      </c>
    </row>
    <row r="4" spans="1:30" ht="38.25" x14ac:dyDescent="0.2">
      <c r="A4" s="2" t="s">
        <v>179</v>
      </c>
      <c r="B4" s="2" t="s">
        <v>226</v>
      </c>
      <c r="C4" s="7">
        <v>14055</v>
      </c>
      <c r="D4" s="9">
        <v>771643</v>
      </c>
      <c r="E4" s="9">
        <v>129346</v>
      </c>
      <c r="F4" s="9">
        <v>0</v>
      </c>
      <c r="G4" s="9">
        <v>15159</v>
      </c>
      <c r="H4" s="4" t="s">
        <v>37</v>
      </c>
      <c r="I4" s="9">
        <v>916148</v>
      </c>
      <c r="J4" s="9">
        <v>99997</v>
      </c>
      <c r="K4" s="9">
        <v>253920</v>
      </c>
      <c r="L4" s="9">
        <v>0</v>
      </c>
      <c r="M4" s="9">
        <v>14573</v>
      </c>
      <c r="N4" s="4" t="s">
        <v>38</v>
      </c>
      <c r="O4" s="9">
        <v>368490</v>
      </c>
      <c r="P4" s="9">
        <v>1284638</v>
      </c>
      <c r="Q4" s="69">
        <v>14573</v>
      </c>
      <c r="R4" s="9">
        <v>503346</v>
      </c>
      <c r="S4" s="9">
        <v>192942</v>
      </c>
      <c r="T4" s="9">
        <v>696288</v>
      </c>
      <c r="U4" s="9">
        <v>29695</v>
      </c>
      <c r="V4" s="9">
        <v>3246</v>
      </c>
      <c r="W4" s="9">
        <v>4997</v>
      </c>
      <c r="X4" s="4" t="s">
        <v>39</v>
      </c>
      <c r="Y4" s="9">
        <v>37938</v>
      </c>
      <c r="Z4" s="9">
        <v>181922</v>
      </c>
      <c r="AA4" s="4" t="s">
        <v>40</v>
      </c>
      <c r="AB4" s="9">
        <v>916148</v>
      </c>
      <c r="AC4" s="9">
        <v>368490</v>
      </c>
      <c r="AD4" s="9">
        <v>1284638</v>
      </c>
    </row>
    <row r="5" spans="1:30" x14ac:dyDescent="0.2">
      <c r="A5" s="2" t="s">
        <v>180</v>
      </c>
      <c r="B5" s="2" t="s">
        <v>226</v>
      </c>
      <c r="C5" s="7">
        <v>1900</v>
      </c>
      <c r="D5" s="9">
        <v>79500</v>
      </c>
      <c r="E5" s="9">
        <v>45094</v>
      </c>
      <c r="F5" s="9">
        <v>0</v>
      </c>
      <c r="G5" s="9">
        <v>9850</v>
      </c>
      <c r="H5" s="4" t="s">
        <v>34</v>
      </c>
      <c r="I5" s="9">
        <v>134444</v>
      </c>
      <c r="J5" s="9">
        <v>0</v>
      </c>
      <c r="K5" s="9">
        <v>0</v>
      </c>
      <c r="L5" s="9">
        <v>0</v>
      </c>
      <c r="M5" s="9">
        <v>0</v>
      </c>
      <c r="N5" s="4" t="s">
        <v>34</v>
      </c>
      <c r="O5" s="9">
        <v>0</v>
      </c>
      <c r="P5" s="9">
        <v>134444</v>
      </c>
      <c r="Q5" s="69">
        <v>9850</v>
      </c>
      <c r="R5" s="9">
        <v>63109</v>
      </c>
      <c r="S5" s="9">
        <v>20202</v>
      </c>
      <c r="T5" s="9">
        <v>83311</v>
      </c>
      <c r="U5" s="9">
        <v>6417</v>
      </c>
      <c r="V5" s="9">
        <v>680</v>
      </c>
      <c r="W5" s="9">
        <v>0</v>
      </c>
      <c r="X5" s="4" t="s">
        <v>34</v>
      </c>
      <c r="Y5" s="9">
        <v>7097</v>
      </c>
      <c r="Z5" s="9">
        <v>39183</v>
      </c>
      <c r="AA5" s="4" t="s">
        <v>34</v>
      </c>
      <c r="AB5" s="9">
        <v>129591</v>
      </c>
      <c r="AC5" s="9">
        <v>0</v>
      </c>
      <c r="AD5" s="9">
        <v>129591</v>
      </c>
    </row>
    <row r="6" spans="1:30" ht="38.25" x14ac:dyDescent="0.2">
      <c r="A6" s="2" t="s">
        <v>181</v>
      </c>
      <c r="B6" s="2" t="s">
        <v>227</v>
      </c>
      <c r="C6" s="7">
        <v>19376</v>
      </c>
      <c r="D6" s="9">
        <v>118825</v>
      </c>
      <c r="E6" s="9">
        <v>26488</v>
      </c>
      <c r="F6" s="9">
        <v>5519</v>
      </c>
      <c r="G6" s="9">
        <v>61373</v>
      </c>
      <c r="H6" s="4" t="s">
        <v>41</v>
      </c>
      <c r="I6" s="9">
        <v>212205</v>
      </c>
      <c r="J6" s="9">
        <v>0</v>
      </c>
      <c r="K6" s="9">
        <v>0</v>
      </c>
      <c r="L6" s="9">
        <v>0</v>
      </c>
      <c r="M6" s="9">
        <v>56000</v>
      </c>
      <c r="N6" s="4" t="s">
        <v>42</v>
      </c>
      <c r="O6" s="9">
        <v>56000</v>
      </c>
      <c r="P6" s="9">
        <v>268205</v>
      </c>
      <c r="Q6" s="69">
        <v>56000</v>
      </c>
      <c r="R6" s="9">
        <v>163247</v>
      </c>
      <c r="S6" s="9">
        <v>4213</v>
      </c>
      <c r="T6" s="9">
        <v>167460</v>
      </c>
      <c r="U6" s="9">
        <v>5203</v>
      </c>
      <c r="V6" s="9">
        <v>0</v>
      </c>
      <c r="W6" s="9">
        <v>928</v>
      </c>
      <c r="X6" s="4" t="s">
        <v>43</v>
      </c>
      <c r="Y6" s="9">
        <v>6131</v>
      </c>
      <c r="Z6" s="9">
        <v>81559</v>
      </c>
      <c r="AA6" s="4" t="s">
        <v>44</v>
      </c>
      <c r="AB6" s="9">
        <v>255150</v>
      </c>
      <c r="AC6" s="9">
        <v>42980</v>
      </c>
      <c r="AD6" s="9">
        <v>298130</v>
      </c>
    </row>
    <row r="7" spans="1:30" ht="38.25" x14ac:dyDescent="0.2">
      <c r="A7" s="2" t="s">
        <v>182</v>
      </c>
      <c r="B7" s="2" t="s">
        <v>228</v>
      </c>
      <c r="C7" s="7">
        <v>7827</v>
      </c>
      <c r="D7" s="9">
        <v>238526</v>
      </c>
      <c r="E7" s="9">
        <v>51117</v>
      </c>
      <c r="F7" s="9">
        <v>0</v>
      </c>
      <c r="G7" s="9">
        <v>58410</v>
      </c>
      <c r="H7" s="4" t="s">
        <v>45</v>
      </c>
      <c r="I7" s="9">
        <v>348053</v>
      </c>
      <c r="J7" s="9">
        <v>0</v>
      </c>
      <c r="K7" s="9">
        <v>0</v>
      </c>
      <c r="L7" s="9">
        <v>0</v>
      </c>
      <c r="M7" s="9">
        <v>14390</v>
      </c>
      <c r="N7" s="4" t="s">
        <v>46</v>
      </c>
      <c r="O7" s="9">
        <v>14390</v>
      </c>
      <c r="P7" s="9">
        <v>362443</v>
      </c>
      <c r="Q7" s="69">
        <v>14390</v>
      </c>
      <c r="R7" s="9">
        <v>220694</v>
      </c>
      <c r="S7" s="9">
        <v>36085</v>
      </c>
      <c r="T7" s="9">
        <v>256779</v>
      </c>
      <c r="U7" s="9">
        <v>18095</v>
      </c>
      <c r="V7" s="9">
        <v>1888</v>
      </c>
      <c r="W7" s="9">
        <v>5362</v>
      </c>
      <c r="X7" s="4" t="s">
        <v>331</v>
      </c>
      <c r="Y7" s="9">
        <v>26197</v>
      </c>
      <c r="Z7" s="9">
        <v>71572</v>
      </c>
      <c r="AA7" s="4" t="s">
        <v>47</v>
      </c>
      <c r="AB7" s="9">
        <v>354548</v>
      </c>
      <c r="AC7" s="9">
        <v>14390</v>
      </c>
      <c r="AD7" s="9">
        <v>368938</v>
      </c>
    </row>
    <row r="8" spans="1:30" ht="25.5" x14ac:dyDescent="0.2">
      <c r="A8" s="2" t="s">
        <v>183</v>
      </c>
      <c r="B8" s="2" t="s">
        <v>229</v>
      </c>
      <c r="C8" s="7">
        <v>35014</v>
      </c>
      <c r="D8" s="9">
        <v>1056303</v>
      </c>
      <c r="E8" s="9">
        <v>232971</v>
      </c>
      <c r="F8" s="9">
        <v>0</v>
      </c>
      <c r="G8" s="9">
        <v>0</v>
      </c>
      <c r="H8" s="4" t="s">
        <v>48</v>
      </c>
      <c r="I8" s="9">
        <v>1289274</v>
      </c>
      <c r="J8" s="9">
        <v>0</v>
      </c>
      <c r="K8" s="9">
        <v>0</v>
      </c>
      <c r="L8" s="9">
        <v>0</v>
      </c>
      <c r="M8" s="9">
        <v>0</v>
      </c>
      <c r="O8" s="9">
        <v>0</v>
      </c>
      <c r="P8" s="9">
        <v>1289274</v>
      </c>
      <c r="Q8" s="69">
        <v>0</v>
      </c>
      <c r="R8" s="9">
        <v>759662</v>
      </c>
      <c r="S8" s="9">
        <v>183490</v>
      </c>
      <c r="T8" s="9">
        <v>943152</v>
      </c>
      <c r="U8" s="9">
        <v>85320</v>
      </c>
      <c r="V8" s="9">
        <v>47472</v>
      </c>
      <c r="W8" s="9">
        <v>37156</v>
      </c>
      <c r="X8" s="4" t="s">
        <v>49</v>
      </c>
      <c r="Y8" s="9">
        <v>169948</v>
      </c>
      <c r="Z8" s="9">
        <v>176174</v>
      </c>
      <c r="AA8" s="4" t="s">
        <v>50</v>
      </c>
      <c r="AB8" s="9">
        <v>1289274</v>
      </c>
      <c r="AC8" s="9">
        <v>0</v>
      </c>
      <c r="AD8" s="9">
        <v>1289274</v>
      </c>
    </row>
    <row r="9" spans="1:30" ht="38.25" x14ac:dyDescent="0.2">
      <c r="A9" s="2" t="s">
        <v>184</v>
      </c>
      <c r="B9" s="2" t="s">
        <v>230</v>
      </c>
      <c r="C9" s="7">
        <v>80387</v>
      </c>
      <c r="D9" s="9">
        <v>2867987</v>
      </c>
      <c r="E9" s="9">
        <v>599627</v>
      </c>
      <c r="F9" s="9">
        <v>0</v>
      </c>
      <c r="G9" s="9">
        <v>75000</v>
      </c>
      <c r="H9" s="4" t="s">
        <v>51</v>
      </c>
      <c r="I9" s="9">
        <v>3542614</v>
      </c>
      <c r="J9" s="9">
        <v>0</v>
      </c>
      <c r="K9" s="9">
        <v>0</v>
      </c>
      <c r="L9" s="9">
        <v>0</v>
      </c>
      <c r="M9" s="9">
        <v>320290</v>
      </c>
      <c r="N9" s="4" t="s">
        <v>52</v>
      </c>
      <c r="O9" s="9">
        <v>320290</v>
      </c>
      <c r="P9" s="9">
        <v>3862904</v>
      </c>
      <c r="Q9" s="69">
        <v>335690</v>
      </c>
      <c r="R9" s="9">
        <v>2212499</v>
      </c>
      <c r="S9" s="9">
        <v>627722</v>
      </c>
      <c r="T9" s="9">
        <v>2840221</v>
      </c>
      <c r="U9" s="9">
        <v>135179</v>
      </c>
      <c r="V9" s="9">
        <v>12812</v>
      </c>
      <c r="W9" s="9">
        <v>59886</v>
      </c>
      <c r="X9" s="4" t="s">
        <v>53</v>
      </c>
      <c r="Y9" s="9">
        <v>207877</v>
      </c>
      <c r="Z9" s="9">
        <v>486593</v>
      </c>
      <c r="AA9" s="4" t="s">
        <v>54</v>
      </c>
      <c r="AB9" s="9">
        <v>3534691</v>
      </c>
      <c r="AC9" s="9">
        <v>5000</v>
      </c>
      <c r="AD9" s="9">
        <v>3539691</v>
      </c>
    </row>
    <row r="10" spans="1:30" ht="38.25" x14ac:dyDescent="0.2">
      <c r="A10" s="2" t="s">
        <v>185</v>
      </c>
      <c r="B10" s="2" t="s">
        <v>231</v>
      </c>
      <c r="C10" s="7">
        <v>33506</v>
      </c>
      <c r="D10" s="9">
        <v>1363760</v>
      </c>
      <c r="E10" s="9">
        <v>281091</v>
      </c>
      <c r="F10" s="9">
        <v>0</v>
      </c>
      <c r="G10" s="9">
        <v>84173</v>
      </c>
      <c r="H10" s="4" t="s">
        <v>55</v>
      </c>
      <c r="I10" s="9">
        <v>1729024</v>
      </c>
      <c r="J10" s="9">
        <v>0</v>
      </c>
      <c r="K10" s="9">
        <v>0</v>
      </c>
      <c r="L10" s="9">
        <v>0</v>
      </c>
      <c r="M10" s="9">
        <v>14000</v>
      </c>
      <c r="N10" s="4" t="s">
        <v>56</v>
      </c>
      <c r="O10" s="9">
        <v>14000</v>
      </c>
      <c r="P10" s="9">
        <v>1743024</v>
      </c>
      <c r="Q10" s="69">
        <v>14000</v>
      </c>
      <c r="R10" s="9">
        <v>958065</v>
      </c>
      <c r="S10" s="9">
        <v>314608</v>
      </c>
      <c r="T10" s="9">
        <v>1272673</v>
      </c>
      <c r="U10" s="9">
        <v>79226</v>
      </c>
      <c r="V10" s="9">
        <v>31479</v>
      </c>
      <c r="W10" s="9">
        <v>35538</v>
      </c>
      <c r="X10" s="4" t="s">
        <v>57</v>
      </c>
      <c r="Y10" s="9">
        <v>146243</v>
      </c>
      <c r="Z10" s="9">
        <v>310107</v>
      </c>
      <c r="AA10" s="4" t="s">
        <v>58</v>
      </c>
      <c r="AB10" s="9">
        <v>1729023</v>
      </c>
      <c r="AC10" s="9">
        <v>14000</v>
      </c>
      <c r="AD10" s="9">
        <v>1743023</v>
      </c>
    </row>
    <row r="11" spans="1:30" ht="25.5" x14ac:dyDescent="0.2">
      <c r="A11" s="2" t="s">
        <v>186</v>
      </c>
      <c r="B11" s="2" t="s">
        <v>232</v>
      </c>
      <c r="C11" s="7">
        <v>13146</v>
      </c>
      <c r="D11" s="9">
        <v>525000</v>
      </c>
      <c r="E11" s="9">
        <v>131334</v>
      </c>
      <c r="F11" s="9">
        <v>0</v>
      </c>
      <c r="G11" s="9">
        <v>88849</v>
      </c>
      <c r="H11" s="4" t="s">
        <v>59</v>
      </c>
      <c r="I11" s="9">
        <v>745183</v>
      </c>
      <c r="J11" s="9">
        <v>0</v>
      </c>
      <c r="K11" s="9">
        <v>55227</v>
      </c>
      <c r="L11" s="9">
        <v>0</v>
      </c>
      <c r="M11" s="9">
        <v>0</v>
      </c>
      <c r="N11" s="4" t="s">
        <v>34</v>
      </c>
      <c r="O11" s="9">
        <v>55227</v>
      </c>
      <c r="P11" s="9">
        <v>800410</v>
      </c>
      <c r="Q11" s="69">
        <v>0</v>
      </c>
      <c r="R11" s="9">
        <v>441423</v>
      </c>
      <c r="S11" s="9">
        <v>90346</v>
      </c>
      <c r="T11" s="9">
        <v>531769</v>
      </c>
      <c r="U11" s="9">
        <v>49376</v>
      </c>
      <c r="V11" s="9">
        <v>2297</v>
      </c>
      <c r="W11" s="9">
        <v>7642</v>
      </c>
      <c r="X11" s="4" t="s">
        <v>60</v>
      </c>
      <c r="Y11" s="9">
        <v>59315</v>
      </c>
      <c r="Z11" s="9">
        <v>154099</v>
      </c>
      <c r="AA11" s="4" t="s">
        <v>61</v>
      </c>
      <c r="AB11" s="9">
        <v>745183</v>
      </c>
      <c r="AC11" s="9">
        <v>52823</v>
      </c>
      <c r="AD11" s="9">
        <v>798006</v>
      </c>
    </row>
    <row r="12" spans="1:30" ht="25.5" x14ac:dyDescent="0.2">
      <c r="A12" s="2" t="s">
        <v>187</v>
      </c>
      <c r="B12" s="2" t="s">
        <v>233</v>
      </c>
      <c r="C12" s="7">
        <v>47037</v>
      </c>
      <c r="D12" s="9">
        <v>1939993</v>
      </c>
      <c r="E12" s="9">
        <v>418643</v>
      </c>
      <c r="F12" s="9">
        <v>0</v>
      </c>
      <c r="G12" s="9">
        <v>9544</v>
      </c>
      <c r="H12" s="4" t="s">
        <v>62</v>
      </c>
      <c r="I12" s="9">
        <v>2368180</v>
      </c>
      <c r="J12" s="9">
        <v>0</v>
      </c>
      <c r="K12" s="9">
        <v>0</v>
      </c>
      <c r="L12" s="9">
        <v>0</v>
      </c>
      <c r="M12" s="9">
        <v>23400</v>
      </c>
      <c r="N12" s="4" t="s">
        <v>63</v>
      </c>
      <c r="O12" s="9">
        <v>23400</v>
      </c>
      <c r="P12" s="9">
        <v>2391580</v>
      </c>
      <c r="Q12" s="69">
        <v>32944</v>
      </c>
      <c r="R12" s="9">
        <v>1154568</v>
      </c>
      <c r="S12" s="9">
        <v>699843</v>
      </c>
      <c r="T12" s="9">
        <v>1854411</v>
      </c>
      <c r="U12" s="9">
        <v>129600</v>
      </c>
      <c r="V12" s="9">
        <v>6000</v>
      </c>
      <c r="W12" s="9">
        <v>0</v>
      </c>
      <c r="X12" s="4" t="s">
        <v>34</v>
      </c>
      <c r="Y12" s="9">
        <v>135600</v>
      </c>
      <c r="Z12" s="9">
        <v>323126</v>
      </c>
      <c r="AA12" s="4" t="s">
        <v>34</v>
      </c>
      <c r="AB12" s="9">
        <v>2313137</v>
      </c>
      <c r="AC12" s="9">
        <v>0</v>
      </c>
      <c r="AD12" s="9">
        <v>2313137</v>
      </c>
    </row>
    <row r="13" spans="1:30" ht="25.5" x14ac:dyDescent="0.2">
      <c r="A13" s="2" t="s">
        <v>188</v>
      </c>
      <c r="B13" s="2" t="s">
        <v>234</v>
      </c>
      <c r="C13" s="7">
        <v>6425</v>
      </c>
      <c r="D13" s="9">
        <v>266214</v>
      </c>
      <c r="E13" s="9">
        <v>49367</v>
      </c>
      <c r="F13" s="9">
        <v>0</v>
      </c>
      <c r="G13" s="9">
        <v>5500</v>
      </c>
      <c r="H13" s="4" t="s">
        <v>64</v>
      </c>
      <c r="I13" s="9">
        <v>321081</v>
      </c>
      <c r="J13" s="9">
        <v>0</v>
      </c>
      <c r="K13" s="9">
        <v>0</v>
      </c>
      <c r="L13" s="9">
        <v>0</v>
      </c>
      <c r="M13" s="9">
        <v>0</v>
      </c>
      <c r="N13" s="4" t="s">
        <v>34</v>
      </c>
      <c r="O13" s="9">
        <v>0</v>
      </c>
      <c r="P13" s="9">
        <v>321081</v>
      </c>
      <c r="Q13" s="69">
        <v>0</v>
      </c>
      <c r="R13" s="9">
        <v>142036</v>
      </c>
      <c r="S13" s="9">
        <v>48471</v>
      </c>
      <c r="T13" s="9">
        <v>190507</v>
      </c>
      <c r="U13" s="9">
        <v>12067</v>
      </c>
      <c r="V13" s="9">
        <v>0</v>
      </c>
      <c r="W13" s="9">
        <v>12060</v>
      </c>
      <c r="X13" s="4" t="s">
        <v>65</v>
      </c>
      <c r="Y13" s="9">
        <v>24127</v>
      </c>
      <c r="Z13" s="9">
        <v>51580</v>
      </c>
      <c r="AA13" s="4" t="s">
        <v>66</v>
      </c>
      <c r="AB13" s="9">
        <v>266214</v>
      </c>
      <c r="AC13" s="9">
        <v>0</v>
      </c>
      <c r="AD13" s="9">
        <v>266214</v>
      </c>
    </row>
    <row r="14" spans="1:30" ht="63.75" x14ac:dyDescent="0.2">
      <c r="A14" s="2" t="s">
        <v>189</v>
      </c>
      <c r="B14" s="2" t="s">
        <v>235</v>
      </c>
      <c r="C14" s="7">
        <v>4606</v>
      </c>
      <c r="D14" s="9">
        <v>155842</v>
      </c>
      <c r="E14" s="9">
        <v>33624</v>
      </c>
      <c r="F14" s="9">
        <v>0</v>
      </c>
      <c r="G14" s="9">
        <v>9065</v>
      </c>
      <c r="H14" s="4" t="s">
        <v>67</v>
      </c>
      <c r="I14" s="9">
        <v>198531</v>
      </c>
      <c r="J14" s="9">
        <v>0</v>
      </c>
      <c r="K14" s="9">
        <v>0</v>
      </c>
      <c r="L14" s="9">
        <v>0</v>
      </c>
      <c r="M14" s="9">
        <v>0</v>
      </c>
      <c r="N14" s="4" t="s">
        <v>68</v>
      </c>
      <c r="O14" s="9">
        <v>0</v>
      </c>
      <c r="P14" s="9">
        <v>198531</v>
      </c>
      <c r="Q14" s="69">
        <v>0</v>
      </c>
      <c r="R14" s="9">
        <v>115470</v>
      </c>
      <c r="S14" s="9">
        <v>16433</v>
      </c>
      <c r="T14" s="9">
        <v>131903</v>
      </c>
      <c r="U14" s="9">
        <v>9396</v>
      </c>
      <c r="V14" s="9">
        <v>650</v>
      </c>
      <c r="W14" s="9">
        <v>2975</v>
      </c>
      <c r="X14" s="4" t="s">
        <v>69</v>
      </c>
      <c r="Y14" s="9">
        <v>13021</v>
      </c>
      <c r="Z14" s="9">
        <v>49120</v>
      </c>
      <c r="AA14" s="4" t="s">
        <v>70</v>
      </c>
      <c r="AB14" s="9">
        <v>194044</v>
      </c>
      <c r="AC14" s="9">
        <v>0</v>
      </c>
      <c r="AD14" s="9">
        <v>194044</v>
      </c>
    </row>
    <row r="15" spans="1:30" ht="51" x14ac:dyDescent="0.2">
      <c r="A15" s="2" t="s">
        <v>190</v>
      </c>
      <c r="B15" s="2" t="s">
        <v>236</v>
      </c>
      <c r="C15" s="7">
        <v>4040</v>
      </c>
      <c r="D15" s="9">
        <v>161228</v>
      </c>
      <c r="E15" s="9">
        <v>34516</v>
      </c>
      <c r="F15" s="9">
        <v>0</v>
      </c>
      <c r="G15" s="9">
        <v>17936</v>
      </c>
      <c r="H15" s="4" t="s">
        <v>71</v>
      </c>
      <c r="I15" s="9">
        <v>213680</v>
      </c>
      <c r="J15" s="9">
        <v>0</v>
      </c>
      <c r="K15" s="9">
        <v>0</v>
      </c>
      <c r="L15" s="9">
        <v>0</v>
      </c>
      <c r="M15" s="9">
        <v>0</v>
      </c>
      <c r="N15" s="4" t="s">
        <v>34</v>
      </c>
      <c r="O15" s="9">
        <v>0</v>
      </c>
      <c r="P15" s="9">
        <v>213680</v>
      </c>
      <c r="Q15" s="69">
        <v>0</v>
      </c>
      <c r="R15" s="9">
        <v>131328</v>
      </c>
      <c r="S15" s="9">
        <v>27195</v>
      </c>
      <c r="T15" s="9">
        <v>158523</v>
      </c>
      <c r="U15" s="9">
        <v>8254</v>
      </c>
      <c r="V15" s="9">
        <v>0</v>
      </c>
      <c r="W15" s="9">
        <v>1097</v>
      </c>
      <c r="X15" s="4" t="s">
        <v>72</v>
      </c>
      <c r="Y15" s="9">
        <v>9351</v>
      </c>
      <c r="Z15" s="9">
        <v>57102</v>
      </c>
      <c r="AA15" s="4" t="s">
        <v>73</v>
      </c>
      <c r="AB15" s="9">
        <v>224976</v>
      </c>
      <c r="AC15" s="9">
        <v>0</v>
      </c>
      <c r="AD15" s="9">
        <v>224976</v>
      </c>
    </row>
    <row r="16" spans="1:30" ht="25.5" x14ac:dyDescent="0.2">
      <c r="A16" s="2" t="s">
        <v>191</v>
      </c>
      <c r="B16" s="2" t="s">
        <v>236</v>
      </c>
      <c r="C16" s="7">
        <v>5706</v>
      </c>
      <c r="D16" s="9">
        <v>197002</v>
      </c>
      <c r="E16" s="9">
        <v>43929</v>
      </c>
      <c r="F16" s="9">
        <v>0</v>
      </c>
      <c r="G16" s="9">
        <v>28645</v>
      </c>
      <c r="H16" s="4" t="s">
        <v>74</v>
      </c>
      <c r="I16" s="9">
        <v>269576</v>
      </c>
      <c r="J16" s="9">
        <v>0</v>
      </c>
      <c r="K16" s="9">
        <v>0</v>
      </c>
      <c r="L16" s="9">
        <v>0</v>
      </c>
      <c r="M16" s="9">
        <v>0</v>
      </c>
      <c r="N16" s="4" t="s">
        <v>34</v>
      </c>
      <c r="O16" s="9">
        <v>0</v>
      </c>
      <c r="P16" s="9">
        <v>269576</v>
      </c>
      <c r="Q16" s="69">
        <v>0</v>
      </c>
      <c r="R16" s="9">
        <v>148823</v>
      </c>
      <c r="S16" s="9">
        <v>1500</v>
      </c>
      <c r="T16" s="9">
        <v>150323</v>
      </c>
      <c r="U16" s="9">
        <v>15350</v>
      </c>
      <c r="V16" s="9">
        <v>3404</v>
      </c>
      <c r="W16" s="9">
        <v>3951</v>
      </c>
      <c r="X16" s="4" t="s">
        <v>282</v>
      </c>
      <c r="Y16" s="9">
        <v>22705</v>
      </c>
      <c r="Z16" s="9">
        <v>72554</v>
      </c>
      <c r="AA16" s="4" t="s">
        <v>75</v>
      </c>
      <c r="AB16" s="9">
        <v>245582</v>
      </c>
      <c r="AC16" s="9">
        <v>0</v>
      </c>
      <c r="AD16" s="9">
        <v>245582</v>
      </c>
    </row>
    <row r="17" spans="1:30" ht="25.5" x14ac:dyDescent="0.2">
      <c r="A17" s="2" t="s">
        <v>192</v>
      </c>
      <c r="B17" s="2" t="s">
        <v>237</v>
      </c>
      <c r="C17" s="7">
        <v>3108</v>
      </c>
      <c r="D17" s="9">
        <v>66000</v>
      </c>
      <c r="E17" s="9">
        <v>15511</v>
      </c>
      <c r="F17" s="9">
        <v>0</v>
      </c>
      <c r="G17" s="9">
        <v>32562</v>
      </c>
      <c r="H17" s="4" t="s">
        <v>76</v>
      </c>
      <c r="I17" s="9">
        <v>114073</v>
      </c>
      <c r="J17" s="9">
        <v>0</v>
      </c>
      <c r="K17" s="9">
        <v>0</v>
      </c>
      <c r="L17" s="9">
        <v>0</v>
      </c>
      <c r="M17" s="9">
        <v>25011</v>
      </c>
      <c r="N17" s="4" t="s">
        <v>77</v>
      </c>
      <c r="O17" s="9">
        <v>25011</v>
      </c>
      <c r="P17" s="9">
        <v>139084</v>
      </c>
      <c r="Q17" s="69">
        <v>4454</v>
      </c>
      <c r="R17" s="9">
        <v>61861</v>
      </c>
      <c r="S17" s="9">
        <v>5263</v>
      </c>
      <c r="T17" s="9">
        <v>67124</v>
      </c>
      <c r="U17" s="9">
        <v>6035</v>
      </c>
      <c r="V17" s="9">
        <v>0</v>
      </c>
      <c r="W17" s="9">
        <v>1429</v>
      </c>
      <c r="X17" s="4" t="s">
        <v>78</v>
      </c>
      <c r="Y17" s="9">
        <v>7464</v>
      </c>
      <c r="Z17" s="9">
        <v>36940</v>
      </c>
      <c r="AA17" s="4" t="s">
        <v>79</v>
      </c>
      <c r="AB17" s="9">
        <v>111528</v>
      </c>
      <c r="AC17" s="9">
        <v>228188</v>
      </c>
      <c r="AD17" s="9">
        <v>339716</v>
      </c>
    </row>
    <row r="18" spans="1:30" x14ac:dyDescent="0.2">
      <c r="A18" s="2" t="s">
        <v>193</v>
      </c>
      <c r="B18" s="2" t="s">
        <v>237</v>
      </c>
      <c r="C18" s="7">
        <v>5080</v>
      </c>
      <c r="D18" s="9">
        <v>66000</v>
      </c>
      <c r="E18" s="9">
        <v>19839</v>
      </c>
      <c r="F18" s="9">
        <v>0</v>
      </c>
      <c r="G18" s="9">
        <v>33097</v>
      </c>
      <c r="H18" s="4" t="s">
        <v>34</v>
      </c>
      <c r="I18" s="9">
        <v>118936</v>
      </c>
      <c r="J18" s="9">
        <v>0</v>
      </c>
      <c r="K18" s="9">
        <v>0</v>
      </c>
      <c r="L18" s="9">
        <v>0</v>
      </c>
      <c r="M18" s="9">
        <v>0</v>
      </c>
      <c r="N18" s="4" t="s">
        <v>34</v>
      </c>
      <c r="O18" s="9">
        <v>0</v>
      </c>
      <c r="P18" s="9">
        <v>118936</v>
      </c>
      <c r="Q18" s="69" t="s">
        <v>34</v>
      </c>
      <c r="R18" s="9">
        <v>78500</v>
      </c>
      <c r="S18" s="9">
        <v>7500</v>
      </c>
      <c r="T18" s="9">
        <v>86000</v>
      </c>
      <c r="U18" s="9">
        <v>13575</v>
      </c>
      <c r="V18" s="9">
        <v>150</v>
      </c>
      <c r="W18" s="9">
        <v>1550</v>
      </c>
      <c r="X18" s="4" t="s">
        <v>34</v>
      </c>
      <c r="Y18" s="9">
        <v>15275</v>
      </c>
      <c r="Z18" s="9">
        <v>30877</v>
      </c>
      <c r="AA18" s="4" t="s">
        <v>34</v>
      </c>
      <c r="AB18" s="9">
        <v>132152</v>
      </c>
      <c r="AC18" s="9">
        <v>0</v>
      </c>
      <c r="AD18" s="9">
        <v>132152</v>
      </c>
    </row>
    <row r="19" spans="1:30" ht="38.25" x14ac:dyDescent="0.2">
      <c r="A19" s="2" t="s">
        <v>194</v>
      </c>
      <c r="B19" s="2" t="s">
        <v>238</v>
      </c>
      <c r="C19" s="7">
        <v>5405</v>
      </c>
      <c r="D19" s="9">
        <v>365029</v>
      </c>
      <c r="E19" s="9">
        <v>98573</v>
      </c>
      <c r="F19" s="9">
        <v>0</v>
      </c>
      <c r="G19" s="9">
        <v>13095</v>
      </c>
      <c r="H19" s="4" t="s">
        <v>80</v>
      </c>
      <c r="I19" s="9">
        <v>476697</v>
      </c>
      <c r="J19" s="9">
        <v>0</v>
      </c>
      <c r="K19" s="9">
        <v>0</v>
      </c>
      <c r="L19" s="9">
        <v>0</v>
      </c>
      <c r="M19" s="9">
        <v>0</v>
      </c>
      <c r="N19" s="4" t="s">
        <v>33</v>
      </c>
      <c r="O19" s="9">
        <v>0</v>
      </c>
      <c r="P19" s="9">
        <v>476697</v>
      </c>
      <c r="Q19" s="69">
        <v>0</v>
      </c>
      <c r="R19" s="9">
        <v>294026</v>
      </c>
      <c r="S19" s="9">
        <v>117196</v>
      </c>
      <c r="T19" s="9">
        <v>411222</v>
      </c>
      <c r="U19" s="9">
        <v>22558</v>
      </c>
      <c r="V19" s="9">
        <v>27123</v>
      </c>
      <c r="W19" s="9">
        <v>17674</v>
      </c>
      <c r="X19" s="4" t="s">
        <v>81</v>
      </c>
      <c r="Y19" s="9">
        <v>67355</v>
      </c>
      <c r="Z19" s="9">
        <v>108882</v>
      </c>
      <c r="AA19" s="4" t="s">
        <v>82</v>
      </c>
      <c r="AB19" s="9">
        <v>587459</v>
      </c>
      <c r="AC19" s="9">
        <v>0</v>
      </c>
      <c r="AD19" s="9">
        <v>587459</v>
      </c>
    </row>
    <row r="20" spans="1:30" ht="25.5" x14ac:dyDescent="0.2">
      <c r="A20" s="2" t="s">
        <v>195</v>
      </c>
      <c r="B20" s="2" t="s">
        <v>239</v>
      </c>
      <c r="C20" s="7">
        <v>28769</v>
      </c>
      <c r="D20" s="9">
        <v>583378</v>
      </c>
      <c r="E20" s="9">
        <v>120586</v>
      </c>
      <c r="F20" s="9">
        <v>0</v>
      </c>
      <c r="G20" s="9">
        <v>9844</v>
      </c>
      <c r="H20" s="4" t="s">
        <v>83</v>
      </c>
      <c r="I20" s="9">
        <v>713808</v>
      </c>
      <c r="J20" s="9">
        <v>0</v>
      </c>
      <c r="K20" s="9">
        <v>0</v>
      </c>
      <c r="L20" s="9">
        <v>0</v>
      </c>
      <c r="M20" s="9">
        <v>29500</v>
      </c>
      <c r="N20" s="4" t="s">
        <v>84</v>
      </c>
      <c r="O20" s="9">
        <v>29500</v>
      </c>
      <c r="P20" s="9">
        <v>743308</v>
      </c>
      <c r="Q20" s="69">
        <v>29500</v>
      </c>
      <c r="R20" s="9">
        <v>347754</v>
      </c>
      <c r="S20" s="9">
        <v>200980</v>
      </c>
      <c r="T20" s="9">
        <v>548734</v>
      </c>
      <c r="U20" s="9">
        <v>11050</v>
      </c>
      <c r="V20" s="9">
        <v>3613</v>
      </c>
      <c r="W20" s="9">
        <v>971</v>
      </c>
      <c r="X20" s="4" t="s">
        <v>85</v>
      </c>
      <c r="Y20" s="9">
        <v>15634</v>
      </c>
      <c r="Z20" s="9">
        <v>100513</v>
      </c>
      <c r="AA20" s="4" t="s">
        <v>86</v>
      </c>
      <c r="AB20" s="9">
        <v>664881</v>
      </c>
      <c r="AC20" s="9">
        <v>29500</v>
      </c>
      <c r="AD20" s="9">
        <v>694381</v>
      </c>
    </row>
    <row r="21" spans="1:30" ht="25.5" x14ac:dyDescent="0.2">
      <c r="A21" s="2" t="s">
        <v>196</v>
      </c>
      <c r="B21" s="2" t="s">
        <v>240</v>
      </c>
      <c r="C21" s="7">
        <v>21105</v>
      </c>
      <c r="D21" s="9">
        <v>1041542</v>
      </c>
      <c r="E21" s="9">
        <v>204908</v>
      </c>
      <c r="F21" s="9">
        <v>0</v>
      </c>
      <c r="G21" s="9">
        <v>7525</v>
      </c>
      <c r="H21" s="4" t="s">
        <v>87</v>
      </c>
      <c r="I21" s="9">
        <v>1253975</v>
      </c>
      <c r="J21" s="9">
        <v>0</v>
      </c>
      <c r="K21" s="9">
        <v>0</v>
      </c>
      <c r="L21" s="9">
        <v>0</v>
      </c>
      <c r="M21" s="9">
        <v>0</v>
      </c>
      <c r="N21" s="4" t="s">
        <v>34</v>
      </c>
      <c r="O21" s="9">
        <v>0</v>
      </c>
      <c r="P21" s="9">
        <v>1253975</v>
      </c>
      <c r="Q21" s="69">
        <v>5770</v>
      </c>
      <c r="R21" s="9">
        <v>631783</v>
      </c>
      <c r="S21" s="9">
        <v>279977</v>
      </c>
      <c r="T21" s="9">
        <v>911760</v>
      </c>
      <c r="U21" s="9">
        <v>105349</v>
      </c>
      <c r="V21" s="9">
        <v>55081</v>
      </c>
      <c r="W21" s="9">
        <v>20674</v>
      </c>
      <c r="X21" s="4" t="s">
        <v>88</v>
      </c>
      <c r="Y21" s="9">
        <v>181104</v>
      </c>
      <c r="Z21" s="9">
        <v>161111</v>
      </c>
      <c r="AA21" s="4" t="s">
        <v>89</v>
      </c>
      <c r="AB21" s="9">
        <v>1253975</v>
      </c>
      <c r="AC21" s="9">
        <v>0</v>
      </c>
      <c r="AD21" s="9">
        <v>1253975</v>
      </c>
    </row>
    <row r="22" spans="1:30" ht="38.25" x14ac:dyDescent="0.2">
      <c r="A22" s="2" t="s">
        <v>197</v>
      </c>
      <c r="B22" s="2" t="s">
        <v>241</v>
      </c>
      <c r="C22" s="7">
        <v>3492</v>
      </c>
      <c r="D22" s="9">
        <v>166443</v>
      </c>
      <c r="E22" s="9">
        <v>34306</v>
      </c>
      <c r="F22" s="9">
        <v>0</v>
      </c>
      <c r="G22" s="9">
        <v>40000</v>
      </c>
      <c r="H22" s="4" t="s">
        <v>90</v>
      </c>
      <c r="I22" s="9">
        <v>240749</v>
      </c>
      <c r="J22" s="9">
        <v>0</v>
      </c>
      <c r="K22" s="9">
        <v>0</v>
      </c>
      <c r="L22" s="9">
        <v>0</v>
      </c>
      <c r="M22" s="9">
        <v>49000</v>
      </c>
      <c r="N22" s="4" t="s">
        <v>91</v>
      </c>
      <c r="O22" s="9">
        <v>49000</v>
      </c>
      <c r="P22" s="9">
        <v>289749</v>
      </c>
      <c r="Q22" s="69">
        <v>49000</v>
      </c>
      <c r="R22" s="9">
        <v>129490</v>
      </c>
      <c r="S22" s="9">
        <v>20691</v>
      </c>
      <c r="T22" s="9">
        <v>150181</v>
      </c>
      <c r="U22" s="9">
        <v>10933</v>
      </c>
      <c r="V22" s="9">
        <v>0</v>
      </c>
      <c r="W22" s="9">
        <v>3639</v>
      </c>
      <c r="X22" s="4" t="s">
        <v>92</v>
      </c>
      <c r="Y22" s="9">
        <v>14572</v>
      </c>
      <c r="Z22" s="9">
        <v>75996</v>
      </c>
      <c r="AA22" s="4" t="s">
        <v>93</v>
      </c>
      <c r="AB22" s="9">
        <v>240749</v>
      </c>
      <c r="AC22" s="9">
        <v>49000</v>
      </c>
      <c r="AD22" s="9">
        <v>289749</v>
      </c>
    </row>
    <row r="23" spans="1:30" ht="38.25" x14ac:dyDescent="0.2">
      <c r="A23" s="2" t="s">
        <v>198</v>
      </c>
      <c r="B23" s="2" t="s">
        <v>242</v>
      </c>
      <c r="C23" s="7">
        <v>16150</v>
      </c>
      <c r="D23" s="9">
        <v>678061</v>
      </c>
      <c r="E23" s="9">
        <v>145601</v>
      </c>
      <c r="F23" s="9">
        <v>0</v>
      </c>
      <c r="G23" s="9">
        <v>24863</v>
      </c>
      <c r="H23" s="4" t="s">
        <v>94</v>
      </c>
      <c r="I23" s="9">
        <v>848525</v>
      </c>
      <c r="J23" s="9">
        <v>0</v>
      </c>
      <c r="K23" s="9">
        <v>0</v>
      </c>
      <c r="L23" s="9">
        <v>0</v>
      </c>
      <c r="M23" s="9">
        <v>0</v>
      </c>
      <c r="N23" s="4" t="s">
        <v>33</v>
      </c>
      <c r="O23" s="9">
        <v>0</v>
      </c>
      <c r="P23" s="9">
        <v>848525</v>
      </c>
      <c r="Q23" s="69">
        <v>0</v>
      </c>
      <c r="R23" s="9">
        <v>347527</v>
      </c>
      <c r="S23" s="9">
        <v>203428</v>
      </c>
      <c r="T23" s="9">
        <v>550955</v>
      </c>
      <c r="U23" s="9">
        <v>54736</v>
      </c>
      <c r="V23" s="9">
        <v>35900</v>
      </c>
      <c r="W23" s="9">
        <v>12758</v>
      </c>
      <c r="X23" s="4" t="s">
        <v>95</v>
      </c>
      <c r="Y23" s="9">
        <v>103394</v>
      </c>
      <c r="Z23" s="9">
        <v>192326</v>
      </c>
      <c r="AA23" s="4" t="s">
        <v>96</v>
      </c>
      <c r="AB23" s="9">
        <v>846675</v>
      </c>
      <c r="AC23" s="9">
        <v>0</v>
      </c>
      <c r="AD23" s="9">
        <v>846675</v>
      </c>
    </row>
    <row r="24" spans="1:30" ht="25.5" x14ac:dyDescent="0.2">
      <c r="A24" s="2" t="s">
        <v>199</v>
      </c>
      <c r="B24" s="2" t="s">
        <v>243</v>
      </c>
      <c r="C24" s="7">
        <v>15868</v>
      </c>
      <c r="D24" s="9">
        <v>841103</v>
      </c>
      <c r="E24" s="9">
        <v>187492</v>
      </c>
      <c r="F24" s="9">
        <v>0</v>
      </c>
      <c r="G24" s="9">
        <v>22776</v>
      </c>
      <c r="H24" s="4" t="s">
        <v>97</v>
      </c>
      <c r="I24" s="9">
        <v>1051371</v>
      </c>
      <c r="J24" s="9">
        <v>0</v>
      </c>
      <c r="K24" s="9">
        <v>0</v>
      </c>
      <c r="L24" s="9">
        <v>0</v>
      </c>
      <c r="M24" s="9">
        <v>0</v>
      </c>
      <c r="N24" s="4" t="s">
        <v>98</v>
      </c>
      <c r="O24" s="9">
        <v>0</v>
      </c>
      <c r="P24" s="9">
        <v>1051371</v>
      </c>
      <c r="Q24" s="69">
        <v>0</v>
      </c>
      <c r="R24" s="9">
        <v>437344</v>
      </c>
      <c r="S24" s="9">
        <v>286576</v>
      </c>
      <c r="T24" s="9">
        <v>723920</v>
      </c>
      <c r="U24" s="9">
        <v>59609</v>
      </c>
      <c r="V24" s="9">
        <v>20195</v>
      </c>
      <c r="W24" s="9">
        <v>3731</v>
      </c>
      <c r="X24" s="4" t="s">
        <v>99</v>
      </c>
      <c r="Y24" s="9">
        <v>83535</v>
      </c>
      <c r="Z24" s="9">
        <v>217557</v>
      </c>
      <c r="AA24" s="4" t="s">
        <v>100</v>
      </c>
      <c r="AB24" s="9">
        <v>1025012</v>
      </c>
      <c r="AC24" s="9">
        <v>0</v>
      </c>
      <c r="AD24" s="9">
        <v>1025012</v>
      </c>
    </row>
    <row r="25" spans="1:30" ht="63.75" x14ac:dyDescent="0.2">
      <c r="A25" s="2" t="s">
        <v>200</v>
      </c>
      <c r="B25" s="2" t="s">
        <v>244</v>
      </c>
      <c r="C25" s="7">
        <v>1051</v>
      </c>
      <c r="D25" s="9">
        <v>420315</v>
      </c>
      <c r="E25" s="9">
        <v>84344</v>
      </c>
      <c r="F25" s="9">
        <v>0</v>
      </c>
      <c r="G25" s="9">
        <v>28040</v>
      </c>
      <c r="H25" s="4" t="s">
        <v>101</v>
      </c>
      <c r="I25" s="9">
        <v>532699</v>
      </c>
      <c r="J25" s="9">
        <v>113750</v>
      </c>
      <c r="K25" s="9">
        <v>0</v>
      </c>
      <c r="L25" s="9">
        <v>0</v>
      </c>
      <c r="M25" s="9">
        <v>70863</v>
      </c>
      <c r="N25" s="4" t="s">
        <v>102</v>
      </c>
      <c r="O25" s="9">
        <v>184613</v>
      </c>
      <c r="P25" s="9">
        <v>717312</v>
      </c>
      <c r="Q25" s="69">
        <v>9500</v>
      </c>
      <c r="R25" s="9">
        <v>210882</v>
      </c>
      <c r="S25" s="9">
        <v>109354</v>
      </c>
      <c r="T25" s="9">
        <v>320236</v>
      </c>
      <c r="U25" s="9">
        <v>23524</v>
      </c>
      <c r="V25" s="9">
        <v>1451</v>
      </c>
      <c r="W25" s="9">
        <v>4336</v>
      </c>
      <c r="X25" s="4" t="s">
        <v>103</v>
      </c>
      <c r="Y25" s="9">
        <v>29311</v>
      </c>
      <c r="Z25" s="9">
        <v>164275</v>
      </c>
      <c r="AA25" s="4" t="s">
        <v>104</v>
      </c>
      <c r="AB25" s="9">
        <v>513822</v>
      </c>
      <c r="AC25" s="9">
        <v>184613</v>
      </c>
      <c r="AD25" s="9">
        <v>698435</v>
      </c>
    </row>
    <row r="26" spans="1:30" ht="38.25" x14ac:dyDescent="0.2">
      <c r="A26" s="2" t="s">
        <v>201</v>
      </c>
      <c r="B26" s="2" t="s">
        <v>245</v>
      </c>
      <c r="C26" s="7">
        <v>24672</v>
      </c>
      <c r="D26" s="9">
        <v>1896037</v>
      </c>
      <c r="E26" s="9">
        <v>412478</v>
      </c>
      <c r="F26" s="9">
        <v>0</v>
      </c>
      <c r="G26" s="9">
        <v>195100</v>
      </c>
      <c r="H26" s="4" t="s">
        <v>105</v>
      </c>
      <c r="I26" s="9">
        <v>2503615</v>
      </c>
      <c r="J26" s="9">
        <v>0</v>
      </c>
      <c r="K26" s="9">
        <v>0</v>
      </c>
      <c r="L26" s="9">
        <v>0</v>
      </c>
      <c r="M26" s="9">
        <v>0</v>
      </c>
      <c r="N26" s="4" t="s">
        <v>33</v>
      </c>
      <c r="O26" s="9">
        <v>0</v>
      </c>
      <c r="P26" s="9">
        <v>2503615</v>
      </c>
      <c r="Q26" s="69">
        <v>0</v>
      </c>
      <c r="R26" s="9">
        <v>1208035</v>
      </c>
      <c r="S26" s="9">
        <v>365811</v>
      </c>
      <c r="T26" s="9">
        <v>1573846</v>
      </c>
      <c r="U26" s="9">
        <v>144835</v>
      </c>
      <c r="V26" s="9">
        <v>59900</v>
      </c>
      <c r="W26" s="9">
        <v>65600</v>
      </c>
      <c r="X26" s="4" t="s">
        <v>106</v>
      </c>
      <c r="Y26" s="9">
        <v>270335</v>
      </c>
      <c r="Z26" s="9">
        <v>784210</v>
      </c>
      <c r="AA26" s="4" t="s">
        <v>107</v>
      </c>
      <c r="AB26" s="9">
        <v>2628391</v>
      </c>
      <c r="AC26" s="9">
        <v>32000</v>
      </c>
      <c r="AD26" s="9">
        <v>2660391</v>
      </c>
    </row>
    <row r="27" spans="1:30" ht="25.5" x14ac:dyDescent="0.2">
      <c r="A27" s="2" t="s">
        <v>202</v>
      </c>
      <c r="B27" s="2" t="s">
        <v>246</v>
      </c>
      <c r="C27" s="7">
        <v>1090</v>
      </c>
      <c r="D27" s="9">
        <v>10000</v>
      </c>
      <c r="E27" s="9">
        <v>27990</v>
      </c>
      <c r="F27" s="9">
        <v>2000</v>
      </c>
      <c r="G27" s="9">
        <v>38352</v>
      </c>
      <c r="H27" s="4" t="s">
        <v>108</v>
      </c>
      <c r="I27" s="9">
        <v>78342</v>
      </c>
      <c r="J27" s="9">
        <v>0</v>
      </c>
      <c r="K27" s="9">
        <v>0</v>
      </c>
      <c r="L27" s="9">
        <v>0</v>
      </c>
      <c r="M27" s="9">
        <v>11020</v>
      </c>
      <c r="N27" s="4" t="s">
        <v>46</v>
      </c>
      <c r="O27" s="9">
        <v>11020</v>
      </c>
      <c r="P27" s="9">
        <v>89362</v>
      </c>
      <c r="Q27" s="69">
        <v>24321</v>
      </c>
      <c r="R27" s="9">
        <v>41125</v>
      </c>
      <c r="S27" s="9">
        <v>1375</v>
      </c>
      <c r="T27" s="9">
        <v>42500</v>
      </c>
      <c r="U27" s="9">
        <v>5036</v>
      </c>
      <c r="V27" s="9">
        <v>0</v>
      </c>
      <c r="W27" s="9">
        <v>1099</v>
      </c>
      <c r="X27" s="4" t="s">
        <v>109</v>
      </c>
      <c r="Y27" s="9">
        <v>6135</v>
      </c>
      <c r="Z27" s="9">
        <v>31649</v>
      </c>
      <c r="AA27" s="4" t="s">
        <v>110</v>
      </c>
      <c r="AB27" s="9">
        <v>80284</v>
      </c>
      <c r="AC27" s="9">
        <v>11020</v>
      </c>
      <c r="AD27" s="9">
        <v>91304</v>
      </c>
    </row>
    <row r="28" spans="1:30" ht="25.5" x14ac:dyDescent="0.2">
      <c r="A28" s="2" t="s">
        <v>203</v>
      </c>
      <c r="B28" s="2" t="s">
        <v>246</v>
      </c>
      <c r="C28" s="7">
        <v>24487</v>
      </c>
      <c r="D28" s="9">
        <v>1313709</v>
      </c>
      <c r="E28" s="9">
        <v>232681</v>
      </c>
      <c r="F28" s="9">
        <v>0</v>
      </c>
      <c r="G28" s="9">
        <v>63458</v>
      </c>
      <c r="H28" s="4" t="s">
        <v>111</v>
      </c>
      <c r="I28" s="9">
        <v>1609848</v>
      </c>
      <c r="J28" s="9">
        <v>0</v>
      </c>
      <c r="K28" s="9">
        <v>0</v>
      </c>
      <c r="L28" s="9">
        <v>0</v>
      </c>
      <c r="M28" s="9">
        <v>42110</v>
      </c>
      <c r="N28" s="4" t="s">
        <v>29</v>
      </c>
      <c r="O28" s="9">
        <v>42110</v>
      </c>
      <c r="P28" s="9">
        <v>1651958</v>
      </c>
      <c r="Q28" s="69">
        <v>42110</v>
      </c>
      <c r="R28" s="9">
        <v>803192</v>
      </c>
      <c r="S28" s="9">
        <v>379018</v>
      </c>
      <c r="T28" s="9">
        <v>1182210</v>
      </c>
      <c r="U28" s="9">
        <v>64105</v>
      </c>
      <c r="V28" s="9">
        <v>55673</v>
      </c>
      <c r="W28" s="9">
        <v>38257</v>
      </c>
      <c r="X28" s="4" t="s">
        <v>112</v>
      </c>
      <c r="Y28" s="9">
        <v>158035</v>
      </c>
      <c r="Z28" s="9">
        <v>270398</v>
      </c>
      <c r="AA28" s="4" t="s">
        <v>113</v>
      </c>
      <c r="AB28" s="9">
        <v>1610643</v>
      </c>
      <c r="AC28" s="9">
        <v>42100</v>
      </c>
      <c r="AD28" s="9">
        <v>1652743</v>
      </c>
    </row>
    <row r="29" spans="1:30" ht="38.25" x14ac:dyDescent="0.2">
      <c r="A29" s="2" t="s">
        <v>204</v>
      </c>
      <c r="B29" s="2" t="s">
        <v>246</v>
      </c>
      <c r="C29" s="7">
        <v>908</v>
      </c>
      <c r="D29" s="9">
        <v>6000</v>
      </c>
      <c r="E29" s="9">
        <v>13733</v>
      </c>
      <c r="F29" s="9">
        <v>0</v>
      </c>
      <c r="G29" s="9">
        <v>73607</v>
      </c>
      <c r="H29" s="4" t="s">
        <v>34</v>
      </c>
      <c r="I29" s="9">
        <v>93340</v>
      </c>
      <c r="J29" s="9">
        <v>0</v>
      </c>
      <c r="K29" s="9">
        <v>0</v>
      </c>
      <c r="L29" s="9">
        <v>0</v>
      </c>
      <c r="M29" s="9">
        <v>0</v>
      </c>
      <c r="N29" s="4" t="s">
        <v>34</v>
      </c>
      <c r="O29" s="9">
        <v>0</v>
      </c>
      <c r="P29" s="9">
        <v>93340</v>
      </c>
      <c r="Q29" s="69">
        <v>5880</v>
      </c>
      <c r="R29" s="9">
        <v>58368</v>
      </c>
      <c r="S29" s="9">
        <v>4923</v>
      </c>
      <c r="T29" s="9">
        <v>63291</v>
      </c>
      <c r="U29" s="9">
        <v>5506</v>
      </c>
      <c r="V29" s="9">
        <v>0</v>
      </c>
      <c r="W29" s="9">
        <v>1317</v>
      </c>
      <c r="X29" s="4" t="s">
        <v>114</v>
      </c>
      <c r="Y29" s="9">
        <v>6823</v>
      </c>
      <c r="Z29" s="9">
        <v>33516</v>
      </c>
      <c r="AA29" s="4" t="s">
        <v>115</v>
      </c>
      <c r="AB29" s="9">
        <v>103630</v>
      </c>
      <c r="AC29" s="9">
        <v>0</v>
      </c>
      <c r="AD29" s="9">
        <v>103630</v>
      </c>
    </row>
    <row r="30" spans="1:30" ht="38.25" x14ac:dyDescent="0.2">
      <c r="A30" s="2" t="s">
        <v>205</v>
      </c>
      <c r="B30" s="2" t="s">
        <v>247</v>
      </c>
      <c r="C30" s="7">
        <v>32078</v>
      </c>
      <c r="D30" s="9">
        <v>924908</v>
      </c>
      <c r="E30" s="9">
        <v>207067</v>
      </c>
      <c r="F30" s="9">
        <v>0</v>
      </c>
      <c r="G30" s="9">
        <v>18704</v>
      </c>
      <c r="H30" s="4" t="s">
        <v>116</v>
      </c>
      <c r="I30" s="9">
        <v>1150679</v>
      </c>
      <c r="J30" s="9">
        <v>0</v>
      </c>
      <c r="K30" s="9">
        <v>0</v>
      </c>
      <c r="L30" s="9">
        <v>0</v>
      </c>
      <c r="M30" s="9">
        <v>34411</v>
      </c>
      <c r="N30" s="4" t="s">
        <v>117</v>
      </c>
      <c r="O30" s="9">
        <v>34411</v>
      </c>
      <c r="P30" s="9">
        <v>1185090</v>
      </c>
      <c r="Q30" s="69">
        <v>34411</v>
      </c>
      <c r="R30" s="9">
        <v>623775</v>
      </c>
      <c r="S30" s="9">
        <v>209160</v>
      </c>
      <c r="T30" s="9">
        <v>832935</v>
      </c>
      <c r="U30" s="9">
        <v>105903</v>
      </c>
      <c r="V30" s="9">
        <v>6635</v>
      </c>
      <c r="W30" s="9">
        <v>31068</v>
      </c>
      <c r="X30" s="4" t="s">
        <v>118</v>
      </c>
      <c r="Y30" s="9">
        <v>143606</v>
      </c>
      <c r="Z30" s="9">
        <v>174137</v>
      </c>
      <c r="AA30" s="4" t="s">
        <v>119</v>
      </c>
      <c r="AB30" s="9">
        <v>1150678</v>
      </c>
      <c r="AC30" s="9">
        <v>34411</v>
      </c>
      <c r="AD30" s="9">
        <v>1185089</v>
      </c>
    </row>
    <row r="31" spans="1:30" ht="25.5" x14ac:dyDescent="0.2">
      <c r="A31" s="2" t="s">
        <v>206</v>
      </c>
      <c r="B31" s="2" t="s">
        <v>248</v>
      </c>
      <c r="C31" s="7">
        <v>11967</v>
      </c>
      <c r="D31" s="9">
        <v>366491</v>
      </c>
      <c r="E31" s="9">
        <v>77887</v>
      </c>
      <c r="F31" s="9">
        <v>0</v>
      </c>
      <c r="G31" s="9">
        <v>14342</v>
      </c>
      <c r="H31" s="4" t="s">
        <v>120</v>
      </c>
      <c r="I31" s="9">
        <v>458720</v>
      </c>
      <c r="J31" s="9">
        <v>0</v>
      </c>
      <c r="K31" s="9">
        <v>0</v>
      </c>
      <c r="L31" s="9">
        <v>0</v>
      </c>
      <c r="M31" s="9">
        <v>0</v>
      </c>
      <c r="N31" s="4" t="s">
        <v>34</v>
      </c>
      <c r="O31" s="9">
        <v>0</v>
      </c>
      <c r="P31" s="9">
        <v>458720</v>
      </c>
      <c r="Q31" s="69">
        <v>3000</v>
      </c>
      <c r="R31" s="9">
        <v>285110</v>
      </c>
      <c r="S31" s="9">
        <v>11079</v>
      </c>
      <c r="T31" s="9">
        <v>296189</v>
      </c>
      <c r="U31" s="9">
        <v>34544</v>
      </c>
      <c r="V31" s="9">
        <v>4073</v>
      </c>
      <c r="W31" s="9">
        <v>8220</v>
      </c>
      <c r="X31" s="4" t="s">
        <v>121</v>
      </c>
      <c r="Y31" s="9">
        <v>46837</v>
      </c>
      <c r="Z31" s="9">
        <v>112081</v>
      </c>
      <c r="AA31" s="4" t="s">
        <v>122</v>
      </c>
      <c r="AB31" s="9">
        <v>455107</v>
      </c>
      <c r="AC31" s="9">
        <v>0</v>
      </c>
      <c r="AD31" s="9">
        <v>455107</v>
      </c>
    </row>
    <row r="32" spans="1:30" x14ac:dyDescent="0.2">
      <c r="A32" s="2" t="s">
        <v>207</v>
      </c>
      <c r="B32" s="2" t="s">
        <v>249</v>
      </c>
      <c r="C32" s="7">
        <v>71148</v>
      </c>
      <c r="D32" s="9">
        <v>1974644</v>
      </c>
      <c r="E32" s="9">
        <v>390645</v>
      </c>
      <c r="F32" s="9">
        <v>22399</v>
      </c>
      <c r="G32" s="9">
        <v>144732</v>
      </c>
      <c r="H32" s="4" t="s">
        <v>123</v>
      </c>
      <c r="I32" s="9">
        <v>2532420</v>
      </c>
      <c r="J32" s="9">
        <v>12187</v>
      </c>
      <c r="K32" s="9">
        <v>0</v>
      </c>
      <c r="L32" s="9">
        <v>0</v>
      </c>
      <c r="M32" s="9">
        <v>36760</v>
      </c>
      <c r="N32" s="4" t="s">
        <v>124</v>
      </c>
      <c r="O32" s="9">
        <v>48947</v>
      </c>
      <c r="P32" s="9">
        <v>2581367</v>
      </c>
      <c r="Q32" s="69">
        <v>39760</v>
      </c>
      <c r="R32" s="9">
        <v>1350205</v>
      </c>
      <c r="S32" s="9">
        <v>563084</v>
      </c>
      <c r="T32" s="9">
        <v>1913289</v>
      </c>
      <c r="U32" s="9">
        <v>85536</v>
      </c>
      <c r="V32" s="9">
        <v>19069</v>
      </c>
      <c r="W32" s="9">
        <v>17499</v>
      </c>
      <c r="X32" s="4" t="s">
        <v>125</v>
      </c>
      <c r="Y32" s="9">
        <v>122104</v>
      </c>
      <c r="Z32" s="9">
        <v>276841</v>
      </c>
      <c r="AA32" s="4" t="s">
        <v>126</v>
      </c>
      <c r="AB32" s="9">
        <v>2312234</v>
      </c>
      <c r="AC32" s="9">
        <v>108411</v>
      </c>
      <c r="AD32" s="9">
        <v>2420645</v>
      </c>
    </row>
    <row r="33" spans="1:30" ht="25.5" x14ac:dyDescent="0.2">
      <c r="A33" s="2" t="s">
        <v>208</v>
      </c>
      <c r="B33" s="2" t="s">
        <v>250</v>
      </c>
      <c r="C33" s="7">
        <v>17389</v>
      </c>
      <c r="D33" s="9">
        <v>514589</v>
      </c>
      <c r="E33" s="9">
        <v>114736</v>
      </c>
      <c r="F33" s="9">
        <v>0</v>
      </c>
      <c r="G33" s="9">
        <v>71797</v>
      </c>
      <c r="H33" s="4" t="s">
        <v>127</v>
      </c>
      <c r="I33" s="9">
        <v>701122</v>
      </c>
      <c r="J33" s="9">
        <v>0</v>
      </c>
      <c r="K33" s="9">
        <v>0</v>
      </c>
      <c r="L33" s="9">
        <v>0</v>
      </c>
      <c r="M33" s="9">
        <v>0</v>
      </c>
      <c r="N33" s="4" t="s">
        <v>34</v>
      </c>
      <c r="O33" s="9">
        <v>0</v>
      </c>
      <c r="P33" s="9">
        <v>701122</v>
      </c>
      <c r="Q33" s="69">
        <v>0</v>
      </c>
      <c r="R33" s="9">
        <v>416521</v>
      </c>
      <c r="S33" s="9">
        <v>106923</v>
      </c>
      <c r="T33" s="9">
        <v>523444</v>
      </c>
      <c r="U33" s="9">
        <v>35196</v>
      </c>
      <c r="V33" s="9">
        <v>2768</v>
      </c>
      <c r="W33" s="9">
        <v>2514</v>
      </c>
      <c r="X33" s="4" t="s">
        <v>128</v>
      </c>
      <c r="Y33" s="9">
        <v>40478</v>
      </c>
      <c r="Z33" s="9">
        <v>137056</v>
      </c>
      <c r="AA33" s="4" t="s">
        <v>129</v>
      </c>
      <c r="AB33" s="9">
        <v>700978</v>
      </c>
      <c r="AC33" s="9">
        <v>0</v>
      </c>
      <c r="AD33" s="9">
        <v>700978</v>
      </c>
    </row>
    <row r="34" spans="1:30" x14ac:dyDescent="0.2">
      <c r="A34" s="2" t="s">
        <v>209</v>
      </c>
      <c r="B34" s="2" t="s">
        <v>251</v>
      </c>
      <c r="C34" s="7">
        <v>178042</v>
      </c>
      <c r="D34" s="9">
        <v>3995000</v>
      </c>
      <c r="E34" s="9">
        <v>840377</v>
      </c>
      <c r="F34" s="9">
        <v>19904</v>
      </c>
      <c r="G34" s="9">
        <v>598332</v>
      </c>
      <c r="H34" s="4" t="s">
        <v>34</v>
      </c>
      <c r="I34" s="9">
        <v>5453613</v>
      </c>
      <c r="J34" s="9">
        <v>129013</v>
      </c>
      <c r="K34" s="9">
        <v>0</v>
      </c>
      <c r="L34" s="9">
        <v>0</v>
      </c>
      <c r="M34" s="9">
        <v>390500</v>
      </c>
      <c r="N34" s="4" t="s">
        <v>34</v>
      </c>
      <c r="O34" s="9">
        <v>519513</v>
      </c>
      <c r="P34" s="9">
        <v>5973126</v>
      </c>
      <c r="Q34" s="69">
        <v>596320</v>
      </c>
      <c r="R34" s="9">
        <v>3017310</v>
      </c>
      <c r="S34" s="9">
        <v>913202</v>
      </c>
      <c r="T34" s="9">
        <v>3930512</v>
      </c>
      <c r="U34" s="9">
        <v>111144</v>
      </c>
      <c r="V34" s="9">
        <v>1000</v>
      </c>
      <c r="W34" s="9">
        <v>0</v>
      </c>
      <c r="X34" s="4" t="s">
        <v>34</v>
      </c>
      <c r="Y34" s="9">
        <v>112144</v>
      </c>
      <c r="Z34" s="9">
        <v>1253477</v>
      </c>
      <c r="AA34" s="4" t="s">
        <v>34</v>
      </c>
      <c r="AB34" s="9">
        <v>5296133</v>
      </c>
      <c r="AC34" s="9">
        <v>677673</v>
      </c>
      <c r="AD34" s="9">
        <v>5973806</v>
      </c>
    </row>
    <row r="35" spans="1:30" ht="25.5" x14ac:dyDescent="0.2">
      <c r="A35" s="2" t="s">
        <v>210</v>
      </c>
      <c r="B35" s="2" t="s">
        <v>251</v>
      </c>
      <c r="C35" s="7">
        <v>178042</v>
      </c>
      <c r="D35" s="9">
        <v>279412</v>
      </c>
      <c r="E35" s="9">
        <v>1170931</v>
      </c>
      <c r="F35" s="9">
        <v>372202</v>
      </c>
      <c r="G35" s="9">
        <v>3476782</v>
      </c>
      <c r="H35" s="4" t="s">
        <v>130</v>
      </c>
      <c r="I35" s="9">
        <v>5299327</v>
      </c>
      <c r="J35" s="9">
        <v>0</v>
      </c>
      <c r="K35" s="9">
        <v>0</v>
      </c>
      <c r="L35" s="9">
        <v>0</v>
      </c>
      <c r="M35" s="9">
        <v>1788604</v>
      </c>
      <c r="N35" s="4" t="s">
        <v>131</v>
      </c>
      <c r="O35" s="9">
        <v>1788604</v>
      </c>
      <c r="P35" s="9">
        <v>7087931</v>
      </c>
      <c r="Q35" s="69">
        <v>506628</v>
      </c>
      <c r="R35" s="9">
        <v>2784075</v>
      </c>
      <c r="S35" s="9">
        <v>878665</v>
      </c>
      <c r="T35" s="9">
        <v>3662740</v>
      </c>
      <c r="U35" s="9">
        <v>151544</v>
      </c>
      <c r="V35" s="9">
        <v>57855</v>
      </c>
      <c r="W35" s="9">
        <v>21964</v>
      </c>
      <c r="X35" s="4" t="s">
        <v>132</v>
      </c>
      <c r="Y35" s="9">
        <v>231363</v>
      </c>
      <c r="Z35" s="9">
        <v>1363997</v>
      </c>
      <c r="AA35" s="4" t="s">
        <v>133</v>
      </c>
      <c r="AB35" s="9">
        <v>5258100</v>
      </c>
      <c r="AC35" s="9">
        <v>1788604</v>
      </c>
      <c r="AD35" s="9">
        <v>7046704</v>
      </c>
    </row>
    <row r="36" spans="1:30" ht="38.25" x14ac:dyDescent="0.2">
      <c r="A36" s="2" t="s">
        <v>211</v>
      </c>
      <c r="B36" s="2" t="s">
        <v>252</v>
      </c>
      <c r="C36" s="7">
        <v>7708</v>
      </c>
      <c r="D36" s="9">
        <v>98000</v>
      </c>
      <c r="E36" s="9">
        <v>24913</v>
      </c>
      <c r="F36" s="9">
        <v>0</v>
      </c>
      <c r="G36" s="9">
        <v>44167</v>
      </c>
      <c r="H36" s="4" t="s">
        <v>134</v>
      </c>
      <c r="I36" s="9">
        <v>167080</v>
      </c>
      <c r="J36" s="9">
        <v>0</v>
      </c>
      <c r="K36" s="9">
        <v>0</v>
      </c>
      <c r="L36" s="9">
        <v>0</v>
      </c>
      <c r="M36" s="9">
        <v>18315</v>
      </c>
      <c r="N36" s="4" t="s">
        <v>29</v>
      </c>
      <c r="O36" s="9">
        <v>18315</v>
      </c>
      <c r="P36" s="9">
        <v>185395</v>
      </c>
      <c r="Q36" s="69">
        <v>18315</v>
      </c>
      <c r="R36" s="9">
        <v>92062</v>
      </c>
      <c r="S36" s="9">
        <v>7916</v>
      </c>
      <c r="T36" s="9">
        <v>99978</v>
      </c>
      <c r="U36" s="9">
        <v>13573</v>
      </c>
      <c r="V36" s="9">
        <v>0</v>
      </c>
      <c r="W36" s="9">
        <v>2708</v>
      </c>
      <c r="X36" s="4" t="s">
        <v>135</v>
      </c>
      <c r="Y36" s="9">
        <v>16281</v>
      </c>
      <c r="Z36" s="9">
        <v>44862</v>
      </c>
      <c r="AA36" s="4" t="s">
        <v>136</v>
      </c>
      <c r="AB36" s="9">
        <v>161121</v>
      </c>
      <c r="AC36" s="9">
        <v>0</v>
      </c>
      <c r="AD36" s="9">
        <v>161121</v>
      </c>
    </row>
    <row r="37" spans="1:30" ht="25.5" x14ac:dyDescent="0.2">
      <c r="A37" s="2" t="s">
        <v>212</v>
      </c>
      <c r="B37" s="2" t="s">
        <v>253</v>
      </c>
      <c r="C37" s="7">
        <v>4391</v>
      </c>
      <c r="D37" s="9">
        <v>244905</v>
      </c>
      <c r="E37" s="9">
        <v>52295</v>
      </c>
      <c r="F37" s="9">
        <v>0</v>
      </c>
      <c r="G37" s="9">
        <v>21246</v>
      </c>
      <c r="H37" s="4" t="s">
        <v>137</v>
      </c>
      <c r="I37" s="9">
        <v>318446</v>
      </c>
      <c r="J37" s="9">
        <v>0</v>
      </c>
      <c r="K37" s="9">
        <v>0</v>
      </c>
      <c r="L37" s="9">
        <v>0</v>
      </c>
      <c r="M37" s="9">
        <v>46220</v>
      </c>
      <c r="N37" s="4" t="s">
        <v>29</v>
      </c>
      <c r="O37" s="9">
        <v>46220</v>
      </c>
      <c r="P37" s="9">
        <v>364666</v>
      </c>
      <c r="Q37" s="69">
        <v>49220</v>
      </c>
      <c r="R37" s="9">
        <v>197695</v>
      </c>
      <c r="S37" s="9">
        <v>24590</v>
      </c>
      <c r="T37" s="9">
        <v>222285</v>
      </c>
      <c r="U37" s="9">
        <v>22000</v>
      </c>
      <c r="V37" s="9">
        <v>1200</v>
      </c>
      <c r="W37" s="9">
        <v>3393</v>
      </c>
      <c r="X37" s="4" t="s">
        <v>138</v>
      </c>
      <c r="Y37" s="9">
        <v>26593</v>
      </c>
      <c r="Z37" s="9">
        <v>69682</v>
      </c>
      <c r="AA37" s="4" t="s">
        <v>139</v>
      </c>
      <c r="AB37" s="9">
        <v>318560</v>
      </c>
      <c r="AC37" s="9">
        <v>46220</v>
      </c>
      <c r="AD37" s="9">
        <v>364780</v>
      </c>
    </row>
    <row r="38" spans="1:30" ht="25.5" x14ac:dyDescent="0.2">
      <c r="A38" s="2" t="s">
        <v>213</v>
      </c>
      <c r="B38" s="2" t="s">
        <v>253</v>
      </c>
      <c r="C38" s="7">
        <v>5938</v>
      </c>
      <c r="D38" s="9">
        <v>246741</v>
      </c>
      <c r="E38" s="9">
        <v>52295</v>
      </c>
      <c r="F38" s="9">
        <v>0</v>
      </c>
      <c r="G38" s="9">
        <v>28194</v>
      </c>
      <c r="H38" s="4" t="s">
        <v>140</v>
      </c>
      <c r="I38" s="9">
        <v>327230</v>
      </c>
      <c r="J38" s="9">
        <v>0</v>
      </c>
      <c r="K38" s="9">
        <v>0</v>
      </c>
      <c r="L38" s="9">
        <v>0</v>
      </c>
      <c r="M38" s="9">
        <v>0</v>
      </c>
      <c r="N38" s="4" t="s">
        <v>34</v>
      </c>
      <c r="O38" s="9">
        <v>0</v>
      </c>
      <c r="P38" s="9">
        <v>327230</v>
      </c>
      <c r="Q38" s="69">
        <v>450</v>
      </c>
      <c r="R38" s="9">
        <v>210143</v>
      </c>
      <c r="S38" s="9">
        <v>16076</v>
      </c>
      <c r="T38" s="9">
        <v>226219</v>
      </c>
      <c r="U38" s="9">
        <v>21048</v>
      </c>
      <c r="V38" s="9">
        <v>1000</v>
      </c>
      <c r="W38" s="9">
        <v>5788</v>
      </c>
      <c r="X38" s="4" t="s">
        <v>141</v>
      </c>
      <c r="Y38" s="9">
        <v>27836</v>
      </c>
      <c r="Z38" s="9">
        <v>94596</v>
      </c>
      <c r="AA38" s="4" t="s">
        <v>142</v>
      </c>
      <c r="AB38" s="9">
        <v>348651</v>
      </c>
      <c r="AC38" s="9">
        <v>17695</v>
      </c>
      <c r="AD38" s="9">
        <v>366346</v>
      </c>
    </row>
    <row r="39" spans="1:30" ht="63.75" x14ac:dyDescent="0.2">
      <c r="A39" s="2" t="s">
        <v>214</v>
      </c>
      <c r="B39" s="2" t="s">
        <v>254</v>
      </c>
      <c r="C39" s="7">
        <v>7263</v>
      </c>
      <c r="D39" s="9">
        <v>555849</v>
      </c>
      <c r="E39" s="9">
        <v>126676</v>
      </c>
      <c r="F39" s="9">
        <v>0</v>
      </c>
      <c r="G39" s="9">
        <v>4339</v>
      </c>
      <c r="H39" s="4" t="s">
        <v>143</v>
      </c>
      <c r="I39" s="9">
        <v>686864</v>
      </c>
      <c r="J39" s="9">
        <v>0</v>
      </c>
      <c r="K39" s="9">
        <v>0</v>
      </c>
      <c r="L39" s="9">
        <v>0</v>
      </c>
      <c r="M39" s="9">
        <v>34260</v>
      </c>
      <c r="N39" s="4" t="s">
        <v>144</v>
      </c>
      <c r="O39" s="9">
        <v>34260</v>
      </c>
      <c r="P39" s="9">
        <v>721124</v>
      </c>
      <c r="Q39" s="69">
        <v>0</v>
      </c>
      <c r="R39" s="9">
        <v>444957</v>
      </c>
      <c r="S39" s="9">
        <v>74224</v>
      </c>
      <c r="T39" s="9">
        <v>519181</v>
      </c>
      <c r="U39" s="9">
        <v>49305</v>
      </c>
      <c r="V39" s="9">
        <v>1453</v>
      </c>
      <c r="W39" s="9">
        <v>14460</v>
      </c>
      <c r="X39" s="4" t="s">
        <v>145</v>
      </c>
      <c r="Y39" s="9">
        <v>65218</v>
      </c>
      <c r="Z39" s="9">
        <v>124773</v>
      </c>
      <c r="AA39" s="4" t="s">
        <v>146</v>
      </c>
      <c r="AB39" s="9">
        <v>709172</v>
      </c>
      <c r="AC39" s="9">
        <v>0</v>
      </c>
      <c r="AD39" s="9">
        <v>709172</v>
      </c>
    </row>
    <row r="40" spans="1:30" ht="25.5" x14ac:dyDescent="0.2">
      <c r="A40" s="2" t="s">
        <v>215</v>
      </c>
      <c r="B40" s="2" t="s">
        <v>254</v>
      </c>
      <c r="C40" s="7">
        <v>14167</v>
      </c>
      <c r="D40" s="9">
        <v>858159</v>
      </c>
      <c r="E40" s="9">
        <v>169034</v>
      </c>
      <c r="F40" s="9">
        <v>0</v>
      </c>
      <c r="G40" s="9">
        <v>70135</v>
      </c>
      <c r="H40" s="4" t="s">
        <v>147</v>
      </c>
      <c r="I40" s="9">
        <v>1097328</v>
      </c>
      <c r="J40" s="9">
        <v>0</v>
      </c>
      <c r="K40" s="9">
        <v>0</v>
      </c>
      <c r="L40" s="9">
        <v>0</v>
      </c>
      <c r="M40" s="9">
        <v>0</v>
      </c>
      <c r="N40" s="4" t="s">
        <v>34</v>
      </c>
      <c r="O40" s="9">
        <v>0</v>
      </c>
      <c r="P40" s="9">
        <v>1097328</v>
      </c>
      <c r="Q40" s="69">
        <v>10000</v>
      </c>
      <c r="R40" s="9">
        <v>574135</v>
      </c>
      <c r="S40" s="9">
        <v>161935</v>
      </c>
      <c r="T40" s="9">
        <v>736070</v>
      </c>
      <c r="U40" s="9">
        <v>75551</v>
      </c>
      <c r="V40" s="9">
        <v>20999</v>
      </c>
      <c r="W40" s="9">
        <v>17999</v>
      </c>
      <c r="X40" s="4" t="s">
        <v>148</v>
      </c>
      <c r="Y40" s="9">
        <v>114549</v>
      </c>
      <c r="Z40" s="9">
        <v>245709</v>
      </c>
      <c r="AA40" s="4" t="s">
        <v>149</v>
      </c>
      <c r="AB40" s="9">
        <v>1096328</v>
      </c>
      <c r="AC40" s="9">
        <v>0</v>
      </c>
      <c r="AD40" s="9">
        <v>1096328</v>
      </c>
    </row>
    <row r="41" spans="1:30" x14ac:dyDescent="0.2">
      <c r="A41" s="2" t="s">
        <v>216</v>
      </c>
      <c r="B41" s="2" t="s">
        <v>255</v>
      </c>
      <c r="C41" s="7">
        <v>30639</v>
      </c>
      <c r="D41" s="9">
        <v>999133</v>
      </c>
      <c r="E41" s="9">
        <v>213881</v>
      </c>
      <c r="F41" s="9">
        <v>0</v>
      </c>
      <c r="G41" s="9">
        <v>102919</v>
      </c>
      <c r="H41" s="4" t="s">
        <v>34</v>
      </c>
      <c r="I41" s="9">
        <v>1315933</v>
      </c>
      <c r="J41" s="9">
        <v>15120</v>
      </c>
      <c r="K41" s="9">
        <v>0</v>
      </c>
      <c r="L41" s="9">
        <v>0</v>
      </c>
      <c r="M41" s="9">
        <v>52412</v>
      </c>
      <c r="N41" s="4" t="s">
        <v>34</v>
      </c>
      <c r="O41" s="9">
        <v>67532</v>
      </c>
      <c r="P41" s="9">
        <v>1383465</v>
      </c>
      <c r="Q41" s="69">
        <v>52412</v>
      </c>
      <c r="R41" s="9">
        <v>774146</v>
      </c>
      <c r="S41" s="9">
        <v>266385</v>
      </c>
      <c r="T41" s="9">
        <v>1040531</v>
      </c>
      <c r="U41" s="9">
        <v>79236</v>
      </c>
      <c r="V41" s="9">
        <v>10136</v>
      </c>
      <c r="W41" s="9">
        <v>11260</v>
      </c>
      <c r="X41" s="4" t="s">
        <v>34</v>
      </c>
      <c r="Y41" s="9">
        <v>100632</v>
      </c>
      <c r="Z41" s="9">
        <v>153554</v>
      </c>
      <c r="AA41" s="4" t="s">
        <v>34</v>
      </c>
      <c r="AB41" s="9">
        <v>1294717</v>
      </c>
      <c r="AC41" s="9">
        <v>71303</v>
      </c>
      <c r="AD41" s="9">
        <v>1366020</v>
      </c>
    </row>
    <row r="42" spans="1:30" ht="25.5" x14ac:dyDescent="0.2">
      <c r="A42" s="2" t="s">
        <v>217</v>
      </c>
      <c r="B42" s="2" t="s">
        <v>256</v>
      </c>
      <c r="C42" s="7">
        <v>15780</v>
      </c>
      <c r="D42" s="9">
        <v>565000</v>
      </c>
      <c r="E42" s="9">
        <v>123824</v>
      </c>
      <c r="F42" s="9">
        <v>1800</v>
      </c>
      <c r="G42" s="9">
        <v>29062</v>
      </c>
      <c r="H42" s="4" t="s">
        <v>150</v>
      </c>
      <c r="I42" s="9">
        <v>719686</v>
      </c>
      <c r="J42" s="9">
        <v>0</v>
      </c>
      <c r="K42" s="9">
        <v>0</v>
      </c>
      <c r="L42" s="9">
        <v>0</v>
      </c>
      <c r="M42" s="9">
        <v>0</v>
      </c>
      <c r="N42" s="4" t="s">
        <v>34</v>
      </c>
      <c r="O42" s="9">
        <v>0</v>
      </c>
      <c r="P42" s="9">
        <v>719686</v>
      </c>
      <c r="Q42" s="69" t="s">
        <v>34</v>
      </c>
      <c r="R42" s="9">
        <v>421353</v>
      </c>
      <c r="S42" s="9">
        <v>89953</v>
      </c>
      <c r="T42" s="9">
        <v>511306</v>
      </c>
      <c r="U42" s="9">
        <v>35907</v>
      </c>
      <c r="V42" s="9">
        <v>2000</v>
      </c>
      <c r="W42" s="9">
        <v>6545</v>
      </c>
      <c r="X42" s="4" t="s">
        <v>151</v>
      </c>
      <c r="Y42" s="9">
        <v>44452</v>
      </c>
      <c r="Z42" s="9">
        <v>147609</v>
      </c>
      <c r="AA42" s="4" t="s">
        <v>152</v>
      </c>
      <c r="AB42" s="9">
        <v>703367</v>
      </c>
      <c r="AC42" s="9">
        <v>0</v>
      </c>
      <c r="AD42" s="9">
        <v>703367</v>
      </c>
    </row>
    <row r="43" spans="1:30" ht="25.5" x14ac:dyDescent="0.2">
      <c r="A43" s="2" t="s">
        <v>218</v>
      </c>
      <c r="B43" s="2" t="s">
        <v>257</v>
      </c>
      <c r="C43" s="7">
        <v>10611</v>
      </c>
      <c r="D43" s="9">
        <v>267548</v>
      </c>
      <c r="E43" s="9">
        <v>56679</v>
      </c>
      <c r="F43" s="9">
        <v>0</v>
      </c>
      <c r="G43" s="9">
        <v>70652</v>
      </c>
      <c r="H43" s="4" t="s">
        <v>153</v>
      </c>
      <c r="I43" s="9">
        <v>394879</v>
      </c>
      <c r="J43" s="9">
        <v>0</v>
      </c>
      <c r="K43" s="9">
        <v>0</v>
      </c>
      <c r="L43" s="9">
        <v>0</v>
      </c>
      <c r="M43" s="9">
        <v>0</v>
      </c>
      <c r="N43" s="4" t="s">
        <v>33</v>
      </c>
      <c r="O43" s="9">
        <v>0</v>
      </c>
      <c r="P43" s="9">
        <v>394879</v>
      </c>
      <c r="Q43" s="69">
        <v>25000</v>
      </c>
      <c r="R43" s="9">
        <v>247175</v>
      </c>
      <c r="S43" s="9">
        <v>55006</v>
      </c>
      <c r="T43" s="9">
        <v>302181</v>
      </c>
      <c r="U43" s="9">
        <v>18750</v>
      </c>
      <c r="V43" s="9">
        <v>9000</v>
      </c>
      <c r="W43" s="9">
        <v>750</v>
      </c>
      <c r="X43" s="4" t="s">
        <v>154</v>
      </c>
      <c r="Y43" s="9">
        <v>28500</v>
      </c>
      <c r="Z43" s="9">
        <v>62973</v>
      </c>
      <c r="AA43" s="4" t="s">
        <v>155</v>
      </c>
      <c r="AB43" s="9">
        <v>393654</v>
      </c>
      <c r="AC43" s="9">
        <v>3277</v>
      </c>
      <c r="AD43" s="9">
        <v>396931</v>
      </c>
    </row>
    <row r="44" spans="1:30" ht="25.5" x14ac:dyDescent="0.2">
      <c r="A44" s="2" t="s">
        <v>219</v>
      </c>
      <c r="B44" s="2" t="s">
        <v>258</v>
      </c>
      <c r="C44" s="7">
        <v>2544</v>
      </c>
      <c r="D44" s="9">
        <v>0</v>
      </c>
      <c r="E44" s="9">
        <v>17604</v>
      </c>
      <c r="F44" s="9">
        <v>0</v>
      </c>
      <c r="G44" s="9">
        <v>101938</v>
      </c>
      <c r="H44" s="4" t="s">
        <v>156</v>
      </c>
      <c r="I44" s="9">
        <v>119542</v>
      </c>
      <c r="J44" s="9">
        <v>0</v>
      </c>
      <c r="K44" s="9">
        <v>0</v>
      </c>
      <c r="L44" s="9">
        <v>0</v>
      </c>
      <c r="M44" s="9">
        <v>36500</v>
      </c>
      <c r="N44" s="4" t="s">
        <v>34</v>
      </c>
      <c r="O44" s="9">
        <v>36500</v>
      </c>
      <c r="P44" s="9">
        <v>156042</v>
      </c>
      <c r="Q44" s="69">
        <v>36500</v>
      </c>
      <c r="R44" s="9">
        <v>65095</v>
      </c>
      <c r="S44" s="9">
        <v>5334</v>
      </c>
      <c r="T44" s="9">
        <v>70429</v>
      </c>
      <c r="U44" s="9">
        <v>9363</v>
      </c>
      <c r="V44" s="9">
        <v>0</v>
      </c>
      <c r="W44" s="9">
        <v>3333</v>
      </c>
      <c r="X44" s="4" t="s">
        <v>157</v>
      </c>
      <c r="Y44" s="9">
        <v>12696</v>
      </c>
      <c r="Z44" s="9">
        <v>35571</v>
      </c>
      <c r="AA44" s="4" t="s">
        <v>158</v>
      </c>
      <c r="AB44" s="9">
        <v>118696</v>
      </c>
      <c r="AC44" s="9">
        <v>0</v>
      </c>
      <c r="AD44" s="9">
        <v>118696</v>
      </c>
    </row>
    <row r="45" spans="1:30" ht="38.25" x14ac:dyDescent="0.2">
      <c r="A45" s="2" t="s">
        <v>220</v>
      </c>
      <c r="B45" s="2" t="s">
        <v>258</v>
      </c>
      <c r="C45" s="7">
        <v>80128</v>
      </c>
      <c r="D45" s="9">
        <v>3602420</v>
      </c>
      <c r="E45" s="9">
        <v>720063</v>
      </c>
      <c r="F45" s="9">
        <v>0</v>
      </c>
      <c r="G45" s="9">
        <v>137188</v>
      </c>
      <c r="H45" s="4" t="s">
        <v>159</v>
      </c>
      <c r="I45" s="9">
        <v>4459671</v>
      </c>
      <c r="J45" s="9">
        <v>0</v>
      </c>
      <c r="K45" s="9">
        <v>0</v>
      </c>
      <c r="L45" s="9">
        <v>0</v>
      </c>
      <c r="M45" s="9">
        <v>0</v>
      </c>
      <c r="N45" s="4" t="s">
        <v>34</v>
      </c>
      <c r="O45" s="9">
        <v>0</v>
      </c>
      <c r="P45" s="9">
        <v>4459671</v>
      </c>
      <c r="Q45" s="69">
        <v>86200</v>
      </c>
      <c r="R45" s="9">
        <v>2008615</v>
      </c>
      <c r="S45" s="9">
        <v>1394319</v>
      </c>
      <c r="T45" s="9">
        <v>3402934</v>
      </c>
      <c r="U45" s="9">
        <v>160667</v>
      </c>
      <c r="V45" s="9">
        <v>89839</v>
      </c>
      <c r="W45" s="9">
        <v>41324</v>
      </c>
      <c r="X45" s="4" t="s">
        <v>160</v>
      </c>
      <c r="Y45" s="9">
        <v>291830</v>
      </c>
      <c r="Z45" s="9">
        <v>571434</v>
      </c>
      <c r="AA45" s="4" t="s">
        <v>161</v>
      </c>
      <c r="AB45" s="9">
        <v>4266198</v>
      </c>
      <c r="AC45" s="9">
        <v>0</v>
      </c>
      <c r="AD45" s="9">
        <v>4266198</v>
      </c>
    </row>
    <row r="46" spans="1:30" ht="38.25" x14ac:dyDescent="0.2">
      <c r="A46" s="2" t="s">
        <v>289</v>
      </c>
      <c r="B46" s="2" t="s">
        <v>259</v>
      </c>
      <c r="C46" s="7">
        <v>6135</v>
      </c>
      <c r="D46" s="9">
        <v>203858</v>
      </c>
      <c r="E46" s="9">
        <v>36772</v>
      </c>
      <c r="F46" s="9">
        <v>0</v>
      </c>
      <c r="G46" s="9">
        <v>7212</v>
      </c>
      <c r="H46" s="4" t="s">
        <v>162</v>
      </c>
      <c r="I46" s="9">
        <v>247842</v>
      </c>
      <c r="J46" s="9">
        <v>0</v>
      </c>
      <c r="K46" s="9">
        <v>0</v>
      </c>
      <c r="L46" s="9">
        <v>0</v>
      </c>
      <c r="M46" s="9">
        <v>91196</v>
      </c>
      <c r="N46" s="4" t="s">
        <v>163</v>
      </c>
      <c r="O46" s="9">
        <v>91196</v>
      </c>
      <c r="P46" s="9">
        <v>339038</v>
      </c>
      <c r="Q46" s="69">
        <v>91196</v>
      </c>
      <c r="R46" s="9">
        <v>147205</v>
      </c>
      <c r="S46" s="9">
        <v>14760</v>
      </c>
      <c r="T46" s="9">
        <v>161965</v>
      </c>
      <c r="U46" s="9">
        <v>23090</v>
      </c>
      <c r="V46" s="9">
        <v>3954</v>
      </c>
      <c r="W46" s="9">
        <v>6222</v>
      </c>
      <c r="X46" s="4" t="s">
        <v>164</v>
      </c>
      <c r="Y46" s="9">
        <v>33266</v>
      </c>
      <c r="Z46" s="9">
        <v>40795</v>
      </c>
      <c r="AA46" s="4" t="s">
        <v>165</v>
      </c>
      <c r="AB46" s="9">
        <v>236026</v>
      </c>
      <c r="AC46" s="9">
        <v>4420</v>
      </c>
      <c r="AD46" s="9">
        <v>240446</v>
      </c>
    </row>
    <row r="47" spans="1:30" ht="25.5" x14ac:dyDescent="0.2">
      <c r="A47" s="2" t="s">
        <v>221</v>
      </c>
      <c r="B47" s="2" t="s">
        <v>260</v>
      </c>
      <c r="C47" s="7">
        <v>29191</v>
      </c>
      <c r="D47" s="9">
        <v>717245</v>
      </c>
      <c r="E47" s="9">
        <v>160224</v>
      </c>
      <c r="F47" s="9">
        <v>0</v>
      </c>
      <c r="G47" s="9">
        <v>176480</v>
      </c>
      <c r="H47" s="4" t="s">
        <v>166</v>
      </c>
      <c r="I47" s="9">
        <v>1053949</v>
      </c>
      <c r="J47" s="9">
        <v>0</v>
      </c>
      <c r="K47" s="9">
        <v>1000</v>
      </c>
      <c r="L47" s="9">
        <v>0</v>
      </c>
      <c r="M47" s="9">
        <v>0</v>
      </c>
      <c r="N47" s="4" t="s">
        <v>34</v>
      </c>
      <c r="O47" s="9">
        <v>1000</v>
      </c>
      <c r="P47" s="9">
        <v>1054949</v>
      </c>
      <c r="Q47" s="69">
        <v>119760</v>
      </c>
      <c r="R47" s="9">
        <v>596939</v>
      </c>
      <c r="S47" s="9">
        <v>128254</v>
      </c>
      <c r="T47" s="9">
        <v>725193</v>
      </c>
      <c r="U47" s="9">
        <v>34709</v>
      </c>
      <c r="V47" s="9">
        <v>4684</v>
      </c>
      <c r="W47" s="9">
        <v>6923</v>
      </c>
      <c r="X47" s="4" t="s">
        <v>167</v>
      </c>
      <c r="Y47" s="9">
        <v>46316</v>
      </c>
      <c r="Z47" s="9">
        <v>168169</v>
      </c>
      <c r="AA47" s="4" t="s">
        <v>168</v>
      </c>
      <c r="AB47" s="9">
        <v>939678</v>
      </c>
      <c r="AC47" s="9">
        <v>1000</v>
      </c>
      <c r="AD47" s="9">
        <v>940678</v>
      </c>
    </row>
    <row r="48" spans="1:30" ht="38.25" x14ac:dyDescent="0.2">
      <c r="A48" s="2" t="s">
        <v>222</v>
      </c>
      <c r="B48" s="2" t="s">
        <v>261</v>
      </c>
      <c r="C48" s="7">
        <v>22787</v>
      </c>
      <c r="D48" s="9">
        <v>508000</v>
      </c>
      <c r="E48" s="9">
        <v>315893</v>
      </c>
      <c r="F48" s="9">
        <v>0</v>
      </c>
      <c r="G48" s="9">
        <v>1299300</v>
      </c>
      <c r="H48" s="4" t="s">
        <v>169</v>
      </c>
      <c r="I48" s="9">
        <v>2123193</v>
      </c>
      <c r="J48" s="9">
        <v>0</v>
      </c>
      <c r="K48" s="9">
        <v>0</v>
      </c>
      <c r="L48" s="9">
        <v>0</v>
      </c>
      <c r="M48" s="9">
        <v>65000</v>
      </c>
      <c r="N48" s="4" t="s">
        <v>170</v>
      </c>
      <c r="O48" s="9">
        <v>65000</v>
      </c>
      <c r="P48" s="9">
        <v>2188193</v>
      </c>
      <c r="Q48" s="69">
        <v>0</v>
      </c>
      <c r="R48" s="9">
        <v>1234363</v>
      </c>
      <c r="S48" s="9">
        <v>220574</v>
      </c>
      <c r="T48" s="9">
        <v>1454937</v>
      </c>
      <c r="U48" s="9">
        <v>58464</v>
      </c>
      <c r="V48" s="9">
        <v>4885</v>
      </c>
      <c r="W48" s="9">
        <v>20534</v>
      </c>
      <c r="X48" s="4" t="s">
        <v>171</v>
      </c>
      <c r="Y48" s="9">
        <v>83883</v>
      </c>
      <c r="Z48" s="9">
        <v>884625</v>
      </c>
      <c r="AA48" s="4" t="s">
        <v>172</v>
      </c>
      <c r="AB48" s="9">
        <v>2423445</v>
      </c>
      <c r="AC48" s="9">
        <v>65000</v>
      </c>
      <c r="AD48" s="9">
        <v>2488445</v>
      </c>
    </row>
    <row r="49" spans="1:30" x14ac:dyDescent="0.2">
      <c r="A49" s="2" t="s">
        <v>223</v>
      </c>
      <c r="B49" s="2" t="s">
        <v>262</v>
      </c>
      <c r="C49" s="7">
        <v>41186</v>
      </c>
      <c r="D49" s="9">
        <v>945278</v>
      </c>
      <c r="E49" s="9">
        <v>197081</v>
      </c>
      <c r="F49" s="9">
        <v>14000</v>
      </c>
      <c r="G49" s="9">
        <v>29539</v>
      </c>
      <c r="H49" s="4" t="s">
        <v>173</v>
      </c>
      <c r="I49" s="9">
        <v>1185898</v>
      </c>
      <c r="J49" s="9">
        <v>0</v>
      </c>
      <c r="K49" s="9">
        <v>0</v>
      </c>
      <c r="L49" s="9">
        <v>0</v>
      </c>
      <c r="M49" s="9">
        <v>0</v>
      </c>
      <c r="N49" s="4" t="s">
        <v>174</v>
      </c>
      <c r="O49" s="9">
        <v>0</v>
      </c>
      <c r="P49" s="9">
        <v>1185898</v>
      </c>
      <c r="Q49" s="69">
        <v>0</v>
      </c>
      <c r="R49" s="9">
        <v>533004</v>
      </c>
      <c r="S49" s="9">
        <v>285993</v>
      </c>
      <c r="T49" s="9">
        <v>818997</v>
      </c>
      <c r="U49" s="9">
        <v>21411</v>
      </c>
      <c r="V49" s="9">
        <v>7511</v>
      </c>
      <c r="W49" s="9">
        <v>4526</v>
      </c>
      <c r="X49" s="4" t="s">
        <v>175</v>
      </c>
      <c r="Y49" s="9">
        <v>33448</v>
      </c>
      <c r="Z49" s="9">
        <v>360344</v>
      </c>
      <c r="AA49" s="4" t="s">
        <v>176</v>
      </c>
      <c r="AB49" s="9">
        <v>1212789</v>
      </c>
      <c r="AC49" s="9">
        <v>0</v>
      </c>
      <c r="AD49" s="9">
        <v>1212789</v>
      </c>
    </row>
    <row r="50" spans="1:30" x14ac:dyDescent="0.2">
      <c r="Q50" s="69"/>
    </row>
    <row r="51" spans="1:30" x14ac:dyDescent="0.2">
      <c r="A51"/>
    </row>
    <row r="52" spans="1:30" x14ac:dyDescent="0.2">
      <c r="A52"/>
    </row>
    <row r="53" spans="1:30" x14ac:dyDescent="0.2">
      <c r="A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Intro</vt:lpstr>
      <vt:lpstr>Operating Rev</vt:lpstr>
      <vt:lpstr>Operating Expend</vt:lpstr>
      <vt:lpstr>Collection Expend</vt:lpstr>
      <vt:lpstr>NonGov Grant</vt:lpstr>
      <vt:lpstr>Capital Rev &amp; Expend</vt:lpstr>
      <vt:lpstr>All Data</vt:lpstr>
      <vt:lpstr>'Capital Rev &amp; Expend'!Print_Titles</vt:lpstr>
      <vt:lpstr>'Collection Expend'!Print_Titles</vt:lpstr>
      <vt:lpstr>'Operating Expend'!Print_Titles</vt:lpstr>
      <vt:lpstr>'Operating Rev'!Print_Titles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Metzger, Kelly (OLIS)</dc:creator>
  <cp:lastModifiedBy>Metzger, Kelly (OLIS)</cp:lastModifiedBy>
  <cp:lastPrinted>2020-02-19T17:44:08Z</cp:lastPrinted>
  <dcterms:created xsi:type="dcterms:W3CDTF">2020-02-07T15:05:05Z</dcterms:created>
  <dcterms:modified xsi:type="dcterms:W3CDTF">2020-02-19T17:44:20Z</dcterms:modified>
</cp:coreProperties>
</file>