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AnnRpt_CompStats\CompStats\2019\Published\"/>
    </mc:Choice>
  </mc:AlternateContent>
  <xr:revisionPtr revIDLastSave="0" documentId="13_ncr:1_{425D7EB0-A527-4D83-8BA3-BAF173D20FA6}" xr6:coauthVersionLast="41" xr6:coauthVersionMax="41" xr10:uidLastSave="{00000000-0000-0000-0000-000000000000}"/>
  <bookViews>
    <workbookView xWindow="28680" yWindow="-120" windowWidth="29040" windowHeight="15840" tabRatio="777" xr2:uid="{41C9AB15-5DCC-4170-AED3-960F302E9F48}"/>
  </bookViews>
  <sheets>
    <sheet name="Intro" sheetId="16" r:id="rId1"/>
    <sheet name="Circ Measures" sheetId="9" r:id="rId2"/>
    <sheet name="Circ Measures - muni" sheetId="13" r:id="rId3"/>
    <sheet name="Circ Measures - pop" sheetId="11" r:id="rId4"/>
    <sheet name="Physical Circ" sheetId="2" r:id="rId5"/>
    <sheet name="Audience" sheetId="8" r:id="rId6"/>
    <sheet name="Elec Materials" sheetId="12" r:id="rId7"/>
    <sheet name="Elec Materials - muni" sheetId="14" r:id="rId8"/>
    <sheet name="AV Circ" sheetId="7" r:id="rId9"/>
    <sheet name="E-Collections Use" sheetId="3" r:id="rId10"/>
    <sheet name="ILL" sheetId="4" r:id="rId11"/>
    <sheet name="All Data" sheetId="1" r:id="rId12"/>
  </sheets>
  <definedNames>
    <definedName name="_xlnm._FilterDatabase" localSheetId="11" hidden="1">'All Data'!$A$1:$AL$50</definedName>
    <definedName name="_xlnm._FilterDatabase" localSheetId="5" hidden="1">Audience!$A$2:$V$50</definedName>
    <definedName name="_xlnm._FilterDatabase" localSheetId="8" hidden="1">'AV Circ'!$A$1:$K$1</definedName>
    <definedName name="_xlnm._FilterDatabase" localSheetId="1" hidden="1">'Circ Measures'!$A$1:$N$49</definedName>
    <definedName name="_xlnm._FilterDatabase" localSheetId="2" hidden="1">'Circ Measures - muni'!$B$1:$G$1</definedName>
    <definedName name="_xlnm._FilterDatabase" localSheetId="9" hidden="1">'E-Collections Use'!$A$1:$G$49</definedName>
    <definedName name="_xlnm._FilterDatabase" localSheetId="6" hidden="1">'Elec Materials'!$A$1:$M$49</definedName>
    <definedName name="_xlnm._FilterDatabase" localSheetId="10" hidden="1">ILL!$A$2:$J$50</definedName>
    <definedName name="_xlnm._FilterDatabase" localSheetId="4" hidden="1">'Physical Circ'!$A$1:$H$49</definedName>
    <definedName name="_xlnm.Print_Titles" localSheetId="11">'All Data'!$A:$A,'All Data'!$1:$1</definedName>
    <definedName name="_xlnm.Print_Titles" localSheetId="5">Audience!$A:$A,Audience!$1:$2</definedName>
    <definedName name="_xlnm.Print_Titles" localSheetId="8">'AV Circ'!$A:$A</definedName>
    <definedName name="_xlnm.Print_Titles" localSheetId="3">'Circ Measures - pop'!$A:$A,'Circ Measures - pop'!$1:$1</definedName>
    <definedName name="_xlnm.Print_Titles" localSheetId="9">'E-Collections Use'!$1:$1</definedName>
    <definedName name="_xlnm.Print_Titles" localSheetId="7">'Elec Materials - muni'!$B:$B</definedName>
    <definedName name="_xlnm.Print_Titles" localSheetId="10">ILL!$A:$A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3" i="7" l="1"/>
  <c r="E52" i="7"/>
  <c r="J53" i="7"/>
  <c r="J52" i="7"/>
  <c r="J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2" i="7"/>
  <c r="I53" i="7"/>
  <c r="I52" i="7"/>
  <c r="I51" i="7"/>
  <c r="I3" i="7"/>
  <c r="I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2" i="7"/>
  <c r="W54" i="8"/>
  <c r="W53" i="8"/>
  <c r="K54" i="8"/>
  <c r="K53" i="8"/>
  <c r="Q54" i="8"/>
  <c r="Q53" i="8"/>
  <c r="T54" i="8"/>
  <c r="T53" i="8"/>
  <c r="T52" i="8"/>
  <c r="N54" i="8"/>
  <c r="N53" i="8"/>
  <c r="N52" i="8"/>
  <c r="H54" i="8"/>
  <c r="H53" i="8"/>
  <c r="H52" i="8"/>
  <c r="W4" i="8"/>
  <c r="W5" i="8"/>
  <c r="W6" i="8"/>
  <c r="W7" i="8"/>
  <c r="W8" i="8"/>
  <c r="W9" i="8"/>
  <c r="W10" i="8"/>
  <c r="W11" i="8"/>
  <c r="W12" i="8"/>
  <c r="W13" i="8"/>
  <c r="W14" i="8"/>
  <c r="W15" i="8"/>
  <c r="W16" i="8"/>
  <c r="W17" i="8"/>
  <c r="W18" i="8"/>
  <c r="W19" i="8"/>
  <c r="W20" i="8"/>
  <c r="W21" i="8"/>
  <c r="W22" i="8"/>
  <c r="W23" i="8"/>
  <c r="W24" i="8"/>
  <c r="W25" i="8"/>
  <c r="W26" i="8"/>
  <c r="W27" i="8"/>
  <c r="W28" i="8"/>
  <c r="W29" i="8"/>
  <c r="W30" i="8"/>
  <c r="W31" i="8"/>
  <c r="W32" i="8"/>
  <c r="W33" i="8"/>
  <c r="W34" i="8"/>
  <c r="W35" i="8"/>
  <c r="W36" i="8"/>
  <c r="W37" i="8"/>
  <c r="W38" i="8"/>
  <c r="W39" i="8"/>
  <c r="W40" i="8"/>
  <c r="W41" i="8"/>
  <c r="W42" i="8"/>
  <c r="W43" i="8"/>
  <c r="W44" i="8"/>
  <c r="W45" i="8"/>
  <c r="W46" i="8"/>
  <c r="W47" i="8"/>
  <c r="W48" i="8"/>
  <c r="W49" i="8"/>
  <c r="W50" i="8"/>
  <c r="W3" i="8"/>
  <c r="K4"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3" i="8"/>
  <c r="Q4" i="8"/>
  <c r="Q5" i="8"/>
  <c r="Q6" i="8"/>
  <c r="Q7" i="8"/>
  <c r="Q8" i="8"/>
  <c r="Q9" i="8"/>
  <c r="Q10" i="8"/>
  <c r="Q11" i="8"/>
  <c r="Q12" i="8"/>
  <c r="Q13" i="8"/>
  <c r="Q14" i="8"/>
  <c r="Q15" i="8"/>
  <c r="Q16" i="8"/>
  <c r="Q17" i="8"/>
  <c r="Q18" i="8"/>
  <c r="Q19" i="8"/>
  <c r="Q20" i="8"/>
  <c r="Q21" i="8"/>
  <c r="Q22" i="8"/>
  <c r="Q23" i="8"/>
  <c r="Q24" i="8"/>
  <c r="Q25" i="8"/>
  <c r="Q26" i="8"/>
  <c r="Q27" i="8"/>
  <c r="Q28" i="8"/>
  <c r="Q29" i="8"/>
  <c r="Q30" i="8"/>
  <c r="Q31" i="8"/>
  <c r="Q32" i="8"/>
  <c r="Q33" i="8"/>
  <c r="Q34" i="8"/>
  <c r="Q35" i="8"/>
  <c r="Q36" i="8"/>
  <c r="Q37" i="8"/>
  <c r="Q38" i="8"/>
  <c r="Q39" i="8"/>
  <c r="Q40" i="8"/>
  <c r="Q41" i="8"/>
  <c r="Q42" i="8"/>
  <c r="Q43" i="8"/>
  <c r="Q44" i="8"/>
  <c r="Q45" i="8"/>
  <c r="Q46" i="8"/>
  <c r="Q47" i="8"/>
  <c r="Q48" i="8"/>
  <c r="Q49" i="8"/>
  <c r="Q50" i="8"/>
  <c r="Q3" i="8"/>
  <c r="D53" i="3" l="1"/>
  <c r="D52" i="3"/>
  <c r="G53" i="3"/>
  <c r="G52" i="3"/>
  <c r="F53" i="3"/>
  <c r="F52" i="3"/>
  <c r="E53" i="3"/>
  <c r="E52" i="3"/>
  <c r="C53" i="3"/>
  <c r="C52" i="3"/>
  <c r="B53" i="3"/>
  <c r="B52" i="3"/>
  <c r="B51" i="3"/>
  <c r="H3" i="7"/>
  <c r="H4"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2" i="7"/>
  <c r="J3" i="12" l="1"/>
  <c r="J4" i="12"/>
  <c r="J5" i="12"/>
  <c r="J6"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2" i="12"/>
  <c r="E61" i="14"/>
  <c r="G61" i="14"/>
  <c r="I61" i="14"/>
  <c r="J61" i="14"/>
  <c r="L61" i="14"/>
  <c r="E60" i="14"/>
  <c r="G60" i="14"/>
  <c r="I60" i="14"/>
  <c r="J60" i="14"/>
  <c r="L60" i="14"/>
  <c r="C61" i="14"/>
  <c r="C60" i="14"/>
  <c r="E59" i="14"/>
  <c r="G59" i="14"/>
  <c r="I59" i="14"/>
  <c r="J59" i="14"/>
  <c r="L59" i="14"/>
  <c r="C59" i="14"/>
  <c r="K52" i="14"/>
  <c r="H52" i="14"/>
  <c r="F52" i="14"/>
  <c r="D52" i="14"/>
  <c r="K51" i="14"/>
  <c r="H51" i="14"/>
  <c r="F51" i="14"/>
  <c r="D51" i="14"/>
  <c r="K46" i="14"/>
  <c r="H46" i="14"/>
  <c r="F46" i="14"/>
  <c r="D46" i="14"/>
  <c r="K45" i="14"/>
  <c r="H45" i="14"/>
  <c r="F45" i="14"/>
  <c r="D45" i="14"/>
  <c r="K43" i="14"/>
  <c r="H43" i="14"/>
  <c r="F43" i="14"/>
  <c r="D43" i="14"/>
  <c r="K42" i="14"/>
  <c r="H42" i="14"/>
  <c r="F42" i="14"/>
  <c r="D42" i="14"/>
  <c r="K39" i="14"/>
  <c r="H39" i="14"/>
  <c r="F39" i="14"/>
  <c r="D39" i="14"/>
  <c r="K38" i="14"/>
  <c r="H38" i="14"/>
  <c r="F38" i="14"/>
  <c r="D38" i="14"/>
  <c r="K32" i="14"/>
  <c r="H32" i="14"/>
  <c r="F32" i="14"/>
  <c r="D32" i="14"/>
  <c r="K31" i="14"/>
  <c r="H31" i="14"/>
  <c r="F31" i="14"/>
  <c r="D31" i="14"/>
  <c r="K30" i="14"/>
  <c r="H30" i="14"/>
  <c r="F30" i="14"/>
  <c r="D30" i="14"/>
  <c r="K20" i="14"/>
  <c r="H20" i="14"/>
  <c r="F20" i="14"/>
  <c r="D20" i="14"/>
  <c r="K19" i="14"/>
  <c r="H19" i="14"/>
  <c r="F19" i="14"/>
  <c r="D19" i="14"/>
  <c r="D22" i="14"/>
  <c r="F22" i="14"/>
  <c r="H22" i="14"/>
  <c r="K22" i="14"/>
  <c r="D23" i="14"/>
  <c r="F23" i="14"/>
  <c r="H23" i="14"/>
  <c r="K23" i="14"/>
  <c r="K17" i="14"/>
  <c r="H17" i="14"/>
  <c r="F17" i="14"/>
  <c r="D17" i="14"/>
  <c r="K16" i="14"/>
  <c r="H16" i="14"/>
  <c r="F16" i="14"/>
  <c r="D16" i="14"/>
  <c r="K5" i="14"/>
  <c r="H5" i="14"/>
  <c r="F5" i="14"/>
  <c r="D5" i="14"/>
  <c r="K4" i="14"/>
  <c r="H4" i="14"/>
  <c r="F4" i="14"/>
  <c r="D4" i="14"/>
  <c r="K53" i="14" l="1"/>
  <c r="H53" i="14"/>
  <c r="F53" i="14"/>
  <c r="D53" i="14"/>
  <c r="K47" i="14"/>
  <c r="H47" i="14"/>
  <c r="F47" i="14"/>
  <c r="D47" i="14"/>
  <c r="K44" i="14"/>
  <c r="H44" i="14"/>
  <c r="F44" i="14"/>
  <c r="D44" i="14"/>
  <c r="K40" i="14"/>
  <c r="H40" i="14"/>
  <c r="F40" i="14"/>
  <c r="D40" i="14"/>
  <c r="K33" i="14"/>
  <c r="H33" i="14"/>
  <c r="F33" i="14"/>
  <c r="D33" i="14"/>
  <c r="K21" i="14"/>
  <c r="H21" i="14"/>
  <c r="F21" i="14"/>
  <c r="D21" i="14"/>
  <c r="K18" i="14"/>
  <c r="H18" i="14"/>
  <c r="F18" i="14"/>
  <c r="D18" i="14"/>
  <c r="K6" i="14"/>
  <c r="H6" i="14"/>
  <c r="F6" i="14"/>
  <c r="D6" i="14"/>
  <c r="K57" i="14"/>
  <c r="H57" i="14"/>
  <c r="F57" i="14"/>
  <c r="D57" i="14"/>
  <c r="K56" i="14"/>
  <c r="H56" i="14"/>
  <c r="F56" i="14"/>
  <c r="D56" i="14"/>
  <c r="K55" i="14"/>
  <c r="H55" i="14"/>
  <c r="F55" i="14"/>
  <c r="D55" i="14"/>
  <c r="K54" i="14"/>
  <c r="H54" i="14"/>
  <c r="F54" i="14"/>
  <c r="D54" i="14"/>
  <c r="K50" i="14"/>
  <c r="H50" i="14"/>
  <c r="F50" i="14"/>
  <c r="D50" i="14"/>
  <c r="K49" i="14"/>
  <c r="H49" i="14"/>
  <c r="F49" i="14"/>
  <c r="D49" i="14"/>
  <c r="K48" i="14"/>
  <c r="H48" i="14"/>
  <c r="F48" i="14"/>
  <c r="D48" i="14"/>
  <c r="K41" i="14"/>
  <c r="H41" i="14"/>
  <c r="F41" i="14"/>
  <c r="D41" i="14"/>
  <c r="K37" i="14"/>
  <c r="H37" i="14"/>
  <c r="F37" i="14"/>
  <c r="D37" i="14"/>
  <c r="K36" i="14"/>
  <c r="H36" i="14"/>
  <c r="F36" i="14"/>
  <c r="D36" i="14"/>
  <c r="K35" i="14"/>
  <c r="H35" i="14"/>
  <c r="F35" i="14"/>
  <c r="D35" i="14"/>
  <c r="K34" i="14"/>
  <c r="H34" i="14"/>
  <c r="F34" i="14"/>
  <c r="D34" i="14"/>
  <c r="K29" i="14"/>
  <c r="H29" i="14"/>
  <c r="F29" i="14"/>
  <c r="D29" i="14"/>
  <c r="K28" i="14"/>
  <c r="H28" i="14"/>
  <c r="F28" i="14"/>
  <c r="D28" i="14"/>
  <c r="K27" i="14"/>
  <c r="H27" i="14"/>
  <c r="F27" i="14"/>
  <c r="D27" i="14"/>
  <c r="K26" i="14"/>
  <c r="H26" i="14"/>
  <c r="F26" i="14"/>
  <c r="D26" i="14"/>
  <c r="K25" i="14"/>
  <c r="H25" i="14"/>
  <c r="F25" i="14"/>
  <c r="D25" i="14"/>
  <c r="K24" i="14"/>
  <c r="H24" i="14"/>
  <c r="F24" i="14"/>
  <c r="D24" i="14"/>
  <c r="K15" i="14"/>
  <c r="H15" i="14"/>
  <c r="F15" i="14"/>
  <c r="D15" i="14"/>
  <c r="K14" i="14"/>
  <c r="H14" i="14"/>
  <c r="F14" i="14"/>
  <c r="D14" i="14"/>
  <c r="K13" i="14"/>
  <c r="H13" i="14"/>
  <c r="F13" i="14"/>
  <c r="D13" i="14"/>
  <c r="K12" i="14"/>
  <c r="H12" i="14"/>
  <c r="F12" i="14"/>
  <c r="D12" i="14"/>
  <c r="K11" i="14"/>
  <c r="H11" i="14"/>
  <c r="F11" i="14"/>
  <c r="D11" i="14"/>
  <c r="K10" i="14"/>
  <c r="H10" i="14"/>
  <c r="F10" i="14"/>
  <c r="D10" i="14"/>
  <c r="K9" i="14"/>
  <c r="H9" i="14"/>
  <c r="F9" i="14"/>
  <c r="D9" i="14"/>
  <c r="K8" i="14"/>
  <c r="H8" i="14"/>
  <c r="F8" i="14"/>
  <c r="D8" i="14"/>
  <c r="K7" i="14"/>
  <c r="H7" i="14"/>
  <c r="F7" i="14"/>
  <c r="D7" i="14"/>
  <c r="K3" i="14"/>
  <c r="H3" i="14"/>
  <c r="F3" i="14"/>
  <c r="D3" i="14"/>
  <c r="K2" i="14"/>
  <c r="H2" i="14"/>
  <c r="F2" i="14"/>
  <c r="D2" i="14"/>
  <c r="E53" i="12"/>
  <c r="G53" i="12"/>
  <c r="I53" i="12"/>
  <c r="K53" i="12"/>
  <c r="M53" i="12"/>
  <c r="C53" i="12"/>
  <c r="E52" i="12"/>
  <c r="G52" i="12"/>
  <c r="I52" i="12"/>
  <c r="K52" i="12"/>
  <c r="M52" i="12"/>
  <c r="C52" i="12"/>
  <c r="L3" i="12"/>
  <c r="L4" i="12"/>
  <c r="L5" i="12"/>
  <c r="L6" i="12"/>
  <c r="L7" i="12"/>
  <c r="L8" i="12"/>
  <c r="L9" i="12"/>
  <c r="L10" i="12"/>
  <c r="L11" i="12"/>
  <c r="L12" i="12"/>
  <c r="L13" i="12"/>
  <c r="L14" i="12"/>
  <c r="L16" i="12"/>
  <c r="L15" i="12"/>
  <c r="L18" i="12"/>
  <c r="L17" i="12"/>
  <c r="L19" i="12"/>
  <c r="L20" i="12"/>
  <c r="L21" i="12"/>
  <c r="L22" i="12"/>
  <c r="L23" i="12"/>
  <c r="L24" i="12"/>
  <c r="L25" i="12"/>
  <c r="L26" i="12"/>
  <c r="L28" i="12"/>
  <c r="L27" i="12"/>
  <c r="L29" i="12"/>
  <c r="L30" i="12"/>
  <c r="L31" i="12"/>
  <c r="L32" i="12"/>
  <c r="L33" i="12"/>
  <c r="L34" i="12"/>
  <c r="L35" i="12"/>
  <c r="L36" i="12"/>
  <c r="L38" i="12"/>
  <c r="L37" i="12"/>
  <c r="L40" i="12"/>
  <c r="L39" i="12"/>
  <c r="L41" i="12"/>
  <c r="L42" i="12"/>
  <c r="L43" i="12"/>
  <c r="L45" i="12"/>
  <c r="L44" i="12"/>
  <c r="L46" i="12"/>
  <c r="L47" i="12"/>
  <c r="L48" i="12"/>
  <c r="L49" i="12"/>
  <c r="L2" i="12"/>
  <c r="E51" i="12"/>
  <c r="G51" i="12"/>
  <c r="I51" i="12"/>
  <c r="K51" i="12"/>
  <c r="M51" i="12"/>
  <c r="C51" i="12"/>
  <c r="H3" i="12"/>
  <c r="H4" i="12"/>
  <c r="H5" i="12"/>
  <c r="H6" i="12"/>
  <c r="H7" i="12"/>
  <c r="H8" i="12"/>
  <c r="H9" i="12"/>
  <c r="H10" i="12"/>
  <c r="H11" i="12"/>
  <c r="H12" i="12"/>
  <c r="H13" i="12"/>
  <c r="H14" i="12"/>
  <c r="H16" i="12"/>
  <c r="H15" i="12"/>
  <c r="H18" i="12"/>
  <c r="H17" i="12"/>
  <c r="H19" i="12"/>
  <c r="H20" i="12"/>
  <c r="H21" i="12"/>
  <c r="H22" i="12"/>
  <c r="H23" i="12"/>
  <c r="H24" i="12"/>
  <c r="H25" i="12"/>
  <c r="H26" i="12"/>
  <c r="H28" i="12"/>
  <c r="H27" i="12"/>
  <c r="H29" i="12"/>
  <c r="H30" i="12"/>
  <c r="H31" i="12"/>
  <c r="H32" i="12"/>
  <c r="H33" i="12"/>
  <c r="H34" i="12"/>
  <c r="H35" i="12"/>
  <c r="H36" i="12"/>
  <c r="H38" i="12"/>
  <c r="H37" i="12"/>
  <c r="H40" i="12"/>
  <c r="H39" i="12"/>
  <c r="H41" i="12"/>
  <c r="H42" i="12"/>
  <c r="H43" i="12"/>
  <c r="H45" i="12"/>
  <c r="H44" i="12"/>
  <c r="H46" i="12"/>
  <c r="H47" i="12"/>
  <c r="H48" i="12"/>
  <c r="H49" i="12"/>
  <c r="H2" i="12"/>
  <c r="F3" i="12"/>
  <c r="F4" i="12"/>
  <c r="F5" i="12"/>
  <c r="F6" i="12"/>
  <c r="F7" i="12"/>
  <c r="F8" i="12"/>
  <c r="F9" i="12"/>
  <c r="F10" i="12"/>
  <c r="F11" i="12"/>
  <c r="F12" i="12"/>
  <c r="F13" i="12"/>
  <c r="F14" i="12"/>
  <c r="F16" i="12"/>
  <c r="F15" i="12"/>
  <c r="F18" i="12"/>
  <c r="F17" i="12"/>
  <c r="F19" i="12"/>
  <c r="F20" i="12"/>
  <c r="F21" i="12"/>
  <c r="F22" i="12"/>
  <c r="F23" i="12"/>
  <c r="F24" i="12"/>
  <c r="F25" i="12"/>
  <c r="F26" i="12"/>
  <c r="F28" i="12"/>
  <c r="F27" i="12"/>
  <c r="F29" i="12"/>
  <c r="F30" i="12"/>
  <c r="F31" i="12"/>
  <c r="F32" i="12"/>
  <c r="F33" i="12"/>
  <c r="F34" i="12"/>
  <c r="F35" i="12"/>
  <c r="F36" i="12"/>
  <c r="F38" i="12"/>
  <c r="F37" i="12"/>
  <c r="F40" i="12"/>
  <c r="F39" i="12"/>
  <c r="F41" i="12"/>
  <c r="F42" i="12"/>
  <c r="F43" i="12"/>
  <c r="F45" i="12"/>
  <c r="F44" i="12"/>
  <c r="F46" i="12"/>
  <c r="F47" i="12"/>
  <c r="F48" i="12"/>
  <c r="F49" i="12"/>
  <c r="F2" i="12"/>
  <c r="D3" i="12"/>
  <c r="D4" i="12"/>
  <c r="D5" i="12"/>
  <c r="D6" i="12"/>
  <c r="D7" i="12"/>
  <c r="D8" i="12"/>
  <c r="D9" i="12"/>
  <c r="D10" i="12"/>
  <c r="D11" i="12"/>
  <c r="D12" i="12"/>
  <c r="D13" i="12"/>
  <c r="D14" i="12"/>
  <c r="D16" i="12"/>
  <c r="D15" i="12"/>
  <c r="D18" i="12"/>
  <c r="D17" i="12"/>
  <c r="D19" i="12"/>
  <c r="D20" i="12"/>
  <c r="D21" i="12"/>
  <c r="D22" i="12"/>
  <c r="D23" i="12"/>
  <c r="D24" i="12"/>
  <c r="D25" i="12"/>
  <c r="D26" i="12"/>
  <c r="D28" i="12"/>
  <c r="D27" i="12"/>
  <c r="D29" i="12"/>
  <c r="D30" i="12"/>
  <c r="D31" i="12"/>
  <c r="D32" i="12"/>
  <c r="D33" i="12"/>
  <c r="D34" i="12"/>
  <c r="D35" i="12"/>
  <c r="D36" i="12"/>
  <c r="D38" i="12"/>
  <c r="D37" i="12"/>
  <c r="D40" i="12"/>
  <c r="D39" i="12"/>
  <c r="D41" i="12"/>
  <c r="D42" i="12"/>
  <c r="D43" i="12"/>
  <c r="D45" i="12"/>
  <c r="D44" i="12"/>
  <c r="D46" i="12"/>
  <c r="D47" i="12"/>
  <c r="D48" i="12"/>
  <c r="D49" i="12"/>
  <c r="D2" i="12"/>
  <c r="G36" i="13"/>
  <c r="F36" i="13"/>
  <c r="E36" i="13"/>
  <c r="D36" i="13"/>
  <c r="C36" i="13"/>
  <c r="G32" i="13"/>
  <c r="F32" i="13"/>
  <c r="E32" i="13"/>
  <c r="D32" i="13"/>
  <c r="C32" i="13"/>
  <c r="G31" i="13"/>
  <c r="F31" i="13"/>
  <c r="E31" i="13"/>
  <c r="D31" i="13"/>
  <c r="C31" i="13"/>
  <c r="G24" i="13"/>
  <c r="F24" i="13"/>
  <c r="E24" i="13"/>
  <c r="D24" i="13"/>
  <c r="C24" i="13"/>
  <c r="G15" i="13"/>
  <c r="F15" i="13"/>
  <c r="E15" i="13"/>
  <c r="D15" i="13"/>
  <c r="C15" i="13"/>
  <c r="G14" i="13"/>
  <c r="F14" i="13"/>
  <c r="E14" i="13"/>
  <c r="D14" i="13"/>
  <c r="C14" i="13"/>
  <c r="G4" i="13"/>
  <c r="F4" i="13"/>
  <c r="E4" i="13"/>
  <c r="D4" i="13"/>
  <c r="C4" i="13"/>
  <c r="G40" i="13"/>
  <c r="F40" i="13"/>
  <c r="E40" i="13"/>
  <c r="D40" i="13"/>
  <c r="C40" i="13"/>
  <c r="G39" i="13"/>
  <c r="F39" i="13"/>
  <c r="E39" i="13"/>
  <c r="D39" i="13"/>
  <c r="C39" i="13"/>
  <c r="G38" i="13"/>
  <c r="F38" i="13"/>
  <c r="E38" i="13"/>
  <c r="D38" i="13"/>
  <c r="C38" i="13"/>
  <c r="G37" i="13"/>
  <c r="F37" i="13"/>
  <c r="E37" i="13"/>
  <c r="D37" i="13"/>
  <c r="C37" i="13"/>
  <c r="G35" i="13"/>
  <c r="F35" i="13"/>
  <c r="E35" i="13"/>
  <c r="D35" i="13"/>
  <c r="C35" i="13"/>
  <c r="G34" i="13"/>
  <c r="F34" i="13"/>
  <c r="E34" i="13"/>
  <c r="D34" i="13"/>
  <c r="C34" i="13"/>
  <c r="G33" i="13"/>
  <c r="F33" i="13"/>
  <c r="E33" i="13"/>
  <c r="D33" i="13"/>
  <c r="C33" i="13"/>
  <c r="G30" i="13"/>
  <c r="F30" i="13"/>
  <c r="E30" i="13"/>
  <c r="D30" i="13"/>
  <c r="C30" i="13"/>
  <c r="G28" i="13"/>
  <c r="F28" i="13"/>
  <c r="E28" i="13"/>
  <c r="D28" i="13"/>
  <c r="C28" i="13"/>
  <c r="G27" i="13"/>
  <c r="F27" i="13"/>
  <c r="E27" i="13"/>
  <c r="D27" i="13"/>
  <c r="C27" i="13"/>
  <c r="G26" i="13"/>
  <c r="F26" i="13"/>
  <c r="E26" i="13"/>
  <c r="D26" i="13"/>
  <c r="C26" i="13"/>
  <c r="G25" i="13"/>
  <c r="F25" i="13"/>
  <c r="E25" i="13"/>
  <c r="D25" i="13"/>
  <c r="C25" i="13"/>
  <c r="G23" i="13"/>
  <c r="F23" i="13"/>
  <c r="E23" i="13"/>
  <c r="D23" i="13"/>
  <c r="C23" i="13"/>
  <c r="G22" i="13"/>
  <c r="F22" i="13"/>
  <c r="E22" i="13"/>
  <c r="D22" i="13"/>
  <c r="C22" i="13"/>
  <c r="G21" i="13"/>
  <c r="F21" i="13"/>
  <c r="E21" i="13"/>
  <c r="D21" i="13"/>
  <c r="C21" i="13"/>
  <c r="G20" i="13"/>
  <c r="F20" i="13"/>
  <c r="E20" i="13"/>
  <c r="D20" i="13"/>
  <c r="C20" i="13"/>
  <c r="G19" i="13"/>
  <c r="F19" i="13"/>
  <c r="E19" i="13"/>
  <c r="D19" i="13"/>
  <c r="C19" i="13"/>
  <c r="G18" i="13"/>
  <c r="F18" i="13"/>
  <c r="E18" i="13"/>
  <c r="D18" i="13"/>
  <c r="C18" i="13"/>
  <c r="G17" i="13"/>
  <c r="F17" i="13"/>
  <c r="E17" i="13"/>
  <c r="D17" i="13"/>
  <c r="C17" i="13"/>
  <c r="G16" i="13"/>
  <c r="F16" i="13"/>
  <c r="E16" i="13"/>
  <c r="D16" i="13"/>
  <c r="C16" i="13"/>
  <c r="G13" i="13"/>
  <c r="F13" i="13"/>
  <c r="E13" i="13"/>
  <c r="D13" i="13"/>
  <c r="C13" i="13"/>
  <c r="G12" i="13"/>
  <c r="F12" i="13"/>
  <c r="E12" i="13"/>
  <c r="D12" i="13"/>
  <c r="C12" i="13"/>
  <c r="G11" i="13"/>
  <c r="F11" i="13"/>
  <c r="E11" i="13"/>
  <c r="D11" i="13"/>
  <c r="C11" i="13"/>
  <c r="G10" i="13"/>
  <c r="F10" i="13"/>
  <c r="E10" i="13"/>
  <c r="D10" i="13"/>
  <c r="C10" i="13"/>
  <c r="G9" i="13"/>
  <c r="F9" i="13"/>
  <c r="E9" i="13"/>
  <c r="D9" i="13"/>
  <c r="C9" i="13"/>
  <c r="G8" i="13"/>
  <c r="F8" i="13"/>
  <c r="E8" i="13"/>
  <c r="D8" i="13"/>
  <c r="C8" i="13"/>
  <c r="G7" i="13"/>
  <c r="F7" i="13"/>
  <c r="E7" i="13"/>
  <c r="D7" i="13"/>
  <c r="C7" i="13"/>
  <c r="G6" i="13"/>
  <c r="F6" i="13"/>
  <c r="E6" i="13"/>
  <c r="D6" i="13"/>
  <c r="C6" i="13"/>
  <c r="G5" i="13"/>
  <c r="F5" i="13"/>
  <c r="E5" i="13"/>
  <c r="D5" i="13"/>
  <c r="C5" i="13"/>
  <c r="G3" i="13"/>
  <c r="F3" i="13"/>
  <c r="E3" i="13"/>
  <c r="D3" i="13"/>
  <c r="C3" i="13"/>
  <c r="G2" i="13"/>
  <c r="F2" i="13"/>
  <c r="E2" i="13"/>
  <c r="D2" i="13"/>
  <c r="C2" i="13"/>
  <c r="F52" i="12" l="1"/>
  <c r="H53" i="12"/>
  <c r="L53" i="12"/>
  <c r="L52" i="12"/>
  <c r="D53" i="12"/>
  <c r="H52" i="12"/>
  <c r="D52" i="12"/>
  <c r="F53" i="12"/>
  <c r="H61" i="14"/>
  <c r="H60" i="14"/>
  <c r="K60" i="14"/>
  <c r="K61" i="14"/>
  <c r="D61" i="14"/>
  <c r="D60" i="14"/>
  <c r="F61" i="14"/>
  <c r="F60" i="14"/>
  <c r="C29" i="13"/>
  <c r="C42" i="13" s="1"/>
  <c r="E29" i="13"/>
  <c r="E42" i="13" s="1"/>
  <c r="F29" i="13"/>
  <c r="F42" i="13" s="1"/>
  <c r="G29" i="13"/>
  <c r="G42" i="13" s="1"/>
  <c r="D29" i="13"/>
  <c r="D42" i="13" s="1"/>
  <c r="E43" i="13"/>
  <c r="F43" i="13"/>
  <c r="F53" i="7"/>
  <c r="G53" i="7"/>
  <c r="H53" i="7"/>
  <c r="K53" i="7"/>
  <c r="D53" i="7"/>
  <c r="F52" i="7"/>
  <c r="G52" i="7"/>
  <c r="H52" i="7"/>
  <c r="K52" i="7"/>
  <c r="D52" i="7"/>
  <c r="F51" i="7"/>
  <c r="G51" i="7"/>
  <c r="H51" i="7"/>
  <c r="K51" i="7"/>
  <c r="D51" i="7"/>
  <c r="C43" i="13" l="1"/>
  <c r="D43" i="13"/>
  <c r="G43" i="13"/>
  <c r="F51" i="3"/>
  <c r="E51" i="3" l="1"/>
  <c r="D51" i="3"/>
  <c r="C51" i="3"/>
  <c r="D52" i="4"/>
  <c r="C54" i="4"/>
  <c r="D54" i="4"/>
  <c r="E54" i="4"/>
  <c r="F54" i="4"/>
  <c r="G54" i="4"/>
  <c r="H54" i="4"/>
  <c r="I54" i="4"/>
  <c r="C53" i="4"/>
  <c r="D53" i="4"/>
  <c r="E53" i="4"/>
  <c r="F53" i="4"/>
  <c r="G53" i="4"/>
  <c r="H53" i="4"/>
  <c r="I53" i="4"/>
  <c r="C52" i="4"/>
  <c r="E52" i="4"/>
  <c r="F52" i="4"/>
  <c r="G52" i="4"/>
  <c r="H52" i="4"/>
  <c r="I52" i="4"/>
  <c r="B54" i="4"/>
  <c r="B53" i="4"/>
  <c r="B52" i="4"/>
  <c r="G3" i="2" l="1"/>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2" i="2"/>
  <c r="C52" i="2" s="1"/>
  <c r="S4" i="8"/>
  <c r="S5" i="8"/>
  <c r="S6" i="8"/>
  <c r="S7" i="8"/>
  <c r="S8" i="8"/>
  <c r="S9" i="8"/>
  <c r="S10" i="8"/>
  <c r="S11" i="8"/>
  <c r="S12" i="8"/>
  <c r="S13" i="8"/>
  <c r="S14" i="8"/>
  <c r="S15" i="8"/>
  <c r="S16" i="8"/>
  <c r="S17" i="8"/>
  <c r="S18" i="8"/>
  <c r="S19" i="8"/>
  <c r="S20" i="8"/>
  <c r="S21" i="8"/>
  <c r="S22" i="8"/>
  <c r="S23" i="8"/>
  <c r="S24" i="8"/>
  <c r="S25" i="8"/>
  <c r="S26" i="8"/>
  <c r="S27" i="8"/>
  <c r="S28" i="8"/>
  <c r="S29" i="8"/>
  <c r="S30" i="8"/>
  <c r="S31" i="8"/>
  <c r="S32" i="8"/>
  <c r="S33" i="8"/>
  <c r="S34" i="8"/>
  <c r="S35" i="8"/>
  <c r="S36" i="8"/>
  <c r="S37" i="8"/>
  <c r="S38" i="8"/>
  <c r="S39" i="8"/>
  <c r="S40" i="8"/>
  <c r="S41" i="8"/>
  <c r="S42" i="8"/>
  <c r="S43" i="8"/>
  <c r="S44" i="8"/>
  <c r="S45" i="8"/>
  <c r="S46" i="8"/>
  <c r="S47" i="8"/>
  <c r="S48" i="8"/>
  <c r="S49" i="8"/>
  <c r="S50" i="8"/>
  <c r="S3" i="8"/>
  <c r="S53" i="8" s="1"/>
  <c r="R54" i="8"/>
  <c r="R53" i="8"/>
  <c r="R52"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3" i="8"/>
  <c r="L54" i="8"/>
  <c r="L53" i="8"/>
  <c r="L52" i="8"/>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3" i="8"/>
  <c r="C54" i="8"/>
  <c r="C53" i="8"/>
  <c r="C52" i="8"/>
  <c r="F54" i="8"/>
  <c r="F53" i="8"/>
  <c r="F52" i="8"/>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2" i="9"/>
  <c r="G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2" i="9"/>
  <c r="F3" i="9"/>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2" i="9"/>
  <c r="G54" i="8" l="1"/>
  <c r="M53" i="8"/>
  <c r="G53" i="2"/>
  <c r="G53" i="8"/>
  <c r="M54" i="8"/>
  <c r="S54" i="8"/>
  <c r="C53" i="2"/>
  <c r="G52" i="2"/>
  <c r="C52" i="9"/>
  <c r="C51" i="9"/>
  <c r="E52" i="9"/>
  <c r="E51" i="9"/>
  <c r="F51" i="9"/>
  <c r="F52" i="9"/>
  <c r="G51" i="9"/>
  <c r="G52" i="9"/>
  <c r="D52" i="9"/>
  <c r="D51" i="9"/>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2" i="3"/>
  <c r="I54" i="8"/>
  <c r="O54" i="8"/>
  <c r="U54" i="8"/>
  <c r="I53" i="8"/>
  <c r="O53" i="8"/>
  <c r="U53" i="8"/>
  <c r="I52" i="8"/>
  <c r="O52" i="8"/>
  <c r="U52" i="8"/>
  <c r="V4" i="8"/>
  <c r="V5" i="8"/>
  <c r="V6" i="8"/>
  <c r="V7" i="8"/>
  <c r="V8" i="8"/>
  <c r="V9" i="8"/>
  <c r="V10" i="8"/>
  <c r="V11" i="8"/>
  <c r="V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3" i="8"/>
  <c r="P4" i="8"/>
  <c r="P5"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3" i="8"/>
  <c r="J4"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3" i="8"/>
  <c r="P53" i="8" l="1"/>
  <c r="J53" i="8"/>
  <c r="V53" i="8"/>
  <c r="V54" i="8"/>
  <c r="P54" i="8"/>
  <c r="J54" i="8"/>
  <c r="J43" i="4"/>
  <c r="J24" i="4"/>
  <c r="J37" i="4"/>
  <c r="J3" i="4"/>
  <c r="J10" i="4"/>
  <c r="J8" i="4"/>
  <c r="J9" i="4"/>
  <c r="J11" i="4"/>
  <c r="J13" i="4"/>
  <c r="J14" i="4"/>
  <c r="J16" i="4"/>
  <c r="J26" i="4"/>
  <c r="J18" i="4"/>
  <c r="J20" i="4"/>
  <c r="J4" i="4"/>
  <c r="J25" i="4"/>
  <c r="J23" i="4"/>
  <c r="J29" i="4"/>
  <c r="J27" i="4"/>
  <c r="J6" i="4"/>
  <c r="J32" i="4"/>
  <c r="J30" i="4"/>
  <c r="J22" i="4"/>
  <c r="J33" i="4"/>
  <c r="J12" i="4"/>
  <c r="J34" i="4"/>
  <c r="J49" i="4"/>
  <c r="J31" i="4"/>
  <c r="J36" i="4"/>
  <c r="J38" i="4"/>
  <c r="J40" i="4"/>
  <c r="J41" i="4"/>
  <c r="J42" i="4"/>
  <c r="J7" i="4"/>
  <c r="J21" i="4"/>
  <c r="J35" i="4"/>
  <c r="J15" i="4"/>
  <c r="J19" i="4"/>
  <c r="J44" i="4"/>
  <c r="J45" i="4"/>
  <c r="J17" i="4"/>
  <c r="J39" i="4"/>
  <c r="J46" i="4"/>
  <c r="J28" i="4"/>
  <c r="J47" i="4"/>
  <c r="J48" i="4"/>
  <c r="J50" i="4"/>
  <c r="J5" i="4"/>
  <c r="J54" i="4" l="1"/>
  <c r="J53" i="4"/>
</calcChain>
</file>

<file path=xl/sharedStrings.xml><?xml version="1.0" encoding="utf-8"?>
<sst xmlns="http://schemas.openxmlformats.org/spreadsheetml/2006/main" count="1121" uniqueCount="225">
  <si>
    <t>Woonsocket</t>
  </si>
  <si>
    <t>Woonsocket Harris Public Library</t>
  </si>
  <si>
    <t>Westerly</t>
  </si>
  <si>
    <t>Westerly Public Library</t>
  </si>
  <si>
    <t>West Warwick</t>
  </si>
  <si>
    <t>West Warwick Public Library</t>
  </si>
  <si>
    <t>West Greenwich</t>
  </si>
  <si>
    <t>Louttit Memorial Library</t>
  </si>
  <si>
    <t>Warwick</t>
  </si>
  <si>
    <t>Warwick Public Library</t>
  </si>
  <si>
    <t>Pontiac Free Library</t>
  </si>
  <si>
    <t>Warren</t>
  </si>
  <si>
    <t>George Hail Free Library</t>
  </si>
  <si>
    <t>Tiverton</t>
  </si>
  <si>
    <t>Tiverton Public Library</t>
  </si>
  <si>
    <t/>
  </si>
  <si>
    <t>South Kingstown</t>
  </si>
  <si>
    <t>South Kingstown Public Library</t>
  </si>
  <si>
    <t>Smithfield</t>
  </si>
  <si>
    <t>Greenville Public Library</t>
  </si>
  <si>
    <t>East Smithfield Public Library</t>
  </si>
  <si>
    <t>Scituate</t>
  </si>
  <si>
    <t>North Scituate Public Library</t>
  </si>
  <si>
    <t>Hope Library</t>
  </si>
  <si>
    <t>Richmond</t>
  </si>
  <si>
    <t>Clark Memorial Library</t>
  </si>
  <si>
    <t>Providence</t>
  </si>
  <si>
    <t>Providence Public Library</t>
  </si>
  <si>
    <t>Providence Community Library</t>
  </si>
  <si>
    <t>Portsmouth</t>
  </si>
  <si>
    <t>Portsmouth Free Public Library</t>
  </si>
  <si>
    <t>Pawtucket</t>
  </si>
  <si>
    <t>Pawtucket Public Library</t>
  </si>
  <si>
    <t>North Smithfield</t>
  </si>
  <si>
    <t>North Smithfield Public Library</t>
  </si>
  <si>
    <t>North Providence</t>
  </si>
  <si>
    <t>Mayor Salvatore Mancini Union Free Library</t>
  </si>
  <si>
    <t>North Kingstown</t>
  </si>
  <si>
    <t>Willett Free Library</t>
  </si>
  <si>
    <t>North Kingstown Free Library</t>
  </si>
  <si>
    <t>Davisville Free Library</t>
  </si>
  <si>
    <t>Newport</t>
  </si>
  <si>
    <t>Newport Public Library</t>
  </si>
  <si>
    <t>New Shoreham</t>
  </si>
  <si>
    <t>Island Free Library</t>
  </si>
  <si>
    <t>Narragansett</t>
  </si>
  <si>
    <t>Middletown</t>
  </si>
  <si>
    <t>Middletown Public Library</t>
  </si>
  <si>
    <t>Little Compton</t>
  </si>
  <si>
    <t>Brownell Library, Home Of Little Compton</t>
  </si>
  <si>
    <t>Lincoln</t>
  </si>
  <si>
    <t>Lincoln Public Library</t>
  </si>
  <si>
    <t>Johnston</t>
  </si>
  <si>
    <t>Marian J. Mohr Memorial Library</t>
  </si>
  <si>
    <t>Jamestown</t>
  </si>
  <si>
    <t>Jamestown Philomenian Library</t>
  </si>
  <si>
    <t>Hopkinton</t>
  </si>
  <si>
    <t>Langworthy Public Library</t>
  </si>
  <si>
    <t>Ashaway Free Library</t>
  </si>
  <si>
    <t>Glocester</t>
  </si>
  <si>
    <t>Harmony Library</t>
  </si>
  <si>
    <t>Glocester Manton Free Public Library</t>
  </si>
  <si>
    <t>Foster</t>
  </si>
  <si>
    <t>Libraries Of Foster</t>
  </si>
  <si>
    <t>Exeter</t>
  </si>
  <si>
    <t>Exeter Public Library</t>
  </si>
  <si>
    <t>East Providence</t>
  </si>
  <si>
    <t>East Providence Public Library</t>
  </si>
  <si>
    <t>East Greenwich</t>
  </si>
  <si>
    <t>East Greenwich Free Library</t>
  </si>
  <si>
    <t>Cumberland</t>
  </si>
  <si>
    <t>Cumberland Public Library</t>
  </si>
  <si>
    <t>Cranston</t>
  </si>
  <si>
    <t>Cranston Public Library</t>
  </si>
  <si>
    <t>Coventry</t>
  </si>
  <si>
    <t>Coventry Public Library</t>
  </si>
  <si>
    <t>Charlestown</t>
  </si>
  <si>
    <t>Cross' Mills Public Library</t>
  </si>
  <si>
    <t>Central Falls</t>
  </si>
  <si>
    <t>Adams Public Library</t>
  </si>
  <si>
    <t>Burrillville</t>
  </si>
  <si>
    <t>Pascoag Free Public Library</t>
  </si>
  <si>
    <t>Jesse M. Smith Memorial Library</t>
  </si>
  <si>
    <t>Bristol</t>
  </si>
  <si>
    <t>Rogers Free Library</t>
  </si>
  <si>
    <t>Barrington</t>
  </si>
  <si>
    <t>Barrington Public Library</t>
  </si>
  <si>
    <t>Received from Total</t>
  </si>
  <si>
    <t>Received from Out-of-State Libraries</t>
  </si>
  <si>
    <t>Received from In-State non-OSL Libraries</t>
  </si>
  <si>
    <t>Received from OSL Libraries</t>
  </si>
  <si>
    <t>Provided to Total</t>
  </si>
  <si>
    <t>Provided to Out-of-State Libraries</t>
  </si>
  <si>
    <t>Provided to In-State non-OSL Libraries</t>
  </si>
  <si>
    <t>Provided to OSL Libraries</t>
  </si>
  <si>
    <t>Total YA Materials</t>
  </si>
  <si>
    <t>YA Physical Material</t>
  </si>
  <si>
    <t>Total Circulation Children Materials</t>
  </si>
  <si>
    <t>Children's Physical Materials</t>
  </si>
  <si>
    <t>Total Circulation Adult Materials</t>
  </si>
  <si>
    <t>Adult Physical Material</t>
  </si>
  <si>
    <t>Total Collection Use</t>
  </si>
  <si>
    <t>Total Circulation Physical and Electronic Materials</t>
  </si>
  <si>
    <t>Total Retrieval of Electronic Information</t>
  </si>
  <si>
    <t>Other Cooperative Agreement Electronic Collection Usage</t>
  </si>
  <si>
    <t>State Electronic Collection Usage</t>
  </si>
  <si>
    <t>Local Electronic Collection Usage</t>
  </si>
  <si>
    <t>Total Electronic Materials Circulation</t>
  </si>
  <si>
    <t>Local Electronic Material Circulation</t>
  </si>
  <si>
    <t>eBooks Circulation</t>
  </si>
  <si>
    <t>Video-Downloadable Circulation</t>
  </si>
  <si>
    <t>Audio-Downloadable Circulation</t>
  </si>
  <si>
    <t>Total Physical Item Circulation</t>
  </si>
  <si>
    <t>Other Physical Item Circulation</t>
  </si>
  <si>
    <t>Physical Audio and Video Circulation</t>
  </si>
  <si>
    <t>Print Circulation</t>
  </si>
  <si>
    <t>City</t>
  </si>
  <si>
    <t>Location</t>
  </si>
  <si>
    <t>Maury Loontjens Memorial Library</t>
  </si>
  <si>
    <t>Electronic Content Use (K + O)</t>
  </si>
  <si>
    <t>Number of Registered Borrowers</t>
  </si>
  <si>
    <t>Physical % of Total Circulation</t>
  </si>
  <si>
    <t>Adult % of Physical Circulation</t>
  </si>
  <si>
    <t>Children % of Physical Circulation</t>
  </si>
  <si>
    <t>YA % of Physical Circulation</t>
  </si>
  <si>
    <t>Children's Physical Circulation</t>
  </si>
  <si>
    <t>Adult Physical Circulation</t>
  </si>
  <si>
    <t>Average</t>
  </si>
  <si>
    <t>Median</t>
  </si>
  <si>
    <t>Total</t>
  </si>
  <si>
    <t>Adult</t>
  </si>
  <si>
    <t>Children</t>
  </si>
  <si>
    <t>Young Adult</t>
  </si>
  <si>
    <t>Adult % of Total Circulation</t>
  </si>
  <si>
    <t>Children % of Total Circulation</t>
  </si>
  <si>
    <t>YA % of Total Circulation</t>
  </si>
  <si>
    <t>Population of Legal Service Area</t>
  </si>
  <si>
    <t>OSL Population</t>
  </si>
  <si>
    <t>Actual Hours Open per Year</t>
  </si>
  <si>
    <t>Collection expenditure per use</t>
  </si>
  <si>
    <t>Total Collection Expenditures</t>
  </si>
  <si>
    <t>Circulation per Hour</t>
  </si>
  <si>
    <t>Total Library Materials (Physical &amp; Electronic)</t>
  </si>
  <si>
    <t>Circulation per registered borrower</t>
  </si>
  <si>
    <t>Turnover rate (Avg circ per item)</t>
  </si>
  <si>
    <t>Provided to</t>
  </si>
  <si>
    <t>Received from</t>
  </si>
  <si>
    <t>Print % of Total Circulation</t>
  </si>
  <si>
    <t>50,000+</t>
  </si>
  <si>
    <t>Circulation per Registered Borrower</t>
  </si>
  <si>
    <t>Circulation per capita</t>
  </si>
  <si>
    <t>Circulation per Capita</t>
  </si>
  <si>
    <t>20,000-49,999</t>
  </si>
  <si>
    <t>10,000-19,999</t>
  </si>
  <si>
    <t>5,000-9,999</t>
  </si>
  <si>
    <t>Below 5,000</t>
  </si>
  <si>
    <t>Population</t>
  </si>
  <si>
    <t>Audio-DL Circulation</t>
  </si>
  <si>
    <t>Video-DL Circulation</t>
  </si>
  <si>
    <t>Local Electronic Materials Circulation</t>
  </si>
  <si>
    <t>Total Circulation (Physical and Electronic Materials)</t>
  </si>
  <si>
    <t>Audio % of Electronic Circulation</t>
  </si>
  <si>
    <t>Electronic % of Total Circulation</t>
  </si>
  <si>
    <t>Video % of Electronic Circulation</t>
  </si>
  <si>
    <t>eBooks % of Electronic Circulation</t>
  </si>
  <si>
    <t>Local % of Electronic Circulation</t>
  </si>
  <si>
    <t>Audio-DL Circulation *</t>
  </si>
  <si>
    <t>Total Electronic AV Circulation†</t>
  </si>
  <si>
    <t>Video-DL Circulation *</t>
  </si>
  <si>
    <t>Net Lending Rate *</t>
  </si>
  <si>
    <t>Use per capita *</t>
  </si>
  <si>
    <t>Turnover Rate †</t>
  </si>
  <si>
    <t>Circulation per Hour *</t>
  </si>
  <si>
    <t>Collection Expenditure per Use ‡</t>
  </si>
  <si>
    <t>* This figure represents circulation of consortially purchased OverDrive materials.
† This excludes Local Electronic Materials Circulation, as that figure is not broken down by format (audio, visual, ebooks).</t>
  </si>
  <si>
    <t>Release date: February 2020</t>
  </si>
  <si>
    <t xml:space="preserve">These data tables are part of a statistical report based on data collected in the 2019 Rhode Island Public Library Annual Survey. The full report is located on the Office of Library and Information Services website at http://www.olis.ri.gov/stats/pls/index.php. </t>
  </si>
  <si>
    <t>Data collected through the Annual Survey covers FY2019 (July 1, 2018 - June 30, 2019). The deadline for the report submission was September 15, 2019.</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</si>
  <si>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</si>
  <si>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Click on one of the links below or one of the tabs to view individual sheets.</t>
  </si>
  <si>
    <t>Tab Title</t>
  </si>
  <si>
    <t>Worksheet description</t>
  </si>
  <si>
    <t>2019 Rhode Island Public Library Statistical Report:
Collection Use</t>
  </si>
  <si>
    <t>Circ Measures</t>
  </si>
  <si>
    <t>Circ Measures - muni</t>
  </si>
  <si>
    <t>Circ Measures - pop</t>
  </si>
  <si>
    <t>Physical Circ</t>
  </si>
  <si>
    <t>Audience</t>
  </si>
  <si>
    <t>Elec Materials</t>
  </si>
  <si>
    <t>Elec Materials - muni</t>
  </si>
  <si>
    <t>AV Circ</t>
  </si>
  <si>
    <t>E-Collections Use</t>
  </si>
  <si>
    <t>ILL</t>
  </si>
  <si>
    <t>Several Rhode Island municipalities have multiple library systems. To better reflect service population of each library system, these data tables include rankings based on populations used by Ocean State Libraries (www.oslri.org). If you have questions about using the data, suggestions for improvements, or have developed analyses that would be helpful to the community, please contact Kelly Metzger (401-574-9305; email: kelly.metzger@olis.ri.gov).</t>
  </si>
  <si>
    <t>Throughout this spreadsheet, calculated measures are indicated by a gold column heading, except on the Audience tab. Newly introduced output measures are defined in footnotes below the applicable tables.</t>
  </si>
  <si>
    <t>Output measures by municipality</t>
  </si>
  <si>
    <t>Output measures for each library</t>
  </si>
  <si>
    <t>Output measures arranged by population peer groups</t>
  </si>
  <si>
    <t>Physical collection circulation</t>
  </si>
  <si>
    <t>Physical and electronic circulation, by audience</t>
  </si>
  <si>
    <t>Electronic materials circulation</t>
  </si>
  <si>
    <t>Electronic materials circulation by municipality</t>
  </si>
  <si>
    <t>Audio visual circulation, both physical and electronic</t>
  </si>
  <si>
    <t>Electronic Collections Use</t>
  </si>
  <si>
    <t>Interlibrary Loan statistics</t>
  </si>
  <si>
    <t>Raw data about circulation and collection use, as reported</t>
  </si>
  <si>
    <t>All Data</t>
  </si>
  <si>
    <t>Children Circulation per Capita</t>
  </si>
  <si>
    <t>Adult Circulation per Capita</t>
  </si>
  <si>
    <t>YA Circulation per Capita</t>
  </si>
  <si>
    <t>Adult Electronic Circulation</t>
  </si>
  <si>
    <t>YA Physical Circulation</t>
  </si>
  <si>
    <t>Children Electronic Circulation</t>
  </si>
  <si>
    <t>YA Electronic Circulation</t>
  </si>
  <si>
    <t>Children's Electronic Circulation</t>
  </si>
  <si>
    <t>Physical AV Circulation per Capita</t>
  </si>
  <si>
    <t>AV % of Total Circulation</t>
  </si>
  <si>
    <t>Circulation per Hour*</t>
  </si>
  <si>
    <t>Turnover Rate†</t>
  </si>
  <si>
    <t>Collection Expenditure per Use‡</t>
  </si>
  <si>
    <r>
      <rPr>
        <b/>
        <sz val="9"/>
        <rFont val="Calibri"/>
        <family val="2"/>
        <scheme val="minor"/>
      </rPr>
      <t>* Circulation per Hour</t>
    </r>
    <r>
      <rPr>
        <sz val="9"/>
        <rFont val="Calibri"/>
        <family val="2"/>
        <scheme val="minor"/>
      </rPr>
      <t xml:space="preserve"> </t>
    </r>
    <r>
      <rPr>
        <i/>
        <sz val="9"/>
        <rFont val="Calibri"/>
        <family val="2"/>
        <scheme val="minor"/>
      </rPr>
      <t>(Actual Hours Open per Year ÷ Total Physical Item Circulation)</t>
    </r>
    <r>
      <rPr>
        <sz val="9"/>
        <rFont val="Calibri"/>
        <family val="2"/>
        <scheme val="minor"/>
      </rPr>
      <t xml:space="preserve"> - This output measure shows the average number of physical transactions per hour that the library is open.
</t>
    </r>
    <r>
      <rPr>
        <b/>
        <sz val="9"/>
        <rFont val="Calibri"/>
        <family val="2"/>
        <scheme val="minor"/>
      </rPr>
      <t>† Turnover Rate</t>
    </r>
    <r>
      <rPr>
        <sz val="9"/>
        <rFont val="Calibri"/>
        <family val="2"/>
        <scheme val="minor"/>
      </rPr>
      <t xml:space="preserve"> </t>
    </r>
    <r>
      <rPr>
        <i/>
        <sz val="9"/>
        <rFont val="Calibri"/>
        <family val="2"/>
        <scheme val="minor"/>
      </rPr>
      <t>(Total Circulation ÷ Total Library Materials)</t>
    </r>
    <r>
      <rPr>
        <sz val="9"/>
        <rFont val="Calibri"/>
        <family val="2"/>
        <scheme val="minor"/>
      </rPr>
      <t xml:space="preserve"> - This output measure relates the number of circulation transactions to the size of the collection. It is a measure of the activity of the library's collection, indiciating the number of times each piece of the collection would have circulated during the year, if curculation had been spread evenly throughout the collection.
</t>
    </r>
    <r>
      <rPr>
        <b/>
        <sz val="9"/>
        <rFont val="Calibri"/>
        <family val="2"/>
        <scheme val="minor"/>
      </rPr>
      <t>‡ Collection Expenditure per Use</t>
    </r>
    <r>
      <rPr>
        <sz val="9"/>
        <rFont val="Calibri"/>
        <family val="2"/>
        <scheme val="minor"/>
      </rPr>
      <t xml:space="preserve"> </t>
    </r>
    <r>
      <rPr>
        <i/>
        <sz val="9"/>
        <rFont val="Calibri"/>
        <family val="2"/>
        <scheme val="minor"/>
      </rPr>
      <t>(Total Collection Expenditures ÷ Total Circulation)</t>
    </r>
    <r>
      <rPr>
        <sz val="9"/>
        <rFont val="Calibri"/>
        <family val="2"/>
        <scheme val="minor"/>
      </rPr>
      <t xml:space="preserve"> - This output measure relates the funds spent on acquiring materials to the number of materials circulated by Registered Borrowers.</t>
    </r>
  </si>
  <si>
    <r>
      <rPr>
        <b/>
        <sz val="9"/>
        <color theme="1"/>
        <rFont val="Calibri"/>
        <family val="2"/>
        <scheme val="minor"/>
      </rPr>
      <t>* Use per capita</t>
    </r>
    <r>
      <rPr>
        <sz val="9"/>
        <color theme="1"/>
        <rFont val="Calibri"/>
        <family val="2"/>
        <scheme val="minor"/>
      </rPr>
      <t xml:space="preserve"> </t>
    </r>
    <r>
      <rPr>
        <i/>
        <sz val="9"/>
        <color theme="1"/>
        <rFont val="Calibri"/>
        <family val="2"/>
        <scheme val="minor"/>
      </rPr>
      <t>(Total Retrieval of Electronic Information ÷ Population)</t>
    </r>
    <r>
      <rPr>
        <sz val="9"/>
        <color theme="1"/>
        <rFont val="Calibri"/>
        <family val="2"/>
        <scheme val="minor"/>
      </rPr>
      <t xml:space="preserve"> - This output measure relates the average number of times per person the library's electronic collection was accessed.</t>
    </r>
  </si>
  <si>
    <r>
      <rPr>
        <b/>
        <sz val="9"/>
        <color theme="1"/>
        <rFont val="Calibri"/>
        <family val="2"/>
        <scheme val="minor"/>
      </rPr>
      <t>* Net Lending Rate</t>
    </r>
    <r>
      <rPr>
        <sz val="9"/>
        <color theme="1"/>
        <rFont val="Calibri"/>
        <family val="2"/>
        <scheme val="minor"/>
      </rPr>
      <t xml:space="preserve"> </t>
    </r>
    <r>
      <rPr>
        <i/>
        <sz val="9"/>
        <color theme="1"/>
        <rFont val="Calibri"/>
        <family val="2"/>
        <scheme val="minor"/>
      </rPr>
      <t>(Provided to Total ÷ Received from Total)</t>
    </r>
    <r>
      <rPr>
        <sz val="9"/>
        <color theme="1"/>
        <rFont val="Calibri"/>
        <family val="2"/>
        <scheme val="minor"/>
      </rPr>
      <t xml:space="preserve"> - This output measure is a ratio that indicates whether the library does more borrowing or lending. A number greater than 1.0 indicates the library does more lending; a number below 1.0 indicates the library does more borrowing.</t>
    </r>
  </si>
  <si>
    <t>Louttit Library</t>
  </si>
  <si>
    <t>Physical and Electronic AV Circulation
(D +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</si>
</sst>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0.0"/>
  </numFmts>
  <fonts count="20" x14ac:knownFonts="1">
    <font>
      <sz val="11"/>
      <color theme="1"/>
      <name val="Calibri"/>
      <family val="2"/>
      <scheme val="minor"/>
    </font>
    <font>
      <sz val="10"/>
      <name val="Arial"/>
      <family val="2"/>
    </font>
    <font>
      <sz val="10"/>
      <name val="Calibri"/>
      <family val="2"/>
      <scheme val="minor"/>
    </font>
    <font>
      <sz val="11"/>
      <color theme="1"/>
      <name val="Calibri"/>
      <family val="2"/>
      <scheme val="minor"/>
    </font>
    <font>
      <b/>
      <sz val="10"/>
      <color theme="0"/>
      <name val="Calibri"/>
      <family val="2"/>
      <scheme val="minor"/>
    </font>
    <font>
      <sz val="10"/>
      <color theme="1"/>
      <name val="Calibri"/>
      <family val="2"/>
      <scheme val="minor"/>
    </font>
    <font>
      <b/>
      <sz val="10"/>
      <name val="Calibri"/>
      <family val="2"/>
      <scheme val="minor"/>
    </font>
    <font>
      <b/>
      <sz val="10"/>
      <color theme="1"/>
      <name val="Calibri"/>
      <family val="2"/>
      <scheme val="minor"/>
    </font>
    <font>
      <i/>
      <sz val="10"/>
      <name val="Calibri"/>
      <family val="2"/>
      <scheme val="minor"/>
    </font>
    <font>
      <i/>
      <sz val="10"/>
      <color theme="1"/>
      <name val="Calibri"/>
      <family val="2"/>
      <scheme val="minor"/>
    </font>
    <font>
      <u/>
      <sz val="11"/>
      <color theme="10"/>
      <name val="Calibri"/>
      <family val="2"/>
      <scheme val="minor"/>
    </font>
    <font>
      <b/>
      <sz val="11"/>
      <name val="Calibri"/>
      <family val="2"/>
      <scheme val="minor"/>
    </font>
    <font>
      <b/>
      <sz val="10"/>
      <name val="Arial"/>
      <family val="2"/>
    </font>
    <font>
      <u/>
      <sz val="10"/>
      <color theme="10"/>
      <name val="Arial"/>
      <family val="2"/>
    </font>
    <font>
      <sz val="9"/>
      <name val="Calibri"/>
      <family val="2"/>
      <scheme val="minor"/>
    </font>
    <font>
      <b/>
      <sz val="9"/>
      <name val="Calibri"/>
      <family val="2"/>
      <scheme val="minor"/>
    </font>
    <font>
      <i/>
      <sz val="9"/>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s>
  <fills count="12">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7"/>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s>
  <cellStyleXfs count="6">
    <xf numFmtId="0" fontId="0" fillId="0" borderId="0"/>
    <xf numFmtId="0" fontId="1" fillId="0" borderId="0"/>
    <xf numFmtId="9" fontId="3" fillId="0" borderId="0" applyFont="0" applyFill="0" applyBorder="0" applyAlignment="0" applyProtection="0"/>
    <xf numFmtId="44" fontId="3" fillId="0" borderId="0" applyFont="0" applyFill="0" applyBorder="0" applyAlignment="0" applyProtection="0"/>
    <xf numFmtId="0" fontId="10" fillId="0" borderId="0" applyNumberFormat="0" applyFill="0" applyBorder="0" applyAlignment="0" applyProtection="0"/>
    <xf numFmtId="0" fontId="13" fillId="0" borderId="0" applyNumberFormat="0" applyFill="0" applyBorder="0" applyAlignment="0" applyProtection="0"/>
  </cellStyleXfs>
  <cellXfs count="215">
    <xf numFmtId="0" fontId="0" fillId="0" borderId="0" xfId="0"/>
    <xf numFmtId="0" fontId="2" fillId="0" borderId="0" xfId="1" applyFont="1"/>
    <xf numFmtId="0" fontId="2" fillId="0" borderId="0" xfId="0" applyFont="1"/>
    <xf numFmtId="0" fontId="4" fillId="2"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xf numFmtId="0" fontId="4" fillId="2" borderId="0" xfId="1" applyFont="1" applyFill="1" applyAlignment="1">
      <alignment horizontal="center" vertical="center" wrapText="1"/>
    </xf>
    <xf numFmtId="0" fontId="6" fillId="0" borderId="0" xfId="1" applyFont="1"/>
    <xf numFmtId="3" fontId="4" fillId="2" borderId="0" xfId="1" applyNumberFormat="1" applyFont="1" applyFill="1" applyAlignment="1">
      <alignment horizontal="center" vertical="center" wrapText="1"/>
    </xf>
    <xf numFmtId="3" fontId="6" fillId="3" borderId="0" xfId="1" applyNumberFormat="1" applyFont="1" applyFill="1" applyAlignment="1">
      <alignment horizontal="center" vertical="center" wrapText="1"/>
    </xf>
    <xf numFmtId="3" fontId="2" fillId="0" borderId="0" xfId="1" applyNumberFormat="1" applyFont="1"/>
    <xf numFmtId="3" fontId="4" fillId="2" borderId="0" xfId="0" applyNumberFormat="1" applyFont="1" applyFill="1" applyAlignment="1">
      <alignment horizontal="center" vertical="center" wrapText="1"/>
    </xf>
    <xf numFmtId="3" fontId="6" fillId="0" borderId="0" xfId="1" applyNumberFormat="1" applyFont="1"/>
    <xf numFmtId="0" fontId="4" fillId="2" borderId="2" xfId="0" applyFont="1" applyFill="1" applyBorder="1" applyAlignment="1">
      <alignment horizontal="center" vertical="center" wrapText="1"/>
    </xf>
    <xf numFmtId="0" fontId="5" fillId="0" borderId="5" xfId="0" applyFont="1" applyBorder="1"/>
    <xf numFmtId="0" fontId="5" fillId="5" borderId="5" xfId="0" applyFont="1" applyFill="1" applyBorder="1"/>
    <xf numFmtId="0" fontId="7" fillId="0" borderId="1" xfId="0" applyFont="1" applyBorder="1"/>
    <xf numFmtId="3" fontId="4" fillId="2" borderId="3" xfId="0" applyNumberFormat="1" applyFont="1" applyFill="1" applyBorder="1" applyAlignment="1">
      <alignment horizontal="center" vertical="center" wrapText="1"/>
    </xf>
    <xf numFmtId="0" fontId="5" fillId="0" borderId="0" xfId="0" applyFont="1" applyAlignment="1">
      <alignment horizontal="center"/>
    </xf>
    <xf numFmtId="3" fontId="5" fillId="0" borderId="0" xfId="0" applyNumberFormat="1" applyFont="1" applyAlignment="1">
      <alignment horizont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3" fontId="5" fillId="0" borderId="0" xfId="0" applyNumberFormat="1" applyFont="1" applyBorder="1" applyAlignment="1">
      <alignment horizontal="center"/>
    </xf>
    <xf numFmtId="9" fontId="5" fillId="0" borderId="0" xfId="2" applyFont="1" applyBorder="1" applyAlignment="1">
      <alignment horizontal="center"/>
    </xf>
    <xf numFmtId="9" fontId="5" fillId="0" borderId="6" xfId="2" applyFont="1" applyBorder="1" applyAlignment="1">
      <alignment horizontal="center"/>
    </xf>
    <xf numFmtId="3" fontId="7" fillId="0" borderId="1" xfId="0" applyNumberFormat="1" applyFont="1" applyBorder="1" applyAlignment="1">
      <alignment horizontal="center"/>
    </xf>
    <xf numFmtId="9" fontId="7" fillId="0" borderId="1" xfId="2" applyFont="1" applyBorder="1" applyAlignment="1">
      <alignment horizontal="center"/>
    </xf>
    <xf numFmtId="3" fontId="5" fillId="5" borderId="0" xfId="0" applyNumberFormat="1" applyFont="1" applyFill="1" applyBorder="1" applyAlignment="1">
      <alignment horizontal="center"/>
    </xf>
    <xf numFmtId="0" fontId="5" fillId="5" borderId="6" xfId="0" applyFont="1" applyFill="1" applyBorder="1" applyAlignment="1">
      <alignment horizontal="center"/>
    </xf>
    <xf numFmtId="3" fontId="2" fillId="0" borderId="0" xfId="1" applyNumberFormat="1" applyFont="1" applyAlignment="1">
      <alignment horizontal="center"/>
    </xf>
    <xf numFmtId="9" fontId="2" fillId="0" borderId="0" xfId="2" applyFont="1" applyAlignment="1">
      <alignment horizontal="center"/>
    </xf>
    <xf numFmtId="0" fontId="2" fillId="0" borderId="3" xfId="0" applyFont="1" applyBorder="1"/>
    <xf numFmtId="3" fontId="2" fillId="0" borderId="3" xfId="1" applyNumberFormat="1" applyFont="1" applyBorder="1"/>
    <xf numFmtId="3" fontId="4" fillId="2" borderId="0" xfId="1" applyNumberFormat="1" applyFont="1" applyFill="1" applyBorder="1" applyAlignment="1">
      <alignment horizontal="center" vertical="center" wrapText="1"/>
    </xf>
    <xf numFmtId="3" fontId="6" fillId="6" borderId="0" xfId="1" applyNumberFormat="1" applyFont="1" applyFill="1" applyBorder="1" applyAlignment="1">
      <alignment horizontal="center" vertical="center" wrapText="1"/>
    </xf>
    <xf numFmtId="0" fontId="2" fillId="0" borderId="5" xfId="1" applyFont="1" applyBorder="1"/>
    <xf numFmtId="0" fontId="2" fillId="0" borderId="0" xfId="0" applyFont="1" applyBorder="1"/>
    <xf numFmtId="3" fontId="2" fillId="0" borderId="0" xfId="1" applyNumberFormat="1" applyFont="1" applyBorder="1"/>
    <xf numFmtId="0" fontId="2" fillId="0" borderId="7" xfId="1" applyFont="1" applyBorder="1"/>
    <xf numFmtId="0" fontId="2" fillId="0" borderId="8" xfId="0" applyFont="1" applyBorder="1"/>
    <xf numFmtId="3" fontId="2" fillId="0" borderId="8" xfId="1" applyNumberFormat="1" applyFont="1" applyBorder="1"/>
    <xf numFmtId="0" fontId="2" fillId="0" borderId="1" xfId="0" applyFont="1" applyBorder="1"/>
    <xf numFmtId="3" fontId="2" fillId="0" borderId="1" xfId="1" applyNumberFormat="1" applyFont="1" applyBorder="1"/>
    <xf numFmtId="3" fontId="2" fillId="0" borderId="0" xfId="0" applyNumberFormat="1" applyFont="1"/>
    <xf numFmtId="44" fontId="2" fillId="0" borderId="0" xfId="3" applyFont="1"/>
    <xf numFmtId="9" fontId="2" fillId="0" borderId="1" xfId="2" applyFont="1" applyBorder="1" applyAlignment="1">
      <alignment horizontal="center"/>
    </xf>
    <xf numFmtId="0" fontId="4" fillId="2" borderId="3" xfId="0" applyFont="1" applyFill="1" applyBorder="1" applyAlignment="1">
      <alignment horizontal="center" vertical="center" wrapText="1"/>
    </xf>
    <xf numFmtId="3" fontId="6" fillId="8" borderId="0" xfId="1" applyNumberFormat="1" applyFont="1" applyFill="1" applyBorder="1" applyAlignment="1">
      <alignment horizontal="center" vertical="center" wrapText="1"/>
    </xf>
    <xf numFmtId="9" fontId="4" fillId="2" borderId="0" xfId="2" applyFont="1" applyFill="1" applyBorder="1" applyAlignment="1">
      <alignment horizontal="center" vertical="center" wrapText="1"/>
    </xf>
    <xf numFmtId="9" fontId="6" fillId="6" borderId="0" xfId="2" applyFont="1" applyFill="1" applyBorder="1" applyAlignment="1">
      <alignment horizontal="center" vertical="center" wrapText="1"/>
    </xf>
    <xf numFmtId="9" fontId="6" fillId="8" borderId="0" xfId="2" applyFont="1" applyFill="1" applyBorder="1" applyAlignment="1">
      <alignment horizontal="center" vertical="center" wrapText="1"/>
    </xf>
    <xf numFmtId="3" fontId="6" fillId="0" borderId="1" xfId="1" applyNumberFormat="1" applyFont="1" applyBorder="1" applyAlignment="1">
      <alignment horizontal="center"/>
    </xf>
    <xf numFmtId="9" fontId="6" fillId="0" borderId="1" xfId="2" applyFont="1" applyBorder="1" applyAlignment="1">
      <alignment horizontal="center"/>
    </xf>
    <xf numFmtId="0" fontId="6" fillId="0" borderId="1" xfId="1" applyFont="1" applyBorder="1"/>
    <xf numFmtId="3" fontId="2" fillId="5" borderId="0" xfId="1" applyNumberFormat="1" applyFont="1" applyFill="1" applyBorder="1" applyAlignment="1">
      <alignment horizontal="center"/>
    </xf>
    <xf numFmtId="9" fontId="2" fillId="5" borderId="0" xfId="2" applyFont="1" applyFill="1" applyBorder="1" applyAlignment="1">
      <alignment horizontal="center"/>
    </xf>
    <xf numFmtId="3" fontId="5" fillId="0" borderId="8" xfId="0" applyNumberFormat="1" applyFont="1" applyBorder="1" applyAlignment="1">
      <alignment horizontal="center"/>
    </xf>
    <xf numFmtId="9" fontId="5" fillId="0" borderId="8" xfId="2" applyFont="1" applyBorder="1" applyAlignment="1">
      <alignment horizontal="center"/>
    </xf>
    <xf numFmtId="9" fontId="2" fillId="0" borderId="1" xfId="2" applyFont="1" applyFill="1" applyBorder="1" applyAlignment="1">
      <alignment horizontal="center"/>
    </xf>
    <xf numFmtId="0" fontId="2" fillId="5" borderId="5" xfId="1" applyFont="1" applyFill="1" applyBorder="1"/>
    <xf numFmtId="0" fontId="2" fillId="5" borderId="0" xfId="0" applyFont="1" applyFill="1" applyBorder="1"/>
    <xf numFmtId="44" fontId="4" fillId="2" borderId="0" xfId="3" applyFont="1" applyFill="1" applyAlignment="1">
      <alignment horizontal="center" vertical="center" wrapText="1"/>
    </xf>
    <xf numFmtId="3" fontId="4" fillId="2" borderId="5" xfId="0" applyNumberFormat="1" applyFont="1" applyFill="1" applyBorder="1" applyAlignment="1">
      <alignment horizontal="center" vertical="center" wrapText="1"/>
    </xf>
    <xf numFmtId="3" fontId="5" fillId="0" borderId="5" xfId="0" applyNumberFormat="1" applyFont="1" applyBorder="1" applyAlignment="1">
      <alignment horizontal="center"/>
    </xf>
    <xf numFmtId="3" fontId="5" fillId="0" borderId="7" xfId="0" applyNumberFormat="1" applyFont="1" applyBorder="1" applyAlignment="1">
      <alignment horizontal="center"/>
    </xf>
    <xf numFmtId="3" fontId="6" fillId="6" borderId="5" xfId="0" applyNumberFormat="1" applyFont="1" applyFill="1" applyBorder="1" applyAlignment="1">
      <alignment horizontal="center" vertical="center" wrapText="1"/>
    </xf>
    <xf numFmtId="3" fontId="6" fillId="8" borderId="5" xfId="0" applyNumberFormat="1" applyFont="1" applyFill="1" applyBorder="1" applyAlignment="1">
      <alignment horizontal="center" vertical="center" wrapText="1"/>
    </xf>
    <xf numFmtId="0" fontId="6" fillId="0" borderId="1" xfId="0" applyFont="1" applyBorder="1"/>
    <xf numFmtId="0" fontId="4" fillId="2" borderId="2" xfId="1" applyFont="1" applyFill="1" applyBorder="1" applyAlignment="1">
      <alignment horizontal="center" vertical="center" wrapText="1"/>
    </xf>
    <xf numFmtId="0" fontId="2" fillId="5" borderId="10" xfId="1" applyFont="1" applyFill="1" applyBorder="1"/>
    <xf numFmtId="0" fontId="2" fillId="5" borderId="11" xfId="0" applyFont="1" applyFill="1" applyBorder="1"/>
    <xf numFmtId="0" fontId="4" fillId="2" borderId="3" xfId="0" applyFont="1" applyFill="1" applyBorder="1" applyAlignment="1">
      <alignment horizontal="center" vertical="center" wrapText="1"/>
    </xf>
    <xf numFmtId="0" fontId="7" fillId="0" borderId="1" xfId="0" applyFont="1" applyBorder="1" applyAlignment="1">
      <alignment horizontal="center"/>
    </xf>
    <xf numFmtId="2" fontId="2" fillId="0" borderId="0" xfId="0" applyNumberFormat="1" applyFont="1" applyBorder="1" applyAlignment="1">
      <alignment horizontal="center"/>
    </xf>
    <xf numFmtId="44" fontId="2" fillId="0" borderId="6" xfId="3" applyFont="1" applyBorder="1" applyAlignment="1">
      <alignment horizontal="center"/>
    </xf>
    <xf numFmtId="2" fontId="2" fillId="0" borderId="8" xfId="0" applyNumberFormat="1" applyFont="1" applyBorder="1" applyAlignment="1">
      <alignment horizontal="center"/>
    </xf>
    <xf numFmtId="44" fontId="2" fillId="0" borderId="9" xfId="3" applyFont="1" applyBorder="1" applyAlignment="1">
      <alignment horizontal="center"/>
    </xf>
    <xf numFmtId="0" fontId="2" fillId="5" borderId="11" xfId="0" applyFont="1" applyFill="1" applyBorder="1" applyAlignment="1">
      <alignment horizontal="center"/>
    </xf>
    <xf numFmtId="0" fontId="2" fillId="5" borderId="12" xfId="0" applyFont="1" applyFill="1" applyBorder="1" applyAlignment="1">
      <alignment horizontal="center"/>
    </xf>
    <xf numFmtId="2" fontId="6" fillId="0" borderId="1" xfId="0" applyNumberFormat="1" applyFont="1" applyBorder="1" applyAlignment="1">
      <alignment horizontal="center"/>
    </xf>
    <xf numFmtId="44" fontId="6" fillId="0" borderId="1" xfId="3" applyFont="1" applyBorder="1" applyAlignment="1">
      <alignment horizontal="center"/>
    </xf>
    <xf numFmtId="0" fontId="2" fillId="0" borderId="0" xfId="0" applyFont="1" applyAlignment="1">
      <alignment horizontal="center"/>
    </xf>
    <xf numFmtId="2" fontId="5" fillId="0" borderId="0" xfId="0" applyNumberFormat="1" applyFont="1" applyAlignment="1">
      <alignment horizontal="center"/>
    </xf>
    <xf numFmtId="0" fontId="5" fillId="5" borderId="10" xfId="0" applyFont="1" applyFill="1" applyBorder="1"/>
    <xf numFmtId="3" fontId="5" fillId="5" borderId="11" xfId="0" applyNumberFormat="1" applyFont="1" applyFill="1" applyBorder="1" applyAlignment="1">
      <alignment horizontal="center"/>
    </xf>
    <xf numFmtId="0" fontId="5" fillId="5" borderId="11" xfId="0" applyFont="1" applyFill="1" applyBorder="1" applyAlignment="1">
      <alignment horizontal="center"/>
    </xf>
    <xf numFmtId="0" fontId="5" fillId="5" borderId="12" xfId="0" applyFont="1" applyFill="1" applyBorder="1" applyAlignment="1">
      <alignment horizontal="center"/>
    </xf>
    <xf numFmtId="0" fontId="5" fillId="0" borderId="8" xfId="0" applyFont="1" applyBorder="1"/>
    <xf numFmtId="2" fontId="5" fillId="0" borderId="8" xfId="0" applyNumberFormat="1" applyFont="1" applyBorder="1" applyAlignment="1">
      <alignment horizontal="center"/>
    </xf>
    <xf numFmtId="0" fontId="7" fillId="0" borderId="8" xfId="0" applyFont="1" applyBorder="1"/>
    <xf numFmtId="0" fontId="5" fillId="0" borderId="8" xfId="0" applyFont="1" applyBorder="1" applyAlignment="1">
      <alignment horizontal="center" vertical="center" wrapText="1"/>
    </xf>
    <xf numFmtId="0" fontId="5" fillId="0" borderId="8" xfId="0" applyFont="1" applyBorder="1" applyAlignment="1">
      <alignment horizontal="center"/>
    </xf>
    <xf numFmtId="4" fontId="7" fillId="0" borderId="1" xfId="0" applyNumberFormat="1" applyFont="1" applyBorder="1" applyAlignment="1">
      <alignment horizontal="center"/>
    </xf>
    <xf numFmtId="3" fontId="4" fillId="3" borderId="6" xfId="0" applyNumberFormat="1" applyFont="1" applyFill="1" applyBorder="1" applyAlignment="1">
      <alignment horizontal="center" vertical="center" wrapText="1"/>
    </xf>
    <xf numFmtId="3" fontId="5" fillId="0" borderId="6" xfId="0" applyNumberFormat="1" applyFont="1" applyBorder="1" applyAlignment="1">
      <alignment horizontal="center"/>
    </xf>
    <xf numFmtId="3" fontId="4" fillId="3" borderId="0" xfId="0" applyNumberFormat="1" applyFont="1" applyFill="1" applyBorder="1" applyAlignment="1">
      <alignment horizontal="center" vertical="center" wrapText="1"/>
    </xf>
    <xf numFmtId="2" fontId="5" fillId="0" borderId="6" xfId="2" applyNumberFormat="1" applyFont="1" applyBorder="1" applyAlignment="1">
      <alignment horizontal="center"/>
    </xf>
    <xf numFmtId="0" fontId="5" fillId="0" borderId="7" xfId="0" applyFont="1" applyBorder="1"/>
    <xf numFmtId="3" fontId="5" fillId="0" borderId="9" xfId="0" applyNumberFormat="1" applyFont="1" applyBorder="1" applyAlignment="1">
      <alignment horizontal="center"/>
    </xf>
    <xf numFmtId="2" fontId="5" fillId="0" borderId="9" xfId="2" applyNumberFormat="1" applyFont="1" applyBorder="1" applyAlignment="1">
      <alignment horizontal="center"/>
    </xf>
    <xf numFmtId="3" fontId="2" fillId="0" borderId="0" xfId="0" applyNumberFormat="1" applyFont="1" applyBorder="1" applyAlignment="1">
      <alignment horizontal="center"/>
    </xf>
    <xf numFmtId="3" fontId="2" fillId="0" borderId="8" xfId="0" applyNumberFormat="1" applyFont="1" applyBorder="1" applyAlignment="1">
      <alignment horizontal="center"/>
    </xf>
    <xf numFmtId="0" fontId="2" fillId="5" borderId="0" xfId="0" applyFont="1" applyFill="1" applyBorder="1" applyAlignment="1">
      <alignment horizontal="center"/>
    </xf>
    <xf numFmtId="3" fontId="6" fillId="0" borderId="1" xfId="0" applyNumberFormat="1" applyFont="1" applyBorder="1" applyAlignment="1">
      <alignment horizontal="center"/>
    </xf>
    <xf numFmtId="0" fontId="6" fillId="4" borderId="0" xfId="0" applyFont="1" applyFill="1" applyAlignment="1">
      <alignment horizontal="center" vertical="center" wrapText="1"/>
    </xf>
    <xf numFmtId="0" fontId="4" fillId="2" borderId="2" xfId="1"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3" fontId="4" fillId="2" borderId="6" xfId="0" applyNumberFormat="1" applyFont="1" applyFill="1" applyBorder="1" applyAlignment="1">
      <alignment horizontal="center" vertical="center" wrapText="1"/>
    </xf>
    <xf numFmtId="3" fontId="4" fillId="2" borderId="3" xfId="1" applyNumberFormat="1" applyFont="1" applyFill="1" applyBorder="1" applyAlignment="1">
      <alignment horizontal="center" vertical="center" wrapText="1"/>
    </xf>
    <xf numFmtId="3" fontId="2" fillId="0" borderId="0" xfId="1" applyNumberFormat="1" applyFont="1" applyBorder="1" applyAlignment="1">
      <alignment horizontal="center"/>
    </xf>
    <xf numFmtId="3" fontId="6" fillId="5" borderId="0" xfId="1" applyNumberFormat="1" applyFont="1" applyFill="1" applyBorder="1" applyAlignment="1">
      <alignment horizontal="center"/>
    </xf>
    <xf numFmtId="3" fontId="4" fillId="2" borderId="4" xfId="1" applyNumberFormat="1" applyFont="1" applyFill="1" applyBorder="1" applyAlignment="1">
      <alignment horizontal="center" vertical="center" wrapText="1"/>
    </xf>
    <xf numFmtId="3" fontId="2" fillId="0" borderId="6" xfId="1" applyNumberFormat="1" applyFont="1" applyBorder="1" applyAlignment="1">
      <alignment horizontal="center"/>
    </xf>
    <xf numFmtId="0" fontId="6" fillId="0" borderId="10" xfId="1" applyFont="1" applyBorder="1"/>
    <xf numFmtId="0" fontId="2" fillId="0" borderId="5" xfId="0" applyFont="1" applyBorder="1"/>
    <xf numFmtId="0" fontId="2" fillId="0" borderId="7" xfId="0" applyFont="1" applyBorder="1"/>
    <xf numFmtId="0" fontId="2" fillId="5" borderId="10" xfId="0" applyFont="1" applyFill="1" applyBorder="1"/>
    <xf numFmtId="3" fontId="6" fillId="4" borderId="3" xfId="1" applyNumberFormat="1" applyFont="1" applyFill="1" applyBorder="1" applyAlignment="1">
      <alignment horizontal="center" vertical="center" wrapText="1"/>
    </xf>
    <xf numFmtId="9" fontId="2" fillId="0" borderId="0" xfId="2" applyFont="1" applyBorder="1" applyAlignment="1">
      <alignment horizontal="center"/>
    </xf>
    <xf numFmtId="10" fontId="2" fillId="0" borderId="0" xfId="2" applyNumberFormat="1" applyFont="1" applyBorder="1" applyAlignment="1">
      <alignment horizontal="center"/>
    </xf>
    <xf numFmtId="10" fontId="6" fillId="0" borderId="1" xfId="2" applyNumberFormat="1" applyFont="1" applyBorder="1" applyAlignment="1">
      <alignment horizontal="center"/>
    </xf>
    <xf numFmtId="0" fontId="2" fillId="5" borderId="5" xfId="0" applyFont="1" applyFill="1" applyBorder="1"/>
    <xf numFmtId="3" fontId="2" fillId="0" borderId="8" xfId="1" applyNumberFormat="1" applyFont="1" applyBorder="1" applyAlignment="1">
      <alignment horizontal="center"/>
    </xf>
    <xf numFmtId="9" fontId="2" fillId="0" borderId="8" xfId="2" applyFont="1" applyBorder="1" applyAlignment="1">
      <alignment horizontal="center"/>
    </xf>
    <xf numFmtId="10" fontId="2" fillId="0" borderId="8" xfId="2" applyNumberFormat="1" applyFont="1" applyBorder="1" applyAlignment="1">
      <alignment horizontal="center"/>
    </xf>
    <xf numFmtId="3" fontId="8" fillId="0" borderId="0" xfId="1" applyNumberFormat="1" applyFont="1" applyBorder="1" applyAlignment="1">
      <alignment horizontal="center"/>
    </xf>
    <xf numFmtId="9" fontId="8" fillId="0" borderId="0" xfId="2" applyFont="1" applyBorder="1" applyAlignment="1">
      <alignment horizontal="center"/>
    </xf>
    <xf numFmtId="10" fontId="8" fillId="0" borderId="0" xfId="2" applyNumberFormat="1" applyFont="1" applyBorder="1" applyAlignment="1">
      <alignment horizontal="center"/>
    </xf>
    <xf numFmtId="3" fontId="9" fillId="0" borderId="6" xfId="0" applyNumberFormat="1" applyFont="1" applyBorder="1" applyAlignment="1">
      <alignment horizontal="center"/>
    </xf>
    <xf numFmtId="0" fontId="8" fillId="0" borderId="5" xfId="0" applyFont="1" applyBorder="1"/>
    <xf numFmtId="9" fontId="2" fillId="0" borderId="0" xfId="2" applyNumberFormat="1" applyFont="1" applyBorder="1" applyAlignment="1">
      <alignment horizontal="center"/>
    </xf>
    <xf numFmtId="3" fontId="5" fillId="5" borderId="6" xfId="0" applyNumberFormat="1" applyFont="1" applyFill="1" applyBorder="1" applyAlignment="1">
      <alignment horizontal="center"/>
    </xf>
    <xf numFmtId="0" fontId="1" fillId="9" borderId="13" xfId="1" applyFill="1" applyBorder="1"/>
    <xf numFmtId="0" fontId="11" fillId="0" borderId="0" xfId="1" applyFont="1" applyAlignment="1">
      <alignment vertical="center"/>
    </xf>
    <xf numFmtId="0" fontId="1" fillId="0" borderId="0" xfId="1"/>
    <xf numFmtId="0" fontId="1" fillId="9" borderId="16" xfId="1" applyFill="1" applyBorder="1"/>
    <xf numFmtId="0" fontId="1" fillId="9" borderId="0" xfId="1" applyFill="1" applyBorder="1"/>
    <xf numFmtId="0" fontId="1" fillId="9" borderId="17" xfId="1" applyFill="1" applyBorder="1"/>
    <xf numFmtId="0" fontId="1" fillId="9" borderId="0" xfId="1" applyFont="1" applyFill="1" applyBorder="1"/>
    <xf numFmtId="0" fontId="1" fillId="9" borderId="16" xfId="1" applyFill="1" applyBorder="1" applyAlignment="1">
      <alignment vertical="center"/>
    </xf>
    <xf numFmtId="0" fontId="1" fillId="0" borderId="0" xfId="1" applyAlignment="1">
      <alignment vertical="center"/>
    </xf>
    <xf numFmtId="0" fontId="12" fillId="9" borderId="0" xfId="1" applyFont="1" applyFill="1" applyBorder="1"/>
    <xf numFmtId="0" fontId="1" fillId="0" borderId="0" xfId="1" applyBorder="1"/>
    <xf numFmtId="0" fontId="13" fillId="0" borderId="0" xfId="5"/>
    <xf numFmtId="0" fontId="1" fillId="9" borderId="0" xfId="1" applyFill="1" applyBorder="1" applyAlignment="1">
      <alignment horizontal="left" vertical="center" wrapText="1"/>
    </xf>
    <xf numFmtId="0" fontId="1" fillId="9" borderId="17" xfId="1" applyFill="1" applyBorder="1" applyAlignment="1">
      <alignment horizontal="left" vertical="center" wrapText="1"/>
    </xf>
    <xf numFmtId="0" fontId="1" fillId="9" borderId="0" xfId="1" applyFill="1" applyBorder="1" applyAlignment="1">
      <alignment wrapText="1"/>
    </xf>
    <xf numFmtId="0" fontId="1" fillId="9" borderId="17" xfId="1" applyFill="1" applyBorder="1" applyAlignment="1">
      <alignment wrapText="1"/>
    </xf>
    <xf numFmtId="0" fontId="1" fillId="9" borderId="7" xfId="1" applyFill="1" applyBorder="1"/>
    <xf numFmtId="0" fontId="1" fillId="9" borderId="8" xfId="1" applyFill="1" applyBorder="1"/>
    <xf numFmtId="0" fontId="1" fillId="9" borderId="8" xfId="1" applyFont="1" applyFill="1" applyBorder="1"/>
    <xf numFmtId="0" fontId="1" fillId="9" borderId="9" xfId="1" applyFill="1" applyBorder="1"/>
    <xf numFmtId="0" fontId="13" fillId="0" borderId="0" xfId="4" applyFont="1" applyFill="1"/>
    <xf numFmtId="0" fontId="13" fillId="0" borderId="8" xfId="4" applyFont="1" applyFill="1" applyBorder="1"/>
    <xf numFmtId="0" fontId="4" fillId="2" borderId="2" xfId="1" applyFont="1" applyFill="1" applyBorder="1" applyAlignment="1">
      <alignment horizontal="center" vertical="center" wrapText="1"/>
    </xf>
    <xf numFmtId="0" fontId="4" fillId="2" borderId="3" xfId="0" applyFont="1" applyFill="1" applyBorder="1" applyAlignment="1">
      <alignment horizontal="center" vertical="center" wrapText="1"/>
    </xf>
    <xf numFmtId="164" fontId="5" fillId="0" borderId="0" xfId="2" applyNumberFormat="1" applyFont="1" applyBorder="1" applyAlignment="1">
      <alignment horizontal="center"/>
    </xf>
    <xf numFmtId="3" fontId="5" fillId="0" borderId="0" xfId="2" applyNumberFormat="1" applyFont="1" applyBorder="1" applyAlignment="1">
      <alignment horizontal="center"/>
    </xf>
    <xf numFmtId="3" fontId="5" fillId="0" borderId="8" xfId="2" applyNumberFormat="1" applyFont="1" applyBorder="1" applyAlignment="1">
      <alignment horizontal="center"/>
    </xf>
    <xf numFmtId="0" fontId="2" fillId="10" borderId="5" xfId="1" applyFont="1" applyFill="1" applyBorder="1"/>
    <xf numFmtId="0" fontId="2" fillId="10" borderId="0" xfId="0" applyFont="1" applyFill="1" applyBorder="1"/>
    <xf numFmtId="3" fontId="5" fillId="10" borderId="0" xfId="0" applyNumberFormat="1" applyFont="1" applyFill="1" applyBorder="1" applyAlignment="1">
      <alignment horizontal="center"/>
    </xf>
    <xf numFmtId="3" fontId="6" fillId="10" borderId="0" xfId="1" applyNumberFormat="1" applyFont="1" applyFill="1" applyBorder="1"/>
    <xf numFmtId="9" fontId="5" fillId="10" borderId="0" xfId="2" applyFont="1" applyFill="1" applyBorder="1" applyAlignment="1">
      <alignment horizontal="center"/>
    </xf>
    <xf numFmtId="3" fontId="2" fillId="10" borderId="0" xfId="1" applyNumberFormat="1" applyFont="1" applyFill="1" applyBorder="1" applyAlignment="1">
      <alignment horizontal="center"/>
    </xf>
    <xf numFmtId="9" fontId="2" fillId="10" borderId="0" xfId="2" applyFont="1" applyFill="1" applyBorder="1" applyAlignment="1">
      <alignment horizontal="center"/>
    </xf>
    <xf numFmtId="164" fontId="6" fillId="0" borderId="1" xfId="2" applyNumberFormat="1" applyFont="1" applyBorder="1" applyAlignment="1">
      <alignment horizontal="center"/>
    </xf>
    <xf numFmtId="3" fontId="2" fillId="0" borderId="0" xfId="0" applyNumberFormat="1" applyFont="1" applyBorder="1"/>
    <xf numFmtId="164" fontId="5" fillId="0" borderId="6" xfId="2" applyNumberFormat="1" applyFont="1" applyBorder="1" applyAlignment="1">
      <alignment horizontal="center"/>
    </xf>
    <xf numFmtId="9" fontId="2" fillId="10" borderId="6" xfId="2" applyFont="1" applyFill="1" applyBorder="1" applyAlignment="1">
      <alignment horizontal="center"/>
    </xf>
    <xf numFmtId="164" fontId="5" fillId="0" borderId="9" xfId="2" applyNumberFormat="1" applyFont="1" applyBorder="1" applyAlignment="1">
      <alignment horizontal="center"/>
    </xf>
    <xf numFmtId="9" fontId="4" fillId="3" borderId="0" xfId="2" applyFont="1" applyFill="1" applyBorder="1" applyAlignment="1">
      <alignment horizontal="center" vertical="center" wrapText="1"/>
    </xf>
    <xf numFmtId="9" fontId="6" fillId="7" borderId="0" xfId="2" applyFont="1" applyFill="1" applyBorder="1" applyAlignment="1">
      <alignment horizontal="center" vertical="center" wrapText="1"/>
    </xf>
    <xf numFmtId="9" fontId="6" fillId="11" borderId="0" xfId="2" applyFont="1" applyFill="1" applyBorder="1" applyAlignment="1">
      <alignment horizontal="center" vertical="center" wrapText="1"/>
    </xf>
    <xf numFmtId="9" fontId="6" fillId="11" borderId="6" xfId="2" applyFont="1" applyFill="1" applyBorder="1" applyAlignment="1">
      <alignment horizontal="center" vertical="center" wrapText="1"/>
    </xf>
    <xf numFmtId="3" fontId="6" fillId="10" borderId="6" xfId="1" applyNumberFormat="1" applyFont="1" applyFill="1" applyBorder="1" applyAlignment="1">
      <alignment horizontal="center"/>
    </xf>
    <xf numFmtId="165" fontId="2" fillId="0" borderId="0" xfId="1" applyNumberFormat="1" applyFont="1" applyBorder="1" applyAlignment="1">
      <alignment horizontal="center"/>
    </xf>
    <xf numFmtId="165" fontId="6" fillId="0" borderId="1" xfId="1" applyNumberFormat="1" applyFont="1" applyBorder="1" applyAlignment="1">
      <alignment horizontal="center"/>
    </xf>
    <xf numFmtId="3" fontId="6" fillId="10" borderId="1" xfId="1" applyNumberFormat="1" applyFont="1" applyFill="1" applyBorder="1" applyAlignment="1">
      <alignment horizontal="center"/>
    </xf>
    <xf numFmtId="0" fontId="11" fillId="9" borderId="14" xfId="1" applyFont="1" applyFill="1" applyBorder="1" applyAlignment="1">
      <alignment horizontal="center" vertical="center" wrapText="1"/>
    </xf>
    <xf numFmtId="0" fontId="11" fillId="9" borderId="15" xfId="1" applyFont="1" applyFill="1" applyBorder="1" applyAlignment="1">
      <alignment horizontal="center" vertical="center" wrapText="1"/>
    </xf>
    <xf numFmtId="0" fontId="1" fillId="9" borderId="0" xfId="1" applyFill="1" applyBorder="1" applyAlignment="1">
      <alignment horizontal="left" vertical="center" wrapText="1"/>
    </xf>
    <xf numFmtId="0" fontId="1" fillId="9" borderId="17" xfId="1" applyFill="1" applyBorder="1" applyAlignment="1">
      <alignment horizontal="left" vertical="center" wrapText="1"/>
    </xf>
    <xf numFmtId="0" fontId="1" fillId="9" borderId="0" xfId="1" applyFont="1" applyFill="1" applyBorder="1" applyAlignment="1">
      <alignment horizontal="left" vertical="center" wrapText="1"/>
    </xf>
    <xf numFmtId="0" fontId="1" fillId="9" borderId="0" xfId="1" applyFill="1" applyBorder="1" applyAlignment="1">
      <alignment vertical="center" wrapText="1"/>
    </xf>
    <xf numFmtId="0" fontId="1" fillId="9" borderId="17" xfId="1" applyFill="1" applyBorder="1" applyAlignment="1">
      <alignment vertical="center" wrapText="1"/>
    </xf>
    <xf numFmtId="0" fontId="14" fillId="0" borderId="3" xfId="1" applyFont="1" applyBorder="1" applyAlignment="1">
      <alignment horizontal="left" vertical="center" wrapText="1"/>
    </xf>
    <xf numFmtId="0" fontId="4" fillId="2" borderId="2"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3" fontId="6" fillId="6" borderId="2" xfId="1" applyNumberFormat="1" applyFont="1" applyFill="1" applyBorder="1" applyAlignment="1">
      <alignment horizontal="center"/>
    </xf>
    <xf numFmtId="3" fontId="6" fillId="6" borderId="3" xfId="1" applyNumberFormat="1" applyFont="1" applyFill="1" applyBorder="1" applyAlignment="1">
      <alignment horizontal="center"/>
    </xf>
    <xf numFmtId="3" fontId="6" fillId="6" borderId="4" xfId="1" applyNumberFormat="1" applyFont="1" applyFill="1" applyBorder="1" applyAlignment="1">
      <alignment horizontal="center"/>
    </xf>
    <xf numFmtId="3" fontId="6" fillId="8" borderId="2" xfId="1" applyNumberFormat="1" applyFont="1" applyFill="1" applyBorder="1" applyAlignment="1">
      <alignment horizontal="center"/>
    </xf>
    <xf numFmtId="3" fontId="6" fillId="8" borderId="3" xfId="1" applyNumberFormat="1" applyFont="1" applyFill="1" applyBorder="1" applyAlignment="1">
      <alignment horizontal="center"/>
    </xf>
    <xf numFmtId="3" fontId="4" fillId="2" borderId="2" xfId="1" applyNumberFormat="1" applyFont="1" applyFill="1" applyBorder="1" applyAlignment="1">
      <alignment horizontal="center"/>
    </xf>
    <xf numFmtId="3" fontId="4" fillId="2" borderId="3" xfId="1" applyNumberFormat="1" applyFont="1" applyFill="1" applyBorder="1" applyAlignment="1">
      <alignment horizontal="center"/>
    </xf>
    <xf numFmtId="0" fontId="14" fillId="0" borderId="3" xfId="1" applyFont="1" applyBorder="1" applyAlignment="1">
      <alignment horizontal="left" vertical="center"/>
    </xf>
    <xf numFmtId="0" fontId="17" fillId="0" borderId="3" xfId="0" applyFont="1" applyBorder="1" applyAlignment="1">
      <alignment horizontal="left" vertical="center" wrapText="1"/>
    </xf>
    <xf numFmtId="3" fontId="4" fillId="3" borderId="3" xfId="0" applyNumberFormat="1" applyFont="1" applyFill="1" applyBorder="1" applyAlignment="1">
      <alignment horizontal="center" vertical="center"/>
    </xf>
    <xf numFmtId="3" fontId="4" fillId="3" borderId="4" xfId="0" applyNumberFormat="1" applyFont="1" applyFill="1" applyBorder="1" applyAlignment="1">
      <alignment horizontal="center" vertical="center"/>
    </xf>
    <xf numFmtId="3" fontId="4" fillId="2" borderId="3" xfId="0" applyNumberFormat="1" applyFont="1" applyFill="1" applyBorder="1" applyAlignment="1">
      <alignment horizontal="center" vertical="center"/>
    </xf>
    <xf numFmtId="3" fontId="4" fillId="2" borderId="4" xfId="0" applyNumberFormat="1"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164" fontId="5" fillId="0" borderId="8" xfId="2" applyNumberFormat="1" applyFont="1" applyBorder="1" applyAlignment="1">
      <alignment horizontal="center"/>
    </xf>
    <xf numFmtId="3" fontId="4" fillId="2" borderId="2" xfId="0" applyNumberFormat="1" applyFont="1" applyFill="1" applyBorder="1" applyAlignment="1">
      <alignment horizontal="center" vertical="center"/>
    </xf>
    <xf numFmtId="3" fontId="4" fillId="3" borderId="2" xfId="0" applyNumberFormat="1" applyFont="1" applyFill="1" applyBorder="1" applyAlignment="1">
      <alignment horizontal="center" vertical="center"/>
    </xf>
    <xf numFmtId="3" fontId="4" fillId="3" borderId="5" xfId="0" applyNumberFormat="1" applyFont="1" applyFill="1" applyBorder="1" applyAlignment="1">
      <alignment horizontal="center" vertical="center" wrapText="1"/>
    </xf>
  </cellXfs>
  <cellStyles count="6">
    <cellStyle name="Currency" xfId="3" builtinId="4"/>
    <cellStyle name="Hyperlink" xfId="4" builtinId="8"/>
    <cellStyle name="Hyperlink 2" xfId="5" xr:uid="{963283A5-0397-42AA-B6D3-4BEC3AEFD12A}"/>
    <cellStyle name="Normal" xfId="0" builtinId="0"/>
    <cellStyle name="Normal 2" xfId="1" xr:uid="{07087265-A856-4F31-83C8-8D4EA1DB4BD3}"/>
    <cellStyle name="Percent" xfId="2" builtinId="5"/>
  </cellStyles>
  <dxfs count="1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436419</xdr:colOff>
      <xdr:row>13</xdr:row>
      <xdr:rowOff>68407</xdr:rowOff>
    </xdr:from>
    <xdr:to>
      <xdr:col>9</xdr:col>
      <xdr:colOff>574722</xdr:colOff>
      <xdr:row>18</xdr:row>
      <xdr:rowOff>90886</xdr:rowOff>
    </xdr:to>
    <xdr:pic>
      <xdr:nvPicPr>
        <xdr:cNvPr id="2" name="Picture 1">
          <a:extLst>
            <a:ext uri="{FF2B5EF4-FFF2-40B4-BE49-F238E27FC236}">
              <a16:creationId xmlns:a16="http://schemas.microsoft.com/office/drawing/2014/main" id="{9C8FCFE8-C322-473B-A3DA-0BDCD31EC2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70294" y="4916632"/>
          <a:ext cx="747903" cy="8321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59DDE-255A-4D4A-AFC0-1F01D758F278}">
  <sheetPr>
    <tabColor theme="7" tint="0.39997558519241921"/>
    <pageSetUpPr fitToPage="1"/>
  </sheetPr>
  <dimension ref="A1:EL39"/>
  <sheetViews>
    <sheetView showGridLines="0" tabSelected="1" showRuler="0" zoomScaleNormal="100" zoomScaleSheetLayoutView="110" workbookViewId="0"/>
  </sheetViews>
  <sheetFormatPr defaultRowHeight="12.75" x14ac:dyDescent="0.2"/>
  <cols>
    <col min="1" max="1" width="3.28515625" style="137" customWidth="1"/>
    <col min="2" max="3" width="9.140625" style="137"/>
    <col min="4" max="4" width="7.140625" style="137" customWidth="1"/>
    <col min="5" max="5" width="6.85546875" style="137" customWidth="1"/>
    <col min="6" max="10" width="9.140625" style="137"/>
    <col min="11" max="11" width="5.5703125" style="137" customWidth="1"/>
    <col min="12" max="12" width="0.7109375" style="137" customWidth="1"/>
    <col min="13" max="16384" width="9.140625" style="137"/>
  </cols>
  <sheetData>
    <row r="1" spans="1:142" ht="30" customHeight="1" x14ac:dyDescent="0.2">
      <c r="A1" s="135"/>
      <c r="B1" s="182" t="s">
        <v>182</v>
      </c>
      <c r="C1" s="182"/>
      <c r="D1" s="182"/>
      <c r="E1" s="182"/>
      <c r="F1" s="182"/>
      <c r="G1" s="182"/>
      <c r="H1" s="182"/>
      <c r="I1" s="182"/>
      <c r="J1" s="182"/>
      <c r="K1" s="183"/>
      <c r="L1" s="136"/>
    </row>
    <row r="2" spans="1:142" x14ac:dyDescent="0.2">
      <c r="A2" s="138"/>
      <c r="B2" s="139"/>
      <c r="C2" s="139"/>
      <c r="D2" s="139"/>
      <c r="E2" s="139"/>
      <c r="F2" s="139"/>
      <c r="G2" s="139"/>
      <c r="H2" s="139"/>
      <c r="I2" s="139"/>
      <c r="J2" s="139"/>
      <c r="K2" s="140"/>
    </row>
    <row r="3" spans="1:142" x14ac:dyDescent="0.2">
      <c r="A3" s="138"/>
      <c r="B3" s="141" t="s">
        <v>175</v>
      </c>
      <c r="C3" s="139"/>
      <c r="D3" s="139"/>
      <c r="E3" s="139"/>
      <c r="F3" s="139"/>
      <c r="G3" s="139"/>
      <c r="H3" s="139"/>
      <c r="I3" s="139"/>
      <c r="J3" s="139"/>
      <c r="K3" s="140"/>
    </row>
    <row r="4" spans="1:142" x14ac:dyDescent="0.2">
      <c r="A4" s="138"/>
      <c r="B4" s="139"/>
      <c r="C4" s="139"/>
      <c r="D4" s="139"/>
      <c r="E4" s="139"/>
      <c r="F4" s="139"/>
      <c r="G4" s="139"/>
      <c r="H4" s="139"/>
      <c r="I4" s="139"/>
      <c r="J4" s="139"/>
      <c r="K4" s="140"/>
    </row>
    <row r="5" spans="1:142" ht="39.75" customHeight="1" x14ac:dyDescent="0.2">
      <c r="A5" s="138"/>
      <c r="B5" s="184" t="s">
        <v>176</v>
      </c>
      <c r="C5" s="184"/>
      <c r="D5" s="184"/>
      <c r="E5" s="184"/>
      <c r="F5" s="184"/>
      <c r="G5" s="184"/>
      <c r="H5" s="184"/>
      <c r="I5" s="184"/>
      <c r="J5" s="184"/>
      <c r="K5" s="185"/>
    </row>
    <row r="6" spans="1:142" x14ac:dyDescent="0.2">
      <c r="A6" s="138"/>
      <c r="B6" s="139"/>
      <c r="C6" s="139"/>
      <c r="D6" s="139"/>
      <c r="E6" s="139"/>
      <c r="F6" s="139"/>
      <c r="G6" s="139"/>
      <c r="H6" s="139"/>
      <c r="I6" s="139"/>
      <c r="J6" s="139"/>
      <c r="K6" s="140"/>
    </row>
    <row r="7" spans="1:142" ht="27" customHeight="1" x14ac:dyDescent="0.2">
      <c r="A7" s="138"/>
      <c r="B7" s="184" t="s">
        <v>177</v>
      </c>
      <c r="C7" s="184"/>
      <c r="D7" s="184"/>
      <c r="E7" s="184"/>
      <c r="F7" s="184"/>
      <c r="G7" s="184"/>
      <c r="H7" s="184"/>
      <c r="I7" s="184"/>
      <c r="J7" s="184"/>
      <c r="K7" s="185"/>
    </row>
    <row r="8" spans="1:142" ht="12" customHeight="1" x14ac:dyDescent="0.2">
      <c r="A8" s="138"/>
      <c r="B8" s="139"/>
      <c r="C8" s="139"/>
      <c r="D8" s="139"/>
      <c r="E8" s="139"/>
      <c r="F8" s="139"/>
      <c r="G8" s="139"/>
      <c r="H8" s="139"/>
      <c r="I8" s="139"/>
      <c r="J8" s="139"/>
      <c r="K8" s="140"/>
    </row>
    <row r="9" spans="1:142" s="143" customFormat="1" ht="80.25" customHeight="1" x14ac:dyDescent="0.2">
      <c r="A9" s="142"/>
      <c r="B9" s="184" t="s">
        <v>178</v>
      </c>
      <c r="C9" s="184"/>
      <c r="D9" s="184"/>
      <c r="E9" s="184"/>
      <c r="F9" s="184"/>
      <c r="G9" s="184"/>
      <c r="H9" s="184"/>
      <c r="I9" s="184"/>
      <c r="J9" s="184"/>
      <c r="K9" s="185"/>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7"/>
      <c r="EG9" s="137"/>
      <c r="EH9" s="137"/>
      <c r="EI9" s="137"/>
      <c r="EJ9" s="137"/>
      <c r="EK9" s="137"/>
      <c r="EL9" s="137"/>
    </row>
    <row r="10" spans="1:142" s="143" customFormat="1" ht="11.25" customHeight="1" x14ac:dyDescent="0.2">
      <c r="A10" s="142"/>
      <c r="B10" s="147"/>
      <c r="C10" s="147"/>
      <c r="D10" s="147"/>
      <c r="E10" s="147"/>
      <c r="F10" s="147"/>
      <c r="G10" s="147"/>
      <c r="H10" s="147"/>
      <c r="I10" s="147"/>
      <c r="J10" s="147"/>
      <c r="K10" s="148"/>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7"/>
      <c r="EG10" s="137"/>
      <c r="EH10" s="137"/>
      <c r="EI10" s="137"/>
      <c r="EJ10" s="137"/>
      <c r="EK10" s="137"/>
      <c r="EL10" s="137"/>
    </row>
    <row r="11" spans="1:142" ht="44.25" customHeight="1" x14ac:dyDescent="0.2">
      <c r="A11" s="138"/>
      <c r="B11" s="187" t="s">
        <v>194</v>
      </c>
      <c r="C11" s="187"/>
      <c r="D11" s="187"/>
      <c r="E11" s="187"/>
      <c r="F11" s="187"/>
      <c r="G11" s="187"/>
      <c r="H11" s="187"/>
      <c r="I11" s="187"/>
      <c r="J11" s="187"/>
      <c r="K11" s="188"/>
    </row>
    <row r="12" spans="1:142" ht="12" customHeight="1" x14ac:dyDescent="0.2">
      <c r="A12" s="138"/>
      <c r="B12" s="149"/>
      <c r="C12" s="149"/>
      <c r="D12" s="149"/>
      <c r="E12" s="149"/>
      <c r="F12" s="149"/>
      <c r="G12" s="149"/>
      <c r="H12" s="149"/>
      <c r="I12" s="149"/>
      <c r="J12" s="149"/>
      <c r="K12" s="150"/>
    </row>
    <row r="13" spans="1:142" ht="71.25" customHeight="1" x14ac:dyDescent="0.2">
      <c r="A13" s="138"/>
      <c r="B13" s="186" t="s">
        <v>193</v>
      </c>
      <c r="C13" s="184"/>
      <c r="D13" s="184"/>
      <c r="E13" s="184"/>
      <c r="F13" s="184"/>
      <c r="G13" s="184"/>
      <c r="H13" s="184"/>
      <c r="I13" s="184"/>
      <c r="J13" s="184"/>
      <c r="K13" s="185"/>
    </row>
    <row r="14" spans="1:142" x14ac:dyDescent="0.2">
      <c r="A14" s="138"/>
      <c r="B14" s="139"/>
      <c r="C14" s="139"/>
      <c r="D14" s="139"/>
      <c r="E14" s="139"/>
      <c r="F14" s="139"/>
      <c r="G14" s="139"/>
      <c r="H14" s="139"/>
      <c r="I14" s="139"/>
      <c r="J14" s="139"/>
      <c r="K14" s="140"/>
    </row>
    <row r="15" spans="1:142" x14ac:dyDescent="0.2">
      <c r="A15" s="138"/>
      <c r="B15" s="141" t="s">
        <v>179</v>
      </c>
      <c r="C15" s="139"/>
      <c r="D15" s="139"/>
      <c r="E15" s="139"/>
      <c r="F15" s="139"/>
      <c r="G15" s="139"/>
      <c r="H15" s="139"/>
      <c r="I15" s="139"/>
      <c r="J15" s="139"/>
      <c r="K15" s="140"/>
    </row>
    <row r="16" spans="1:142" x14ac:dyDescent="0.2">
      <c r="A16" s="138"/>
      <c r="B16" s="141"/>
      <c r="C16" s="139"/>
      <c r="D16" s="139"/>
      <c r="E16" s="139"/>
      <c r="F16" s="139"/>
      <c r="G16" s="139"/>
      <c r="H16" s="139"/>
      <c r="I16" s="139"/>
      <c r="J16" s="139"/>
      <c r="K16" s="140"/>
    </row>
    <row r="17" spans="1:11" x14ac:dyDescent="0.2">
      <c r="A17" s="138"/>
      <c r="B17" s="144" t="s">
        <v>180</v>
      </c>
      <c r="C17" s="139"/>
      <c r="D17" s="139"/>
      <c r="E17" s="139"/>
      <c r="F17" s="144" t="s">
        <v>181</v>
      </c>
      <c r="G17" s="139"/>
      <c r="H17" s="139"/>
      <c r="I17" s="139"/>
      <c r="J17" s="139"/>
      <c r="K17" s="140"/>
    </row>
    <row r="18" spans="1:11" x14ac:dyDescent="0.2">
      <c r="A18" s="138"/>
      <c r="B18" s="155" t="s">
        <v>183</v>
      </c>
      <c r="C18" s="139"/>
      <c r="D18" s="139"/>
      <c r="E18" s="139"/>
      <c r="F18" s="141" t="s">
        <v>196</v>
      </c>
      <c r="G18" s="139"/>
      <c r="H18" s="139"/>
      <c r="I18" s="139"/>
      <c r="J18" s="139"/>
      <c r="K18" s="140"/>
    </row>
    <row r="19" spans="1:11" x14ac:dyDescent="0.2">
      <c r="A19" s="138"/>
      <c r="B19" s="155" t="s">
        <v>184</v>
      </c>
      <c r="C19" s="139"/>
      <c r="D19" s="139"/>
      <c r="E19" s="139"/>
      <c r="F19" s="141" t="s">
        <v>195</v>
      </c>
      <c r="G19" s="139"/>
      <c r="H19" s="139"/>
      <c r="I19" s="139"/>
      <c r="J19" s="139"/>
      <c r="K19" s="140"/>
    </row>
    <row r="20" spans="1:11" x14ac:dyDescent="0.2">
      <c r="A20" s="138"/>
      <c r="B20" s="155" t="s">
        <v>185</v>
      </c>
      <c r="C20" s="139"/>
      <c r="D20" s="139"/>
      <c r="E20" s="139"/>
      <c r="F20" s="141" t="s">
        <v>197</v>
      </c>
      <c r="G20" s="139"/>
      <c r="H20" s="139"/>
      <c r="I20" s="139"/>
      <c r="J20" s="139"/>
      <c r="K20" s="140"/>
    </row>
    <row r="21" spans="1:11" x14ac:dyDescent="0.2">
      <c r="A21" s="138"/>
      <c r="B21" s="155" t="s">
        <v>186</v>
      </c>
      <c r="C21" s="139"/>
      <c r="D21" s="139"/>
      <c r="E21" s="139"/>
      <c r="F21" s="141" t="s">
        <v>198</v>
      </c>
      <c r="G21" s="139"/>
      <c r="H21" s="139"/>
      <c r="I21" s="139"/>
      <c r="J21" s="139"/>
      <c r="K21" s="140"/>
    </row>
    <row r="22" spans="1:11" x14ac:dyDescent="0.2">
      <c r="A22" s="138"/>
      <c r="B22" s="155" t="s">
        <v>187</v>
      </c>
      <c r="C22" s="139"/>
      <c r="D22" s="139"/>
      <c r="E22" s="139"/>
      <c r="F22" s="141" t="s">
        <v>199</v>
      </c>
      <c r="G22" s="139"/>
      <c r="H22" s="139"/>
      <c r="I22" s="139"/>
      <c r="J22" s="139"/>
      <c r="K22" s="140"/>
    </row>
    <row r="23" spans="1:11" x14ac:dyDescent="0.2">
      <c r="A23" s="138"/>
      <c r="B23" s="155" t="s">
        <v>188</v>
      </c>
      <c r="C23" s="139"/>
      <c r="D23" s="139"/>
      <c r="E23" s="139"/>
      <c r="F23" s="141" t="s">
        <v>200</v>
      </c>
      <c r="G23" s="139"/>
      <c r="H23" s="139"/>
      <c r="I23" s="139"/>
      <c r="J23" s="139"/>
      <c r="K23" s="140"/>
    </row>
    <row r="24" spans="1:11" x14ac:dyDescent="0.2">
      <c r="A24" s="138"/>
      <c r="B24" s="155" t="s">
        <v>189</v>
      </c>
      <c r="C24" s="139"/>
      <c r="D24" s="139"/>
      <c r="E24" s="139"/>
      <c r="F24" s="141" t="s">
        <v>201</v>
      </c>
      <c r="G24" s="139"/>
      <c r="H24" s="139"/>
      <c r="I24" s="139"/>
      <c r="J24" s="139"/>
      <c r="K24" s="140"/>
    </row>
    <row r="25" spans="1:11" x14ac:dyDescent="0.2">
      <c r="A25" s="138"/>
      <c r="B25" s="155" t="s">
        <v>190</v>
      </c>
      <c r="C25" s="139"/>
      <c r="D25" s="139"/>
      <c r="E25" s="139"/>
      <c r="F25" s="141" t="s">
        <v>202</v>
      </c>
      <c r="G25" s="139"/>
      <c r="H25" s="139"/>
      <c r="I25" s="139"/>
      <c r="J25" s="139"/>
      <c r="K25" s="140"/>
    </row>
    <row r="26" spans="1:11" x14ac:dyDescent="0.2">
      <c r="A26" s="138"/>
      <c r="B26" s="155" t="s">
        <v>191</v>
      </c>
      <c r="C26" s="139"/>
      <c r="D26" s="139"/>
      <c r="E26" s="139"/>
      <c r="F26" s="141" t="s">
        <v>203</v>
      </c>
      <c r="G26" s="139"/>
      <c r="H26" s="139"/>
      <c r="I26" s="139"/>
      <c r="J26" s="139"/>
      <c r="K26" s="140"/>
    </row>
    <row r="27" spans="1:11" x14ac:dyDescent="0.2">
      <c r="A27" s="138"/>
      <c r="B27" s="155" t="s">
        <v>192</v>
      </c>
      <c r="C27" s="139"/>
      <c r="D27" s="139"/>
      <c r="E27" s="139"/>
      <c r="F27" s="141" t="s">
        <v>204</v>
      </c>
      <c r="G27" s="139"/>
      <c r="H27" s="139"/>
      <c r="I27" s="139"/>
      <c r="J27" s="139"/>
      <c r="K27" s="140"/>
    </row>
    <row r="28" spans="1:11" x14ac:dyDescent="0.2">
      <c r="A28" s="151"/>
      <c r="B28" s="156" t="s">
        <v>206</v>
      </c>
      <c r="C28" s="152"/>
      <c r="D28" s="152"/>
      <c r="E28" s="152"/>
      <c r="F28" s="153" t="s">
        <v>205</v>
      </c>
      <c r="G28" s="152"/>
      <c r="H28" s="152"/>
      <c r="I28" s="152"/>
      <c r="J28" s="152"/>
      <c r="K28" s="154"/>
    </row>
    <row r="31" spans="1:11" x14ac:dyDescent="0.2">
      <c r="D31" s="145"/>
    </row>
    <row r="39" spans="3:3" x14ac:dyDescent="0.2">
      <c r="C39" s="146"/>
    </row>
  </sheetData>
  <mergeCells count="6">
    <mergeCell ref="B1:K1"/>
    <mergeCell ref="B5:K5"/>
    <mergeCell ref="B7:K7"/>
    <mergeCell ref="B9:K9"/>
    <mergeCell ref="B13:K13"/>
    <mergeCell ref="B11:K11"/>
  </mergeCells>
  <hyperlinks>
    <hyperlink ref="B18" location="'Circ Measures'!A1" display="Circ Measures" xr:uid="{F3E21086-94DA-484F-A4EA-6ABE7D4CC427}"/>
    <hyperlink ref="B19" location="'Circ Measures - muni'!A1" display="Circ Measures - muni" xr:uid="{5998EC74-1DC5-429E-84E2-E2ADF13CA19A}"/>
    <hyperlink ref="B20" location="'Circ Measures - pop'!A1" display="Circ Measures - pop" xr:uid="{DB07ECCB-DE98-43A1-B295-5F85BF74E531}"/>
    <hyperlink ref="B21" location="'Physical Circ'!A1" display="Physical Circ" xr:uid="{8054FB19-A26F-4139-A7DA-91B0436D9760}"/>
    <hyperlink ref="B22" location="Audience!A1" display="Audience" xr:uid="{43825920-5503-4D62-A2F9-BB7D0FAAB7F4}"/>
    <hyperlink ref="B23" location="'Elec Materials'!A1" display="Elec Materials" xr:uid="{1F10EE82-EBF1-4F7A-BF8B-5C073EE7DE29}"/>
    <hyperlink ref="B24" location="'Elec Materials - muni'!A1" display="Elec Materials - muni" xr:uid="{322822A7-9BB9-4309-9CA2-61C8E94BE5B6}"/>
    <hyperlink ref="B25" location="'AV Circ'!A1" display="AV Circ" xr:uid="{AD2BD285-9F79-4C9E-989D-7ABBFDDB2A27}"/>
    <hyperlink ref="B26" location="'E-Collections Use'!A1" display="E-Collections Use" xr:uid="{20C00AED-6D67-413A-B6B0-90942BC58BB3}"/>
    <hyperlink ref="B27" location="ILL!A1" display="ILL" xr:uid="{831D579F-4B6E-46B7-9658-1C834D0E5F0F}"/>
    <hyperlink ref="B28" location="'All Collection Use Data'!A1" display="All Collection Use Data" xr:uid="{8AD449D8-B852-45DE-B991-3322486C9F74}"/>
  </hyperlinks>
  <printOptions horizontalCentered="1"/>
  <pageMargins left="0.7" right="0.7" top="0.75" bottom="0.75" header="0.3" footer="0.3"/>
  <pageSetup fitToHeight="0" orientation="portrait" r:id="rId1"/>
  <headerFooter>
    <oddHeader>&amp;CCollection Use FY2019</oddHeader>
    <oddFooter>&amp;CRI Office of Library &amp; Information Services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CABE4-71E0-4ADC-9D9B-872B4EE7DFA7}">
  <sheetPr>
    <tabColor theme="7" tint="0.39997558519241921"/>
  </sheetPr>
  <dimension ref="A1:G55"/>
  <sheetViews>
    <sheetView zoomScale="110" zoomScaleNormal="110" workbookViewId="0">
      <pane ySplit="1" topLeftCell="A2" activePane="bottomLeft" state="frozen"/>
      <selection pane="bottomLeft"/>
    </sheetView>
  </sheetViews>
  <sheetFormatPr defaultRowHeight="12.75" customHeight="1" x14ac:dyDescent="0.2"/>
  <cols>
    <col min="1" max="1" width="35.85546875" style="5" customWidth="1"/>
    <col min="2" max="2" width="10.7109375" style="81" customWidth="1"/>
    <col min="3" max="3" width="12.85546875" style="19" customWidth="1"/>
    <col min="4" max="4" width="13.85546875" style="19" customWidth="1"/>
    <col min="5" max="5" width="15.42578125" style="19" customWidth="1"/>
    <col min="6" max="6" width="12.42578125" style="19" customWidth="1"/>
    <col min="7" max="7" width="10.42578125" style="18" customWidth="1"/>
    <col min="8" max="16384" width="9.140625" style="5"/>
  </cols>
  <sheetData>
    <row r="1" spans="1:7" ht="87" customHeight="1" x14ac:dyDescent="0.2">
      <c r="A1" s="13" t="s">
        <v>117</v>
      </c>
      <c r="B1" s="71" t="s">
        <v>156</v>
      </c>
      <c r="C1" s="17" t="s">
        <v>106</v>
      </c>
      <c r="D1" s="17" t="s">
        <v>105</v>
      </c>
      <c r="E1" s="17" t="s">
        <v>104</v>
      </c>
      <c r="F1" s="17" t="s">
        <v>103</v>
      </c>
      <c r="G1" s="21" t="s">
        <v>170</v>
      </c>
    </row>
    <row r="2" spans="1:7" ht="12.75" customHeight="1" x14ac:dyDescent="0.2">
      <c r="A2" s="14" t="s">
        <v>86</v>
      </c>
      <c r="B2" s="100">
        <v>16310</v>
      </c>
      <c r="C2" s="22">
        <v>6840</v>
      </c>
      <c r="D2" s="22">
        <v>7423268</v>
      </c>
      <c r="E2" s="22">
        <v>0</v>
      </c>
      <c r="F2" s="22">
        <v>7430108</v>
      </c>
      <c r="G2" s="94">
        <f t="shared" ref="G2:G49" si="0">F2/B2</f>
        <v>455.55536480686698</v>
      </c>
    </row>
    <row r="3" spans="1:7" ht="12.75" customHeight="1" x14ac:dyDescent="0.2">
      <c r="A3" s="14" t="s">
        <v>84</v>
      </c>
      <c r="B3" s="100">
        <v>22954</v>
      </c>
      <c r="C3" s="22">
        <v>53</v>
      </c>
      <c r="D3" s="22">
        <v>7423268</v>
      </c>
      <c r="E3" s="22">
        <v>0</v>
      </c>
      <c r="F3" s="22">
        <v>7423321</v>
      </c>
      <c r="G3" s="94">
        <f t="shared" si="0"/>
        <v>323.39988672998169</v>
      </c>
    </row>
    <row r="4" spans="1:7" ht="12.75" customHeight="1" x14ac:dyDescent="0.2">
      <c r="A4" s="14" t="s">
        <v>82</v>
      </c>
      <c r="B4" s="100">
        <v>14055</v>
      </c>
      <c r="C4" s="22">
        <v>5272</v>
      </c>
      <c r="D4" s="22">
        <v>7423268</v>
      </c>
      <c r="E4" s="22">
        <v>0</v>
      </c>
      <c r="F4" s="22">
        <v>7428540</v>
      </c>
      <c r="G4" s="94">
        <f t="shared" si="0"/>
        <v>528.53361792956241</v>
      </c>
    </row>
    <row r="5" spans="1:7" ht="12.75" customHeight="1" x14ac:dyDescent="0.2">
      <c r="A5" s="14" t="s">
        <v>81</v>
      </c>
      <c r="B5" s="100">
        <v>1900</v>
      </c>
      <c r="C5" s="22">
        <v>0</v>
      </c>
      <c r="D5" s="22">
        <v>7423268</v>
      </c>
      <c r="E5" s="22">
        <v>0</v>
      </c>
      <c r="F5" s="22">
        <v>7423268</v>
      </c>
      <c r="G5" s="94">
        <f t="shared" si="0"/>
        <v>3906.9831578947369</v>
      </c>
    </row>
    <row r="6" spans="1:7" ht="12.75" customHeight="1" x14ac:dyDescent="0.2">
      <c r="A6" s="14" t="s">
        <v>79</v>
      </c>
      <c r="B6" s="100">
        <v>19376</v>
      </c>
      <c r="C6" s="22">
        <v>0</v>
      </c>
      <c r="D6" s="22">
        <v>7423268</v>
      </c>
      <c r="E6" s="22">
        <v>0</v>
      </c>
      <c r="F6" s="22">
        <v>7423268</v>
      </c>
      <c r="G6" s="94">
        <f t="shared" si="0"/>
        <v>383.11663914120561</v>
      </c>
    </row>
    <row r="7" spans="1:7" ht="12.75" customHeight="1" x14ac:dyDescent="0.2">
      <c r="A7" s="14" t="s">
        <v>77</v>
      </c>
      <c r="B7" s="100">
        <v>7827</v>
      </c>
      <c r="C7" s="22">
        <v>1144</v>
      </c>
      <c r="D7" s="22">
        <v>7423268</v>
      </c>
      <c r="E7" s="22">
        <v>0</v>
      </c>
      <c r="F7" s="22">
        <v>7424412</v>
      </c>
      <c r="G7" s="94">
        <f t="shared" si="0"/>
        <v>948.56420084323497</v>
      </c>
    </row>
    <row r="8" spans="1:7" ht="12.75" customHeight="1" x14ac:dyDescent="0.2">
      <c r="A8" s="14" t="s">
        <v>75</v>
      </c>
      <c r="B8" s="100">
        <v>35014</v>
      </c>
      <c r="C8" s="22">
        <v>18465</v>
      </c>
      <c r="D8" s="22">
        <v>7423268</v>
      </c>
      <c r="E8" s="22">
        <v>0</v>
      </c>
      <c r="F8" s="22">
        <v>7441733</v>
      </c>
      <c r="G8" s="94">
        <f t="shared" si="0"/>
        <v>212.53592848574857</v>
      </c>
    </row>
    <row r="9" spans="1:7" ht="12.75" customHeight="1" x14ac:dyDescent="0.2">
      <c r="A9" s="14" t="s">
        <v>73</v>
      </c>
      <c r="B9" s="100">
        <v>80387</v>
      </c>
      <c r="C9" s="22">
        <v>8258</v>
      </c>
      <c r="D9" s="22">
        <v>7423268</v>
      </c>
      <c r="E9" s="22">
        <v>0</v>
      </c>
      <c r="F9" s="22">
        <v>7431526</v>
      </c>
      <c r="G9" s="94">
        <f t="shared" si="0"/>
        <v>92.446863298792096</v>
      </c>
    </row>
    <row r="10" spans="1:7" ht="12.75" customHeight="1" x14ac:dyDescent="0.2">
      <c r="A10" s="14" t="s">
        <v>71</v>
      </c>
      <c r="B10" s="100">
        <v>33506</v>
      </c>
      <c r="C10" s="22">
        <v>13622</v>
      </c>
      <c r="D10" s="22">
        <v>7423268</v>
      </c>
      <c r="E10" s="22">
        <v>0</v>
      </c>
      <c r="F10" s="22">
        <v>7436890</v>
      </c>
      <c r="G10" s="94">
        <f t="shared" si="0"/>
        <v>221.95696293201217</v>
      </c>
    </row>
    <row r="11" spans="1:7" ht="12.75" customHeight="1" x14ac:dyDescent="0.2">
      <c r="A11" s="14" t="s">
        <v>69</v>
      </c>
      <c r="B11" s="100">
        <v>13146</v>
      </c>
      <c r="C11" s="22">
        <v>51902</v>
      </c>
      <c r="D11" s="22">
        <v>7423268</v>
      </c>
      <c r="E11" s="22">
        <v>0</v>
      </c>
      <c r="F11" s="22">
        <v>7475170</v>
      </c>
      <c r="G11" s="94">
        <f t="shared" si="0"/>
        <v>568.62695877072872</v>
      </c>
    </row>
    <row r="12" spans="1:7" ht="12.75" customHeight="1" x14ac:dyDescent="0.2">
      <c r="A12" s="14" t="s">
        <v>67</v>
      </c>
      <c r="B12" s="100">
        <v>47037</v>
      </c>
      <c r="C12" s="22">
        <v>2545</v>
      </c>
      <c r="D12" s="22">
        <v>7423268</v>
      </c>
      <c r="E12" s="22">
        <v>0</v>
      </c>
      <c r="F12" s="22">
        <v>7425813</v>
      </c>
      <c r="G12" s="94">
        <f t="shared" si="0"/>
        <v>157.87173926908605</v>
      </c>
    </row>
    <row r="13" spans="1:7" ht="12.75" customHeight="1" x14ac:dyDescent="0.2">
      <c r="A13" s="14" t="s">
        <v>65</v>
      </c>
      <c r="B13" s="100">
        <v>6425</v>
      </c>
      <c r="C13" s="22">
        <v>0</v>
      </c>
      <c r="D13" s="22">
        <v>7423268</v>
      </c>
      <c r="E13" s="22">
        <v>0</v>
      </c>
      <c r="F13" s="22">
        <v>7423268</v>
      </c>
      <c r="G13" s="94">
        <f t="shared" si="0"/>
        <v>1155.3724513618677</v>
      </c>
    </row>
    <row r="14" spans="1:7" ht="12.75" customHeight="1" x14ac:dyDescent="0.2">
      <c r="A14" s="14" t="s">
        <v>63</v>
      </c>
      <c r="B14" s="100">
        <v>4606</v>
      </c>
      <c r="C14" s="22">
        <v>0</v>
      </c>
      <c r="D14" s="22">
        <v>7423268</v>
      </c>
      <c r="E14" s="22">
        <v>0</v>
      </c>
      <c r="F14" s="22">
        <v>7423268</v>
      </c>
      <c r="G14" s="94">
        <f t="shared" si="0"/>
        <v>1611.6517585757708</v>
      </c>
    </row>
    <row r="15" spans="1:7" ht="12.75" customHeight="1" x14ac:dyDescent="0.2">
      <c r="A15" s="14" t="s">
        <v>61</v>
      </c>
      <c r="B15" s="100">
        <v>4040</v>
      </c>
      <c r="C15" s="22">
        <v>0</v>
      </c>
      <c r="D15" s="22">
        <v>7423268</v>
      </c>
      <c r="E15" s="22">
        <v>0</v>
      </c>
      <c r="F15" s="22">
        <v>7423268</v>
      </c>
      <c r="G15" s="94">
        <f t="shared" si="0"/>
        <v>1837.4425742574258</v>
      </c>
    </row>
    <row r="16" spans="1:7" ht="12.75" customHeight="1" x14ac:dyDescent="0.2">
      <c r="A16" s="14" t="s">
        <v>60</v>
      </c>
      <c r="B16" s="100">
        <v>5706</v>
      </c>
      <c r="C16" s="22">
        <v>0</v>
      </c>
      <c r="D16" s="22">
        <v>7423268</v>
      </c>
      <c r="E16" s="22">
        <v>0</v>
      </c>
      <c r="F16" s="22">
        <v>7423268</v>
      </c>
      <c r="G16" s="94">
        <f t="shared" si="0"/>
        <v>1300.9582895198037</v>
      </c>
    </row>
    <row r="17" spans="1:7" ht="12.75" customHeight="1" x14ac:dyDescent="0.2">
      <c r="A17" s="14" t="s">
        <v>58</v>
      </c>
      <c r="B17" s="100">
        <v>3108</v>
      </c>
      <c r="C17" s="22">
        <v>0</v>
      </c>
      <c r="D17" s="22">
        <v>7423268</v>
      </c>
      <c r="E17" s="22">
        <v>0</v>
      </c>
      <c r="F17" s="22">
        <v>7423268</v>
      </c>
      <c r="G17" s="94">
        <f t="shared" si="0"/>
        <v>2388.4388674388674</v>
      </c>
    </row>
    <row r="18" spans="1:7" ht="12.75" customHeight="1" x14ac:dyDescent="0.2">
      <c r="A18" s="14" t="s">
        <v>57</v>
      </c>
      <c r="B18" s="100">
        <v>5080</v>
      </c>
      <c r="C18" s="22">
        <v>0</v>
      </c>
      <c r="D18" s="22">
        <v>7423268</v>
      </c>
      <c r="E18" s="22">
        <v>0</v>
      </c>
      <c r="F18" s="22">
        <v>7423268</v>
      </c>
      <c r="G18" s="94">
        <f t="shared" si="0"/>
        <v>1461.2732283464568</v>
      </c>
    </row>
    <row r="19" spans="1:7" ht="12.75" customHeight="1" x14ac:dyDescent="0.2">
      <c r="A19" s="14" t="s">
        <v>55</v>
      </c>
      <c r="B19" s="100">
        <v>5405</v>
      </c>
      <c r="C19" s="22">
        <v>5276</v>
      </c>
      <c r="D19" s="22">
        <v>7423268</v>
      </c>
      <c r="E19" s="22">
        <v>13859</v>
      </c>
      <c r="F19" s="22">
        <v>7442403</v>
      </c>
      <c r="G19" s="94">
        <f t="shared" si="0"/>
        <v>1376.9478260869564</v>
      </c>
    </row>
    <row r="20" spans="1:7" ht="12.75" customHeight="1" x14ac:dyDescent="0.2">
      <c r="A20" s="14" t="s">
        <v>53</v>
      </c>
      <c r="B20" s="100">
        <v>28769</v>
      </c>
      <c r="C20" s="22">
        <v>1567</v>
      </c>
      <c r="D20" s="22">
        <v>7423268</v>
      </c>
      <c r="E20" s="22">
        <v>0</v>
      </c>
      <c r="F20" s="22">
        <v>7424835</v>
      </c>
      <c r="G20" s="94">
        <f t="shared" si="0"/>
        <v>258.08457019708715</v>
      </c>
    </row>
    <row r="21" spans="1:7" ht="12.75" customHeight="1" x14ac:dyDescent="0.2">
      <c r="A21" s="14" t="s">
        <v>51</v>
      </c>
      <c r="B21" s="100">
        <v>21105</v>
      </c>
      <c r="C21" s="22">
        <v>73073</v>
      </c>
      <c r="D21" s="22">
        <v>7423268</v>
      </c>
      <c r="E21" s="22">
        <v>0</v>
      </c>
      <c r="F21" s="22">
        <v>7496341</v>
      </c>
      <c r="G21" s="94">
        <f t="shared" si="0"/>
        <v>355.19265576877518</v>
      </c>
    </row>
    <row r="22" spans="1:7" ht="12.75" customHeight="1" x14ac:dyDescent="0.2">
      <c r="A22" s="14" t="s">
        <v>49</v>
      </c>
      <c r="B22" s="100">
        <v>3492</v>
      </c>
      <c r="C22" s="22">
        <v>0</v>
      </c>
      <c r="D22" s="22">
        <v>7423268</v>
      </c>
      <c r="E22" s="22">
        <v>0</v>
      </c>
      <c r="F22" s="22">
        <v>7423268</v>
      </c>
      <c r="G22" s="94">
        <f t="shared" si="0"/>
        <v>2125.7926689576175</v>
      </c>
    </row>
    <row r="23" spans="1:7" ht="12.75" customHeight="1" x14ac:dyDescent="0.2">
      <c r="A23" s="14" t="s">
        <v>47</v>
      </c>
      <c r="B23" s="100">
        <v>16150</v>
      </c>
      <c r="C23" s="22">
        <v>10856</v>
      </c>
      <c r="D23" s="22">
        <v>7423268</v>
      </c>
      <c r="E23" s="22">
        <v>0</v>
      </c>
      <c r="F23" s="22">
        <v>7434124</v>
      </c>
      <c r="G23" s="94">
        <f t="shared" si="0"/>
        <v>460.31727554179565</v>
      </c>
    </row>
    <row r="24" spans="1:7" ht="12.75" customHeight="1" x14ac:dyDescent="0.2">
      <c r="A24" s="14" t="s">
        <v>118</v>
      </c>
      <c r="B24" s="100">
        <v>15868</v>
      </c>
      <c r="C24" s="22">
        <v>10383</v>
      </c>
      <c r="D24" s="22">
        <v>7423268</v>
      </c>
      <c r="E24" s="22">
        <v>0</v>
      </c>
      <c r="F24" s="22">
        <v>7433651</v>
      </c>
      <c r="G24" s="94">
        <f t="shared" si="0"/>
        <v>468.46804890345351</v>
      </c>
    </row>
    <row r="25" spans="1:7" ht="12.75" customHeight="1" x14ac:dyDescent="0.2">
      <c r="A25" s="14" t="s">
        <v>44</v>
      </c>
      <c r="B25" s="100">
        <v>1051</v>
      </c>
      <c r="C25" s="22">
        <v>7350</v>
      </c>
      <c r="D25" s="22">
        <v>7423268</v>
      </c>
      <c r="E25" s="22">
        <v>0</v>
      </c>
      <c r="F25" s="22">
        <v>7430618</v>
      </c>
      <c r="G25" s="94">
        <f t="shared" si="0"/>
        <v>7070.0456707897238</v>
      </c>
    </row>
    <row r="26" spans="1:7" ht="12.75" customHeight="1" x14ac:dyDescent="0.2">
      <c r="A26" s="14" t="s">
        <v>42</v>
      </c>
      <c r="B26" s="100">
        <v>24672</v>
      </c>
      <c r="C26" s="22">
        <v>21342</v>
      </c>
      <c r="D26" s="22">
        <v>7423268</v>
      </c>
      <c r="E26" s="22">
        <v>0</v>
      </c>
      <c r="F26" s="22">
        <v>7444610</v>
      </c>
      <c r="G26" s="94">
        <f t="shared" si="0"/>
        <v>301.7432717250324</v>
      </c>
    </row>
    <row r="27" spans="1:7" ht="12.75" customHeight="1" x14ac:dyDescent="0.2">
      <c r="A27" s="14" t="s">
        <v>40</v>
      </c>
      <c r="B27" s="100">
        <v>1090</v>
      </c>
      <c r="C27" s="22">
        <v>0</v>
      </c>
      <c r="D27" s="22">
        <v>7423268</v>
      </c>
      <c r="E27" s="22">
        <v>0</v>
      </c>
      <c r="F27" s="22">
        <v>7423268</v>
      </c>
      <c r="G27" s="94">
        <f t="shared" si="0"/>
        <v>6810.3376146788987</v>
      </c>
    </row>
    <row r="28" spans="1:7" ht="12.75" customHeight="1" x14ac:dyDescent="0.2">
      <c r="A28" s="14" t="s">
        <v>39</v>
      </c>
      <c r="B28" s="100">
        <v>24487</v>
      </c>
      <c r="C28" s="22">
        <v>35412</v>
      </c>
      <c r="D28" s="22">
        <v>7423268</v>
      </c>
      <c r="E28" s="22">
        <v>299</v>
      </c>
      <c r="F28" s="22">
        <v>7458979</v>
      </c>
      <c r="G28" s="94">
        <f t="shared" si="0"/>
        <v>304.60975211336626</v>
      </c>
    </row>
    <row r="29" spans="1:7" ht="12.75" customHeight="1" x14ac:dyDescent="0.2">
      <c r="A29" s="14" t="s">
        <v>38</v>
      </c>
      <c r="B29" s="100">
        <v>908</v>
      </c>
      <c r="C29" s="22">
        <v>0</v>
      </c>
      <c r="D29" s="22">
        <v>7423268</v>
      </c>
      <c r="E29" s="22">
        <v>0</v>
      </c>
      <c r="F29" s="22">
        <v>7423268</v>
      </c>
      <c r="G29" s="94">
        <f t="shared" si="0"/>
        <v>8175.4052863436127</v>
      </c>
    </row>
    <row r="30" spans="1:7" ht="12.75" customHeight="1" x14ac:dyDescent="0.2">
      <c r="A30" s="14" t="s">
        <v>36</v>
      </c>
      <c r="B30" s="100">
        <v>32078</v>
      </c>
      <c r="C30" s="22">
        <v>3621</v>
      </c>
      <c r="D30" s="22">
        <v>7423268</v>
      </c>
      <c r="E30" s="22">
        <v>0</v>
      </c>
      <c r="F30" s="22">
        <v>7426889</v>
      </c>
      <c r="G30" s="94">
        <f t="shared" si="0"/>
        <v>231.52593677910093</v>
      </c>
    </row>
    <row r="31" spans="1:7" ht="12.75" customHeight="1" x14ac:dyDescent="0.2">
      <c r="A31" s="14" t="s">
        <v>34</v>
      </c>
      <c r="B31" s="100">
        <v>11967</v>
      </c>
      <c r="C31" s="22">
        <v>45</v>
      </c>
      <c r="D31" s="22">
        <v>7423268</v>
      </c>
      <c r="E31" s="22">
        <v>0</v>
      </c>
      <c r="F31" s="22">
        <v>7423313</v>
      </c>
      <c r="G31" s="94">
        <f t="shared" si="0"/>
        <v>620.31528369683292</v>
      </c>
    </row>
    <row r="32" spans="1:7" ht="12.75" customHeight="1" x14ac:dyDescent="0.2">
      <c r="A32" s="14" t="s">
        <v>32</v>
      </c>
      <c r="B32" s="100">
        <v>71148</v>
      </c>
      <c r="C32" s="22">
        <v>30755</v>
      </c>
      <c r="D32" s="22">
        <v>7423268</v>
      </c>
      <c r="E32" s="22">
        <v>0</v>
      </c>
      <c r="F32" s="22">
        <v>7454023</v>
      </c>
      <c r="G32" s="94">
        <f t="shared" si="0"/>
        <v>104.76785011525271</v>
      </c>
    </row>
    <row r="33" spans="1:7" ht="12.75" customHeight="1" x14ac:dyDescent="0.2">
      <c r="A33" s="14" t="s">
        <v>30</v>
      </c>
      <c r="B33" s="100">
        <v>17389</v>
      </c>
      <c r="C33" s="22">
        <v>4247</v>
      </c>
      <c r="D33" s="22">
        <v>7423268</v>
      </c>
      <c r="E33" s="22">
        <v>0</v>
      </c>
      <c r="F33" s="22">
        <v>7427515</v>
      </c>
      <c r="G33" s="94">
        <f t="shared" si="0"/>
        <v>427.1387083788602</v>
      </c>
    </row>
    <row r="34" spans="1:7" ht="12.75" customHeight="1" x14ac:dyDescent="0.2">
      <c r="A34" s="14" t="s">
        <v>28</v>
      </c>
      <c r="B34" s="100">
        <v>178042</v>
      </c>
      <c r="C34" s="22">
        <v>1523</v>
      </c>
      <c r="D34" s="22">
        <v>7423268</v>
      </c>
      <c r="E34" s="22">
        <v>0</v>
      </c>
      <c r="F34" s="22">
        <v>7424791</v>
      </c>
      <c r="G34" s="94">
        <f t="shared" si="0"/>
        <v>41.702469080329358</v>
      </c>
    </row>
    <row r="35" spans="1:7" ht="12.75" customHeight="1" x14ac:dyDescent="0.2">
      <c r="A35" s="14" t="s">
        <v>27</v>
      </c>
      <c r="B35" s="100">
        <v>178042</v>
      </c>
      <c r="C35" s="22">
        <v>15873</v>
      </c>
      <c r="D35" s="22">
        <v>7423268</v>
      </c>
      <c r="E35" s="22">
        <v>1</v>
      </c>
      <c r="F35" s="22">
        <v>7439142</v>
      </c>
      <c r="G35" s="94">
        <f t="shared" si="0"/>
        <v>41.783073656777617</v>
      </c>
    </row>
    <row r="36" spans="1:7" ht="12.75" customHeight="1" x14ac:dyDescent="0.2">
      <c r="A36" s="14" t="s">
        <v>25</v>
      </c>
      <c r="B36" s="100">
        <v>7708</v>
      </c>
      <c r="C36" s="22">
        <v>0</v>
      </c>
      <c r="D36" s="22">
        <v>7423268</v>
      </c>
      <c r="E36" s="22">
        <v>0</v>
      </c>
      <c r="F36" s="22">
        <v>7423268</v>
      </c>
      <c r="G36" s="94">
        <f t="shared" si="0"/>
        <v>963.06019719771666</v>
      </c>
    </row>
    <row r="37" spans="1:7" ht="12.75" customHeight="1" x14ac:dyDescent="0.2">
      <c r="A37" s="14" t="s">
        <v>23</v>
      </c>
      <c r="B37" s="100">
        <v>4391</v>
      </c>
      <c r="C37" s="22">
        <v>17081</v>
      </c>
      <c r="D37" s="22">
        <v>7423268</v>
      </c>
      <c r="E37" s="22">
        <v>0</v>
      </c>
      <c r="F37" s="22">
        <v>7440349</v>
      </c>
      <c r="G37" s="94">
        <f t="shared" si="0"/>
        <v>1694.4543384194944</v>
      </c>
    </row>
    <row r="38" spans="1:7" ht="12.75" customHeight="1" x14ac:dyDescent="0.2">
      <c r="A38" s="14" t="s">
        <v>22</v>
      </c>
      <c r="B38" s="100">
        <v>5938</v>
      </c>
      <c r="C38" s="22">
        <v>0</v>
      </c>
      <c r="D38" s="22">
        <v>7423268</v>
      </c>
      <c r="E38" s="22">
        <v>0</v>
      </c>
      <c r="F38" s="22">
        <v>7423268</v>
      </c>
      <c r="G38" s="94">
        <f t="shared" si="0"/>
        <v>1250.1293364769283</v>
      </c>
    </row>
    <row r="39" spans="1:7" ht="12.75" customHeight="1" x14ac:dyDescent="0.2">
      <c r="A39" s="14" t="s">
        <v>20</v>
      </c>
      <c r="B39" s="100">
        <v>7263</v>
      </c>
      <c r="C39" s="22">
        <v>0</v>
      </c>
      <c r="D39" s="22">
        <v>7423268</v>
      </c>
      <c r="E39" s="22">
        <v>0</v>
      </c>
      <c r="F39" s="22">
        <v>7423268</v>
      </c>
      <c r="G39" s="94">
        <f t="shared" si="0"/>
        <v>1022.0663637615311</v>
      </c>
    </row>
    <row r="40" spans="1:7" ht="12.75" customHeight="1" x14ac:dyDescent="0.2">
      <c r="A40" s="14" t="s">
        <v>19</v>
      </c>
      <c r="B40" s="100">
        <v>14167</v>
      </c>
      <c r="C40" s="22">
        <v>39134</v>
      </c>
      <c r="D40" s="22">
        <v>7423268</v>
      </c>
      <c r="E40" s="22">
        <v>0</v>
      </c>
      <c r="F40" s="22">
        <v>7462402</v>
      </c>
      <c r="G40" s="94">
        <f t="shared" si="0"/>
        <v>526.74539422601822</v>
      </c>
    </row>
    <row r="41" spans="1:7" ht="12.75" customHeight="1" x14ac:dyDescent="0.2">
      <c r="A41" s="14" t="s">
        <v>17</v>
      </c>
      <c r="B41" s="100">
        <v>30639</v>
      </c>
      <c r="C41" s="22">
        <v>2251</v>
      </c>
      <c r="D41" s="22">
        <v>7423268</v>
      </c>
      <c r="E41" s="22">
        <v>0</v>
      </c>
      <c r="F41" s="22">
        <v>7425519</v>
      </c>
      <c r="G41" s="94">
        <f t="shared" si="0"/>
        <v>242.35513561147556</v>
      </c>
    </row>
    <row r="42" spans="1:7" ht="12.75" customHeight="1" x14ac:dyDescent="0.2">
      <c r="A42" s="14" t="s">
        <v>14</v>
      </c>
      <c r="B42" s="100">
        <v>15780</v>
      </c>
      <c r="C42" s="22">
        <v>81</v>
      </c>
      <c r="D42" s="22">
        <v>7423268</v>
      </c>
      <c r="E42" s="22">
        <v>0</v>
      </c>
      <c r="F42" s="22">
        <v>7423349</v>
      </c>
      <c r="G42" s="94">
        <f t="shared" si="0"/>
        <v>470.42769328263626</v>
      </c>
    </row>
    <row r="43" spans="1:7" ht="12.75" customHeight="1" x14ac:dyDescent="0.2">
      <c r="A43" s="14" t="s">
        <v>12</v>
      </c>
      <c r="B43" s="100">
        <v>10611</v>
      </c>
      <c r="C43" s="22">
        <v>375</v>
      </c>
      <c r="D43" s="22">
        <v>7423268</v>
      </c>
      <c r="E43" s="22">
        <v>0</v>
      </c>
      <c r="F43" s="22">
        <v>7423643</v>
      </c>
      <c r="G43" s="94">
        <f t="shared" si="0"/>
        <v>699.61766091791537</v>
      </c>
    </row>
    <row r="44" spans="1:7" ht="12.75" customHeight="1" x14ac:dyDescent="0.2">
      <c r="A44" s="14" t="s">
        <v>10</v>
      </c>
      <c r="B44" s="100">
        <v>2544</v>
      </c>
      <c r="C44" s="22">
        <v>0</v>
      </c>
      <c r="D44" s="22">
        <v>7423268</v>
      </c>
      <c r="E44" s="22">
        <v>0</v>
      </c>
      <c r="F44" s="22">
        <v>7423268</v>
      </c>
      <c r="G44" s="94">
        <f t="shared" si="0"/>
        <v>2917.9512578616354</v>
      </c>
    </row>
    <row r="45" spans="1:7" ht="12.75" customHeight="1" x14ac:dyDescent="0.2">
      <c r="A45" s="14" t="s">
        <v>9</v>
      </c>
      <c r="B45" s="100">
        <v>80128</v>
      </c>
      <c r="C45" s="22">
        <v>22676</v>
      </c>
      <c r="D45" s="22">
        <v>7423268</v>
      </c>
      <c r="E45" s="22">
        <v>0</v>
      </c>
      <c r="F45" s="22">
        <v>7445944</v>
      </c>
      <c r="G45" s="94">
        <f t="shared" si="0"/>
        <v>92.925619009584665</v>
      </c>
    </row>
    <row r="46" spans="1:7" ht="12.75" customHeight="1" x14ac:dyDescent="0.2">
      <c r="A46" s="14" t="s">
        <v>223</v>
      </c>
      <c r="B46" s="100">
        <v>6135</v>
      </c>
      <c r="C46" s="22">
        <v>1029</v>
      </c>
      <c r="D46" s="22">
        <v>7423268</v>
      </c>
      <c r="E46" s="22">
        <v>0</v>
      </c>
      <c r="F46" s="22">
        <v>7424297</v>
      </c>
      <c r="G46" s="94">
        <f t="shared" si="0"/>
        <v>1210.1543602281988</v>
      </c>
    </row>
    <row r="47" spans="1:7" ht="12.75" customHeight="1" x14ac:dyDescent="0.2">
      <c r="A47" s="14" t="s">
        <v>5</v>
      </c>
      <c r="B47" s="100">
        <v>29191</v>
      </c>
      <c r="C47" s="22">
        <v>2130</v>
      </c>
      <c r="D47" s="22">
        <v>7423268</v>
      </c>
      <c r="E47" s="22">
        <v>0</v>
      </c>
      <c r="F47" s="22">
        <v>7425398</v>
      </c>
      <c r="G47" s="94">
        <f t="shared" si="0"/>
        <v>254.37285464698024</v>
      </c>
    </row>
    <row r="48" spans="1:7" ht="12.75" customHeight="1" x14ac:dyDescent="0.2">
      <c r="A48" s="14" t="s">
        <v>3</v>
      </c>
      <c r="B48" s="100">
        <v>22787</v>
      </c>
      <c r="C48" s="22">
        <v>3253</v>
      </c>
      <c r="D48" s="22">
        <v>7423268</v>
      </c>
      <c r="E48" s="22">
        <v>0</v>
      </c>
      <c r="F48" s="22">
        <v>7426521</v>
      </c>
      <c r="G48" s="94">
        <f t="shared" si="0"/>
        <v>325.91043138631676</v>
      </c>
    </row>
    <row r="49" spans="1:7" ht="12.75" customHeight="1" x14ac:dyDescent="0.2">
      <c r="A49" s="97" t="s">
        <v>1</v>
      </c>
      <c r="B49" s="101">
        <v>41186</v>
      </c>
      <c r="C49" s="56">
        <v>81960</v>
      </c>
      <c r="D49" s="56">
        <v>7423268</v>
      </c>
      <c r="E49" s="56">
        <v>0</v>
      </c>
      <c r="F49" s="56">
        <v>7505228</v>
      </c>
      <c r="G49" s="98">
        <f t="shared" si="0"/>
        <v>182.22765017238868</v>
      </c>
    </row>
    <row r="50" spans="1:7" ht="12.75" customHeight="1" x14ac:dyDescent="0.2">
      <c r="A50" s="15"/>
      <c r="B50" s="102"/>
      <c r="C50" s="27"/>
      <c r="D50" s="27"/>
      <c r="E50" s="27"/>
      <c r="F50" s="27"/>
      <c r="G50" s="134"/>
    </row>
    <row r="51" spans="1:7" ht="12.75" customHeight="1" x14ac:dyDescent="0.2">
      <c r="A51" s="16" t="s">
        <v>129</v>
      </c>
      <c r="B51" s="103">
        <f>SUM(B35:B49)+SUM(B2:B33)</f>
        <v>1052566</v>
      </c>
      <c r="C51" s="25">
        <f>SUM(C2:C49)</f>
        <v>499394</v>
      </c>
      <c r="D51" s="25">
        <f>D49</f>
        <v>7423268</v>
      </c>
      <c r="E51" s="25">
        <f>SUM(E2:E49)</f>
        <v>14159</v>
      </c>
      <c r="F51" s="25">
        <f>C51+D51+E51</f>
        <v>7936821</v>
      </c>
      <c r="G51" s="25"/>
    </row>
    <row r="52" spans="1:7" ht="12.75" customHeight="1" x14ac:dyDescent="0.2">
      <c r="A52" s="16" t="s">
        <v>127</v>
      </c>
      <c r="B52" s="103">
        <f>AVERAGE(B2:B34,B36:B49)</f>
        <v>22395.021276595744</v>
      </c>
      <c r="C52" s="25">
        <f>AVERAGE(C2:C49)</f>
        <v>10404.041666666666</v>
      </c>
      <c r="D52" s="25">
        <f>D51</f>
        <v>7423268</v>
      </c>
      <c r="E52" s="25">
        <f>AVERAGE(E2:E49)</f>
        <v>294.97916666666669</v>
      </c>
      <c r="F52" s="25">
        <f>AVERAGE(F2:F49)</f>
        <v>7433967.020833333</v>
      </c>
      <c r="G52" s="25">
        <f>AVERAGE(G2:G49)</f>
        <v>1220.4438488669675</v>
      </c>
    </row>
    <row r="53" spans="1:7" ht="12.75" customHeight="1" x14ac:dyDescent="0.2">
      <c r="A53" s="16" t="s">
        <v>128</v>
      </c>
      <c r="B53" s="103">
        <f>MEDIAN(B2:B34,B36:B49)</f>
        <v>14167</v>
      </c>
      <c r="C53" s="25">
        <f>MEDIAN(C2:C49)</f>
        <v>2190.5</v>
      </c>
      <c r="D53" s="25">
        <f>D51</f>
        <v>7423268</v>
      </c>
      <c r="E53" s="25">
        <f>MEDIAN(E2:E49)</f>
        <v>0</v>
      </c>
      <c r="F53" s="25">
        <f>MEDIAN(F2:F49)</f>
        <v>7425458.5</v>
      </c>
      <c r="G53" s="25">
        <f>MEDIAN(G2:G49)</f>
        <v>498.58654375432724</v>
      </c>
    </row>
    <row r="55" spans="1:7" ht="25.5" customHeight="1" x14ac:dyDescent="0.2">
      <c r="A55" s="202" t="s">
        <v>221</v>
      </c>
      <c r="B55" s="202"/>
      <c r="C55" s="202"/>
      <c r="D55" s="202"/>
      <c r="E55" s="202"/>
      <c r="F55" s="202"/>
      <c r="G55" s="202"/>
    </row>
  </sheetData>
  <autoFilter ref="A1:G49" xr:uid="{A400BE03-F8D0-4149-8D6A-5664897F3A60}"/>
  <mergeCells count="1">
    <mergeCell ref="A55:G55"/>
  </mergeCells>
  <conditionalFormatting sqref="A2:G49">
    <cfRule type="expression" dxfId="2" priority="1">
      <formula>MOD(ROW(),2)=0</formula>
    </cfRule>
  </conditionalFormatting>
  <printOptions horizontalCentered="1" verticalCentered="1"/>
  <pageMargins left="0.45" right="0.45" top="0.5" bottom="0.5" header="0.3" footer="0.3"/>
  <pageSetup fitToWidth="0" fitToHeight="0" orientation="landscape" r:id="rId1"/>
  <headerFooter>
    <oddHeader>&amp;C&amp;"Arial,Regular"Electronic Collection Use FY2019</oddHeader>
    <oddFooter>&amp;C&amp;"Arial,Regular"&amp;10RI Office of Library &amp; Information Services</oddFooter>
  </headerFooter>
  <ignoredErrors>
    <ignoredError sqref="D51 D52:D5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74CC4-5A7C-4DC2-8412-BBFDC72EBB8F}">
  <sheetPr>
    <tabColor theme="7" tint="0.39997558519241921"/>
    <pageSetUpPr fitToPage="1"/>
  </sheetPr>
  <dimension ref="A1:J56"/>
  <sheetViews>
    <sheetView zoomScale="110" zoomScaleNormal="110" workbookViewId="0">
      <pane ySplit="2" topLeftCell="A20" activePane="bottomLeft" state="frozen"/>
      <selection pane="bottomLeft" sqref="A1:A2"/>
    </sheetView>
  </sheetViews>
  <sheetFormatPr defaultRowHeight="12.75" x14ac:dyDescent="0.2"/>
  <cols>
    <col min="1" max="1" width="36.7109375" style="5" bestFit="1" customWidth="1"/>
    <col min="2" max="2" width="12.28515625" style="19" customWidth="1"/>
    <col min="3" max="3" width="12.5703125" style="19" customWidth="1"/>
    <col min="4" max="4" width="14.140625" style="19" customWidth="1"/>
    <col min="5" max="5" width="11.85546875" style="19" customWidth="1"/>
    <col min="6" max="6" width="14" style="19" customWidth="1"/>
    <col min="7" max="7" width="13.140625" style="19" customWidth="1"/>
    <col min="8" max="8" width="14.28515625" style="19" customWidth="1"/>
    <col min="9" max="9" width="12" style="19" customWidth="1"/>
    <col min="10" max="10" width="9.140625" style="18"/>
    <col min="11" max="16384" width="9.140625" style="5"/>
  </cols>
  <sheetData>
    <row r="1" spans="1:10" ht="15" customHeight="1" x14ac:dyDescent="0.2">
      <c r="A1" s="209" t="s">
        <v>117</v>
      </c>
      <c r="B1" s="213" t="s">
        <v>145</v>
      </c>
      <c r="C1" s="203"/>
      <c r="D1" s="203"/>
      <c r="E1" s="204"/>
      <c r="F1" s="212" t="s">
        <v>146</v>
      </c>
      <c r="G1" s="205"/>
      <c r="H1" s="205"/>
      <c r="I1" s="206"/>
      <c r="J1" s="207" t="s">
        <v>169</v>
      </c>
    </row>
    <row r="2" spans="1:10" ht="51.75" customHeight="1" x14ac:dyDescent="0.2">
      <c r="A2" s="210"/>
      <c r="B2" s="214" t="s">
        <v>94</v>
      </c>
      <c r="C2" s="95" t="s">
        <v>93</v>
      </c>
      <c r="D2" s="95" t="s">
        <v>92</v>
      </c>
      <c r="E2" s="93" t="s">
        <v>91</v>
      </c>
      <c r="F2" s="62" t="s">
        <v>90</v>
      </c>
      <c r="G2" s="109" t="s">
        <v>89</v>
      </c>
      <c r="H2" s="109" t="s">
        <v>88</v>
      </c>
      <c r="I2" s="110" t="s">
        <v>87</v>
      </c>
      <c r="J2" s="208"/>
    </row>
    <row r="3" spans="1:10" x14ac:dyDescent="0.2">
      <c r="A3" s="14" t="s">
        <v>79</v>
      </c>
      <c r="B3" s="63">
        <v>7514</v>
      </c>
      <c r="C3" s="22">
        <v>0</v>
      </c>
      <c r="D3" s="22">
        <v>0</v>
      </c>
      <c r="E3" s="94">
        <v>7514</v>
      </c>
      <c r="F3" s="63">
        <v>3124</v>
      </c>
      <c r="G3" s="22">
        <v>0</v>
      </c>
      <c r="H3" s="22">
        <v>0</v>
      </c>
      <c r="I3" s="94">
        <v>3124</v>
      </c>
      <c r="J3" s="96">
        <f t="shared" ref="J3:J50" si="0">E3/I3</f>
        <v>2.4052496798975671</v>
      </c>
    </row>
    <row r="4" spans="1:10" x14ac:dyDescent="0.2">
      <c r="A4" s="14" t="s">
        <v>58</v>
      </c>
      <c r="B4" s="63">
        <v>6618</v>
      </c>
      <c r="C4" s="22">
        <v>4</v>
      </c>
      <c r="D4" s="22">
        <v>3</v>
      </c>
      <c r="E4" s="94">
        <v>6625</v>
      </c>
      <c r="F4" s="63">
        <v>7502</v>
      </c>
      <c r="G4" s="22">
        <v>6</v>
      </c>
      <c r="H4" s="22">
        <v>47</v>
      </c>
      <c r="I4" s="94">
        <v>7555</v>
      </c>
      <c r="J4" s="96">
        <f t="shared" si="0"/>
        <v>0.87690271343481141</v>
      </c>
    </row>
    <row r="5" spans="1:10" x14ac:dyDescent="0.2">
      <c r="A5" s="14" t="s">
        <v>86</v>
      </c>
      <c r="B5" s="63">
        <v>50289</v>
      </c>
      <c r="C5" s="22">
        <v>29</v>
      </c>
      <c r="D5" s="22">
        <v>1</v>
      </c>
      <c r="E5" s="94">
        <v>50319</v>
      </c>
      <c r="F5" s="63">
        <v>41840</v>
      </c>
      <c r="G5" s="22">
        <v>138</v>
      </c>
      <c r="H5" s="22">
        <v>114</v>
      </c>
      <c r="I5" s="94">
        <v>42092</v>
      </c>
      <c r="J5" s="96">
        <f t="shared" si="0"/>
        <v>1.1954528176375558</v>
      </c>
    </row>
    <row r="6" spans="1:10" x14ac:dyDescent="0.2">
      <c r="A6" s="14" t="s">
        <v>49</v>
      </c>
      <c r="B6" s="63">
        <v>7690</v>
      </c>
      <c r="C6" s="22">
        <v>3</v>
      </c>
      <c r="D6" s="22">
        <v>0</v>
      </c>
      <c r="E6" s="94">
        <v>7693</v>
      </c>
      <c r="F6" s="63">
        <v>10068</v>
      </c>
      <c r="G6" s="22">
        <v>7</v>
      </c>
      <c r="H6" s="22">
        <v>86</v>
      </c>
      <c r="I6" s="94">
        <v>10161</v>
      </c>
      <c r="J6" s="96">
        <f t="shared" si="0"/>
        <v>0.7571105206180494</v>
      </c>
    </row>
    <row r="7" spans="1:10" x14ac:dyDescent="0.2">
      <c r="A7" s="14" t="s">
        <v>25</v>
      </c>
      <c r="B7" s="63">
        <v>7780</v>
      </c>
      <c r="C7" s="22">
        <v>0</v>
      </c>
      <c r="D7" s="22">
        <v>0</v>
      </c>
      <c r="E7" s="94">
        <v>7780</v>
      </c>
      <c r="F7" s="63">
        <v>11719</v>
      </c>
      <c r="G7" s="22">
        <v>0</v>
      </c>
      <c r="H7" s="22">
        <v>2</v>
      </c>
      <c r="I7" s="94">
        <v>11721</v>
      </c>
      <c r="J7" s="96">
        <f t="shared" si="0"/>
        <v>0.66376589028239907</v>
      </c>
    </row>
    <row r="8" spans="1:10" x14ac:dyDescent="0.2">
      <c r="A8" s="14" t="s">
        <v>75</v>
      </c>
      <c r="B8" s="63">
        <v>36878</v>
      </c>
      <c r="C8" s="22">
        <v>3</v>
      </c>
      <c r="D8" s="22">
        <v>1</v>
      </c>
      <c r="E8" s="94">
        <v>36882</v>
      </c>
      <c r="F8" s="63">
        <v>25387</v>
      </c>
      <c r="G8" s="22">
        <v>0</v>
      </c>
      <c r="H8" s="22">
        <v>162</v>
      </c>
      <c r="I8" s="94">
        <v>25549</v>
      </c>
      <c r="J8" s="96">
        <f t="shared" si="0"/>
        <v>1.4435790050491213</v>
      </c>
    </row>
    <row r="9" spans="1:10" x14ac:dyDescent="0.2">
      <c r="A9" s="14" t="s">
        <v>73</v>
      </c>
      <c r="B9" s="63">
        <v>86019</v>
      </c>
      <c r="C9" s="22">
        <v>34</v>
      </c>
      <c r="D9" s="22">
        <v>4</v>
      </c>
      <c r="E9" s="94">
        <v>86057</v>
      </c>
      <c r="F9" s="63">
        <v>107636</v>
      </c>
      <c r="G9" s="22">
        <v>101</v>
      </c>
      <c r="H9" s="22">
        <v>138</v>
      </c>
      <c r="I9" s="94">
        <v>107875</v>
      </c>
      <c r="J9" s="96">
        <f t="shared" si="0"/>
        <v>0.79774739281575902</v>
      </c>
    </row>
    <row r="10" spans="1:10" x14ac:dyDescent="0.2">
      <c r="A10" s="14" t="s">
        <v>77</v>
      </c>
      <c r="B10" s="63">
        <v>13847</v>
      </c>
      <c r="C10" s="22">
        <v>0</v>
      </c>
      <c r="D10" s="22">
        <v>0</v>
      </c>
      <c r="E10" s="94">
        <v>13847</v>
      </c>
      <c r="F10" s="63">
        <v>15443</v>
      </c>
      <c r="G10" s="22">
        <v>0</v>
      </c>
      <c r="H10" s="22">
        <v>19</v>
      </c>
      <c r="I10" s="94">
        <v>15462</v>
      </c>
      <c r="J10" s="96">
        <f t="shared" si="0"/>
        <v>0.89555038158064937</v>
      </c>
    </row>
    <row r="11" spans="1:10" x14ac:dyDescent="0.2">
      <c r="A11" s="14" t="s">
        <v>71</v>
      </c>
      <c r="B11" s="63">
        <v>46589</v>
      </c>
      <c r="C11" s="22">
        <v>11</v>
      </c>
      <c r="D11" s="22">
        <v>3</v>
      </c>
      <c r="E11" s="94">
        <v>46603</v>
      </c>
      <c r="F11" s="63">
        <v>39976</v>
      </c>
      <c r="G11" s="22">
        <v>31</v>
      </c>
      <c r="H11" s="22">
        <v>83</v>
      </c>
      <c r="I11" s="94">
        <v>40090</v>
      </c>
      <c r="J11" s="96">
        <f t="shared" si="0"/>
        <v>1.1624594662010477</v>
      </c>
    </row>
    <row r="12" spans="1:10" x14ac:dyDescent="0.2">
      <c r="A12" s="14" t="s">
        <v>40</v>
      </c>
      <c r="B12" s="63">
        <v>3403</v>
      </c>
      <c r="C12" s="22">
        <v>0</v>
      </c>
      <c r="D12" s="22">
        <v>0</v>
      </c>
      <c r="E12" s="94">
        <v>3403</v>
      </c>
      <c r="F12" s="63">
        <v>5645</v>
      </c>
      <c r="G12" s="22">
        <v>0</v>
      </c>
      <c r="H12" s="22">
        <v>4</v>
      </c>
      <c r="I12" s="94">
        <v>5649</v>
      </c>
      <c r="J12" s="96">
        <f t="shared" si="0"/>
        <v>0.60240750575323065</v>
      </c>
    </row>
    <row r="13" spans="1:10" x14ac:dyDescent="0.2">
      <c r="A13" s="14" t="s">
        <v>69</v>
      </c>
      <c r="B13" s="63">
        <v>23794</v>
      </c>
      <c r="C13" s="22">
        <v>0</v>
      </c>
      <c r="D13" s="22">
        <v>1</v>
      </c>
      <c r="E13" s="94">
        <v>23795</v>
      </c>
      <c r="F13" s="63">
        <v>28638</v>
      </c>
      <c r="G13" s="22">
        <v>0</v>
      </c>
      <c r="H13" s="22">
        <v>70</v>
      </c>
      <c r="I13" s="94">
        <v>28708</v>
      </c>
      <c r="J13" s="96">
        <f t="shared" si="0"/>
        <v>0.82886303469416189</v>
      </c>
    </row>
    <row r="14" spans="1:10" x14ac:dyDescent="0.2">
      <c r="A14" s="14" t="s">
        <v>67</v>
      </c>
      <c r="B14" s="63">
        <v>44384</v>
      </c>
      <c r="C14" s="22">
        <v>12</v>
      </c>
      <c r="D14" s="22">
        <v>0</v>
      </c>
      <c r="E14" s="94">
        <v>44396</v>
      </c>
      <c r="F14" s="63">
        <v>60869</v>
      </c>
      <c r="G14" s="22">
        <v>12</v>
      </c>
      <c r="H14" s="22">
        <v>160</v>
      </c>
      <c r="I14" s="94">
        <v>61041</v>
      </c>
      <c r="J14" s="96">
        <f t="shared" si="0"/>
        <v>0.72731442800740487</v>
      </c>
    </row>
    <row r="15" spans="1:10" x14ac:dyDescent="0.2">
      <c r="A15" s="14" t="s">
        <v>20</v>
      </c>
      <c r="B15" s="63">
        <v>23687</v>
      </c>
      <c r="C15" s="22">
        <v>0</v>
      </c>
      <c r="D15" s="22">
        <v>2</v>
      </c>
      <c r="E15" s="94">
        <v>23689</v>
      </c>
      <c r="F15" s="63">
        <v>10404</v>
      </c>
      <c r="G15" s="22">
        <v>0</v>
      </c>
      <c r="H15" s="22">
        <v>23</v>
      </c>
      <c r="I15" s="94">
        <v>10427</v>
      </c>
      <c r="J15" s="96">
        <f t="shared" si="0"/>
        <v>2.2718902848374412</v>
      </c>
    </row>
    <row r="16" spans="1:10" x14ac:dyDescent="0.2">
      <c r="A16" s="14" t="s">
        <v>65</v>
      </c>
      <c r="B16" s="63">
        <v>8627</v>
      </c>
      <c r="C16" s="22">
        <v>0</v>
      </c>
      <c r="D16" s="22">
        <v>0</v>
      </c>
      <c r="E16" s="94">
        <v>8627</v>
      </c>
      <c r="F16" s="63">
        <v>10679</v>
      </c>
      <c r="G16" s="22">
        <v>0</v>
      </c>
      <c r="H16" s="22">
        <v>5</v>
      </c>
      <c r="I16" s="94">
        <v>10684</v>
      </c>
      <c r="J16" s="96">
        <f t="shared" si="0"/>
        <v>0.80746911269187571</v>
      </c>
    </row>
    <row r="17" spans="1:10" x14ac:dyDescent="0.2">
      <c r="A17" s="14" t="s">
        <v>12</v>
      </c>
      <c r="B17" s="63">
        <v>6636</v>
      </c>
      <c r="C17" s="22">
        <v>10</v>
      </c>
      <c r="D17" s="22">
        <v>0</v>
      </c>
      <c r="E17" s="94">
        <v>6646</v>
      </c>
      <c r="F17" s="63">
        <v>13017</v>
      </c>
      <c r="G17" s="22">
        <v>22</v>
      </c>
      <c r="H17" s="22">
        <v>31</v>
      </c>
      <c r="I17" s="94">
        <v>13070</v>
      </c>
      <c r="J17" s="96">
        <f t="shared" si="0"/>
        <v>0.50849273144605966</v>
      </c>
    </row>
    <row r="18" spans="1:10" x14ac:dyDescent="0.2">
      <c r="A18" s="14" t="s">
        <v>61</v>
      </c>
      <c r="B18" s="63">
        <v>6780</v>
      </c>
      <c r="C18" s="22">
        <v>1</v>
      </c>
      <c r="D18" s="22">
        <v>0</v>
      </c>
      <c r="E18" s="94">
        <v>6781</v>
      </c>
      <c r="F18" s="63">
        <v>7495</v>
      </c>
      <c r="G18" s="22">
        <v>0</v>
      </c>
      <c r="H18" s="22">
        <v>2</v>
      </c>
      <c r="I18" s="94">
        <v>7497</v>
      </c>
      <c r="J18" s="96">
        <f t="shared" si="0"/>
        <v>0.90449513138588766</v>
      </c>
    </row>
    <row r="19" spans="1:10" x14ac:dyDescent="0.2">
      <c r="A19" s="14" t="s">
        <v>19</v>
      </c>
      <c r="B19" s="63">
        <v>32438</v>
      </c>
      <c r="C19" s="22">
        <v>7</v>
      </c>
      <c r="D19" s="22">
        <v>0</v>
      </c>
      <c r="E19" s="94">
        <v>32445</v>
      </c>
      <c r="F19" s="63">
        <v>22641</v>
      </c>
      <c r="G19" s="22">
        <v>15</v>
      </c>
      <c r="H19" s="22">
        <v>16</v>
      </c>
      <c r="I19" s="94">
        <v>22672</v>
      </c>
      <c r="J19" s="96">
        <f t="shared" si="0"/>
        <v>1.431060338743825</v>
      </c>
    </row>
    <row r="20" spans="1:10" x14ac:dyDescent="0.2">
      <c r="A20" s="14" t="s">
        <v>60</v>
      </c>
      <c r="B20" s="63">
        <v>12156</v>
      </c>
      <c r="C20" s="22">
        <v>8</v>
      </c>
      <c r="D20" s="22">
        <v>0</v>
      </c>
      <c r="E20" s="94">
        <v>12164</v>
      </c>
      <c r="F20" s="63">
        <v>5517</v>
      </c>
      <c r="G20" s="22">
        <v>1</v>
      </c>
      <c r="H20" s="22">
        <v>14</v>
      </c>
      <c r="I20" s="94">
        <v>5532</v>
      </c>
      <c r="J20" s="96">
        <f t="shared" si="0"/>
        <v>2.1988430947216195</v>
      </c>
    </row>
    <row r="21" spans="1:10" x14ac:dyDescent="0.2">
      <c r="A21" s="14" t="s">
        <v>23</v>
      </c>
      <c r="B21" s="63">
        <v>11386</v>
      </c>
      <c r="C21" s="22">
        <v>3</v>
      </c>
      <c r="D21" s="22">
        <v>1</v>
      </c>
      <c r="E21" s="94">
        <v>11390</v>
      </c>
      <c r="F21" s="63">
        <v>9153</v>
      </c>
      <c r="G21" s="22">
        <v>14</v>
      </c>
      <c r="H21" s="22">
        <v>12</v>
      </c>
      <c r="I21" s="94">
        <v>9179</v>
      </c>
      <c r="J21" s="96">
        <f t="shared" si="0"/>
        <v>1.2408759124087592</v>
      </c>
    </row>
    <row r="22" spans="1:10" x14ac:dyDescent="0.2">
      <c r="A22" s="14" t="s">
        <v>44</v>
      </c>
      <c r="B22" s="63">
        <v>4338</v>
      </c>
      <c r="C22" s="22">
        <v>0</v>
      </c>
      <c r="D22" s="22">
        <v>1</v>
      </c>
      <c r="E22" s="94">
        <v>4339</v>
      </c>
      <c r="F22" s="63">
        <v>2488</v>
      </c>
      <c r="G22" s="22">
        <v>1</v>
      </c>
      <c r="H22" s="22">
        <v>3</v>
      </c>
      <c r="I22" s="94">
        <v>2492</v>
      </c>
      <c r="J22" s="96">
        <f t="shared" si="0"/>
        <v>1.7411717495987158</v>
      </c>
    </row>
    <row r="23" spans="1:10" x14ac:dyDescent="0.2">
      <c r="A23" s="14" t="s">
        <v>55</v>
      </c>
      <c r="B23" s="63">
        <v>19333</v>
      </c>
      <c r="C23" s="22">
        <v>3</v>
      </c>
      <c r="D23" s="22">
        <v>2</v>
      </c>
      <c r="E23" s="94">
        <v>19338</v>
      </c>
      <c r="F23" s="63">
        <v>16539</v>
      </c>
      <c r="G23" s="22">
        <v>19</v>
      </c>
      <c r="H23" s="22">
        <v>11</v>
      </c>
      <c r="I23" s="94">
        <v>16569</v>
      </c>
      <c r="J23" s="96">
        <f t="shared" si="0"/>
        <v>1.167119319210574</v>
      </c>
    </row>
    <row r="24" spans="1:10" x14ac:dyDescent="0.2">
      <c r="A24" s="14" t="s">
        <v>82</v>
      </c>
      <c r="B24" s="63">
        <v>21743</v>
      </c>
      <c r="C24" s="22">
        <v>6</v>
      </c>
      <c r="D24" s="22">
        <v>0</v>
      </c>
      <c r="E24" s="94">
        <v>21749</v>
      </c>
      <c r="F24" s="63">
        <v>14151</v>
      </c>
      <c r="G24" s="22">
        <v>6</v>
      </c>
      <c r="H24" s="22">
        <v>13</v>
      </c>
      <c r="I24" s="94">
        <v>14170</v>
      </c>
      <c r="J24" s="96">
        <f t="shared" si="0"/>
        <v>1.534862385321101</v>
      </c>
    </row>
    <row r="25" spans="1:10" x14ac:dyDescent="0.2">
      <c r="A25" s="14" t="s">
        <v>57</v>
      </c>
      <c r="B25" s="63">
        <v>7793</v>
      </c>
      <c r="C25" s="22">
        <v>1</v>
      </c>
      <c r="D25" s="22">
        <v>0</v>
      </c>
      <c r="E25" s="94">
        <v>7794</v>
      </c>
      <c r="F25" s="63">
        <v>8566</v>
      </c>
      <c r="G25" s="22">
        <v>0</v>
      </c>
      <c r="H25" s="22">
        <v>11</v>
      </c>
      <c r="I25" s="94">
        <v>8577</v>
      </c>
      <c r="J25" s="96">
        <f t="shared" si="0"/>
        <v>0.90870933892969574</v>
      </c>
    </row>
    <row r="26" spans="1:10" x14ac:dyDescent="0.2">
      <c r="A26" s="14" t="s">
        <v>63</v>
      </c>
      <c r="B26" s="63">
        <v>7252</v>
      </c>
      <c r="C26" s="22">
        <v>0</v>
      </c>
      <c r="D26" s="22">
        <v>0</v>
      </c>
      <c r="E26" s="94">
        <v>7252</v>
      </c>
      <c r="F26" s="63">
        <v>8730</v>
      </c>
      <c r="G26" s="22">
        <v>0</v>
      </c>
      <c r="H26" s="22">
        <v>0</v>
      </c>
      <c r="I26" s="94">
        <v>8730</v>
      </c>
      <c r="J26" s="96">
        <f t="shared" si="0"/>
        <v>0.83069873997709054</v>
      </c>
    </row>
    <row r="27" spans="1:10" x14ac:dyDescent="0.2">
      <c r="A27" s="14" t="s">
        <v>51</v>
      </c>
      <c r="B27" s="63">
        <v>61689</v>
      </c>
      <c r="C27" s="22">
        <v>22</v>
      </c>
      <c r="D27" s="22">
        <v>1</v>
      </c>
      <c r="E27" s="94">
        <v>61712</v>
      </c>
      <c r="F27" s="63">
        <v>24178</v>
      </c>
      <c r="G27" s="22">
        <v>14</v>
      </c>
      <c r="H27" s="22">
        <v>28</v>
      </c>
      <c r="I27" s="94">
        <v>24220</v>
      </c>
      <c r="J27" s="96">
        <f t="shared" si="0"/>
        <v>2.5479768786127166</v>
      </c>
    </row>
    <row r="28" spans="1:10" x14ac:dyDescent="0.2">
      <c r="A28" s="14" t="s">
        <v>223</v>
      </c>
      <c r="B28" s="63">
        <v>12315</v>
      </c>
      <c r="C28" s="22">
        <v>0</v>
      </c>
      <c r="D28" s="22">
        <v>0</v>
      </c>
      <c r="E28" s="94">
        <v>12315</v>
      </c>
      <c r="F28" s="63">
        <v>8352</v>
      </c>
      <c r="G28" s="22">
        <v>0</v>
      </c>
      <c r="H28" s="22">
        <v>11</v>
      </c>
      <c r="I28" s="94">
        <v>8363</v>
      </c>
      <c r="J28" s="96">
        <f t="shared" si="0"/>
        <v>1.4725576946071983</v>
      </c>
    </row>
    <row r="29" spans="1:10" x14ac:dyDescent="0.2">
      <c r="A29" s="14" t="s">
        <v>53</v>
      </c>
      <c r="B29" s="63">
        <v>11174</v>
      </c>
      <c r="C29" s="22">
        <v>0</v>
      </c>
      <c r="D29" s="22">
        <v>0</v>
      </c>
      <c r="E29" s="94">
        <v>11174</v>
      </c>
      <c r="F29" s="63">
        <v>11731</v>
      </c>
      <c r="G29" s="22">
        <v>3</v>
      </c>
      <c r="H29" s="22">
        <v>14</v>
      </c>
      <c r="I29" s="94">
        <v>11748</v>
      </c>
      <c r="J29" s="96">
        <f t="shared" si="0"/>
        <v>0.95114061967994556</v>
      </c>
    </row>
    <row r="30" spans="1:10" x14ac:dyDescent="0.2">
      <c r="A30" s="14" t="s">
        <v>118</v>
      </c>
      <c r="B30" s="63">
        <v>28918</v>
      </c>
      <c r="C30" s="22">
        <v>3</v>
      </c>
      <c r="D30" s="22">
        <v>0</v>
      </c>
      <c r="E30" s="94">
        <v>28921</v>
      </c>
      <c r="F30" s="63">
        <v>24325</v>
      </c>
      <c r="G30" s="22">
        <v>47</v>
      </c>
      <c r="H30" s="22">
        <v>194</v>
      </c>
      <c r="I30" s="94">
        <v>24566</v>
      </c>
      <c r="J30" s="96">
        <f t="shared" si="0"/>
        <v>1.1772775380607343</v>
      </c>
    </row>
    <row r="31" spans="1:10" x14ac:dyDescent="0.2">
      <c r="A31" s="14" t="s">
        <v>36</v>
      </c>
      <c r="B31" s="63">
        <v>40503</v>
      </c>
      <c r="C31" s="22">
        <v>11</v>
      </c>
      <c r="D31" s="22">
        <v>3</v>
      </c>
      <c r="E31" s="94">
        <v>40517</v>
      </c>
      <c r="F31" s="63">
        <v>26085</v>
      </c>
      <c r="G31" s="22">
        <v>32</v>
      </c>
      <c r="H31" s="22">
        <v>80</v>
      </c>
      <c r="I31" s="94">
        <v>26197</v>
      </c>
      <c r="J31" s="96">
        <f t="shared" si="0"/>
        <v>1.5466274764285988</v>
      </c>
    </row>
    <row r="32" spans="1:10" x14ac:dyDescent="0.2">
      <c r="A32" s="14" t="s">
        <v>47</v>
      </c>
      <c r="B32" s="63">
        <v>27562</v>
      </c>
      <c r="C32" s="22">
        <v>3</v>
      </c>
      <c r="D32" s="22">
        <v>1</v>
      </c>
      <c r="E32" s="94">
        <v>27566</v>
      </c>
      <c r="F32" s="63">
        <v>21879</v>
      </c>
      <c r="G32" s="22">
        <v>19</v>
      </c>
      <c r="H32" s="22">
        <v>29</v>
      </c>
      <c r="I32" s="94">
        <v>21927</v>
      </c>
      <c r="J32" s="96">
        <f t="shared" si="0"/>
        <v>1.2571715236922516</v>
      </c>
    </row>
    <row r="33" spans="1:10" x14ac:dyDescent="0.2">
      <c r="A33" s="14" t="s">
        <v>42</v>
      </c>
      <c r="B33" s="63">
        <v>63696</v>
      </c>
      <c r="C33" s="22">
        <v>8</v>
      </c>
      <c r="D33" s="22">
        <v>7</v>
      </c>
      <c r="E33" s="94">
        <v>63711</v>
      </c>
      <c r="F33" s="63">
        <v>21251</v>
      </c>
      <c r="G33" s="22">
        <v>63</v>
      </c>
      <c r="H33" s="22">
        <v>97</v>
      </c>
      <c r="I33" s="94">
        <v>21411</v>
      </c>
      <c r="J33" s="96">
        <f t="shared" si="0"/>
        <v>2.9756200084068936</v>
      </c>
    </row>
    <row r="34" spans="1:10" x14ac:dyDescent="0.2">
      <c r="A34" s="14" t="s">
        <v>39</v>
      </c>
      <c r="B34" s="63">
        <v>34444</v>
      </c>
      <c r="C34" s="22">
        <v>9</v>
      </c>
      <c r="D34" s="22">
        <v>0</v>
      </c>
      <c r="E34" s="94">
        <v>34453</v>
      </c>
      <c r="F34" s="63">
        <v>47690</v>
      </c>
      <c r="G34" s="22">
        <v>36</v>
      </c>
      <c r="H34" s="22">
        <v>33</v>
      </c>
      <c r="I34" s="94">
        <v>47759</v>
      </c>
      <c r="J34" s="96">
        <f t="shared" si="0"/>
        <v>0.72139282648296654</v>
      </c>
    </row>
    <row r="35" spans="1:10" x14ac:dyDescent="0.2">
      <c r="A35" s="14" t="s">
        <v>22</v>
      </c>
      <c r="B35" s="63">
        <v>13482</v>
      </c>
      <c r="C35" s="22">
        <v>0</v>
      </c>
      <c r="D35" s="22">
        <v>3</v>
      </c>
      <c r="E35" s="94">
        <v>13485</v>
      </c>
      <c r="F35" s="63">
        <v>16519</v>
      </c>
      <c r="G35" s="22">
        <v>43</v>
      </c>
      <c r="H35" s="22">
        <v>24</v>
      </c>
      <c r="I35" s="94">
        <v>16586</v>
      </c>
      <c r="J35" s="96">
        <f t="shared" si="0"/>
        <v>0.81303508983480044</v>
      </c>
    </row>
    <row r="36" spans="1:10" x14ac:dyDescent="0.2">
      <c r="A36" s="14" t="s">
        <v>34</v>
      </c>
      <c r="B36" s="63">
        <v>17105</v>
      </c>
      <c r="C36" s="22">
        <v>0</v>
      </c>
      <c r="D36" s="22">
        <v>0</v>
      </c>
      <c r="E36" s="94">
        <v>17105</v>
      </c>
      <c r="F36" s="63">
        <v>9981</v>
      </c>
      <c r="G36" s="22">
        <v>0</v>
      </c>
      <c r="H36" s="22">
        <v>18</v>
      </c>
      <c r="I36" s="94">
        <v>9999</v>
      </c>
      <c r="J36" s="96">
        <f t="shared" si="0"/>
        <v>1.7106710671067107</v>
      </c>
    </row>
    <row r="37" spans="1:10" x14ac:dyDescent="0.2">
      <c r="A37" s="14" t="s">
        <v>81</v>
      </c>
      <c r="B37" s="63">
        <v>2573</v>
      </c>
      <c r="C37" s="22">
        <v>0</v>
      </c>
      <c r="D37" s="22">
        <v>0</v>
      </c>
      <c r="E37" s="94">
        <v>2573</v>
      </c>
      <c r="F37" s="63">
        <v>1280</v>
      </c>
      <c r="G37" s="22">
        <v>0</v>
      </c>
      <c r="H37" s="22">
        <v>0</v>
      </c>
      <c r="I37" s="94">
        <v>1280</v>
      </c>
      <c r="J37" s="96">
        <f t="shared" si="0"/>
        <v>2.0101562500000001</v>
      </c>
    </row>
    <row r="38" spans="1:10" x14ac:dyDescent="0.2">
      <c r="A38" s="14" t="s">
        <v>32</v>
      </c>
      <c r="B38" s="63">
        <v>33011</v>
      </c>
      <c r="C38" s="22">
        <v>10</v>
      </c>
      <c r="D38" s="22">
        <v>3</v>
      </c>
      <c r="E38" s="94">
        <v>33024</v>
      </c>
      <c r="F38" s="63">
        <v>25422</v>
      </c>
      <c r="G38" s="22">
        <v>0</v>
      </c>
      <c r="H38" s="22">
        <v>92</v>
      </c>
      <c r="I38" s="94">
        <v>25514</v>
      </c>
      <c r="J38" s="96">
        <f t="shared" si="0"/>
        <v>1.294348200987693</v>
      </c>
    </row>
    <row r="39" spans="1:10" x14ac:dyDescent="0.2">
      <c r="A39" s="14" t="s">
        <v>10</v>
      </c>
      <c r="B39" s="63">
        <v>3585</v>
      </c>
      <c r="C39" s="22">
        <v>0</v>
      </c>
      <c r="D39" s="22">
        <v>0</v>
      </c>
      <c r="E39" s="94">
        <v>3585</v>
      </c>
      <c r="F39" s="63">
        <v>3117</v>
      </c>
      <c r="G39" s="22">
        <v>1</v>
      </c>
      <c r="H39" s="22">
        <v>4</v>
      </c>
      <c r="I39" s="94">
        <v>3122</v>
      </c>
      <c r="J39" s="96">
        <f t="shared" si="0"/>
        <v>1.1483023702754644</v>
      </c>
    </row>
    <row r="40" spans="1:10" x14ac:dyDescent="0.2">
      <c r="A40" s="14" t="s">
        <v>30</v>
      </c>
      <c r="B40" s="63">
        <v>17162</v>
      </c>
      <c r="C40" s="22">
        <v>0</v>
      </c>
      <c r="D40" s="22">
        <v>1</v>
      </c>
      <c r="E40" s="94">
        <v>17163</v>
      </c>
      <c r="F40" s="63">
        <v>20518</v>
      </c>
      <c r="G40" s="22">
        <v>36</v>
      </c>
      <c r="H40" s="22">
        <v>47</v>
      </c>
      <c r="I40" s="94">
        <v>20601</v>
      </c>
      <c r="J40" s="96">
        <f t="shared" si="0"/>
        <v>0.83311489733508082</v>
      </c>
    </row>
    <row r="41" spans="1:10" x14ac:dyDescent="0.2">
      <c r="A41" s="14" t="s">
        <v>28</v>
      </c>
      <c r="B41" s="63">
        <v>58686</v>
      </c>
      <c r="C41" s="22">
        <v>16</v>
      </c>
      <c r="D41" s="22">
        <v>9</v>
      </c>
      <c r="E41" s="94">
        <v>58711</v>
      </c>
      <c r="F41" s="63">
        <v>115572</v>
      </c>
      <c r="G41" s="22">
        <v>100</v>
      </c>
      <c r="H41" s="22">
        <v>300</v>
      </c>
      <c r="I41" s="94">
        <v>115972</v>
      </c>
      <c r="J41" s="96">
        <f t="shared" si="0"/>
        <v>0.50625150898492743</v>
      </c>
    </row>
    <row r="42" spans="1:10" x14ac:dyDescent="0.2">
      <c r="A42" s="14" t="s">
        <v>27</v>
      </c>
      <c r="B42" s="63">
        <v>8280</v>
      </c>
      <c r="C42" s="22">
        <v>2</v>
      </c>
      <c r="D42" s="22">
        <v>1</v>
      </c>
      <c r="E42" s="94">
        <v>8283</v>
      </c>
      <c r="F42" s="63">
        <v>23975</v>
      </c>
      <c r="G42" s="22">
        <v>157</v>
      </c>
      <c r="H42" s="22">
        <v>384</v>
      </c>
      <c r="I42" s="94">
        <v>24516</v>
      </c>
      <c r="J42" s="96">
        <f t="shared" si="0"/>
        <v>0.33786098874204601</v>
      </c>
    </row>
    <row r="43" spans="1:10" x14ac:dyDescent="0.2">
      <c r="A43" s="14" t="s">
        <v>84</v>
      </c>
      <c r="B43" s="63">
        <v>18254</v>
      </c>
      <c r="C43" s="22">
        <v>8</v>
      </c>
      <c r="D43" s="22">
        <v>0</v>
      </c>
      <c r="E43" s="94">
        <v>18262</v>
      </c>
      <c r="F43" s="63">
        <v>29153</v>
      </c>
      <c r="G43" s="22">
        <v>29</v>
      </c>
      <c r="H43" s="22">
        <v>91</v>
      </c>
      <c r="I43" s="94">
        <v>29273</v>
      </c>
      <c r="J43" s="96">
        <f t="shared" si="0"/>
        <v>0.6238513305776654</v>
      </c>
    </row>
    <row r="44" spans="1:10" x14ac:dyDescent="0.2">
      <c r="A44" s="14" t="s">
        <v>17</v>
      </c>
      <c r="B44" s="63">
        <v>35908</v>
      </c>
      <c r="C44" s="22">
        <v>0</v>
      </c>
      <c r="D44" s="22">
        <v>0</v>
      </c>
      <c r="E44" s="94">
        <v>35908</v>
      </c>
      <c r="F44" s="63">
        <v>49893</v>
      </c>
      <c r="G44" s="22">
        <v>5</v>
      </c>
      <c r="H44" s="22">
        <v>23</v>
      </c>
      <c r="I44" s="94">
        <v>49921</v>
      </c>
      <c r="J44" s="96">
        <f t="shared" si="0"/>
        <v>0.71929648845175376</v>
      </c>
    </row>
    <row r="45" spans="1:10" x14ac:dyDescent="0.2">
      <c r="A45" s="14" t="s">
        <v>14</v>
      </c>
      <c r="B45" s="63">
        <v>20611</v>
      </c>
      <c r="C45" s="22">
        <v>5</v>
      </c>
      <c r="D45" s="22">
        <v>2</v>
      </c>
      <c r="E45" s="94">
        <v>20618</v>
      </c>
      <c r="F45" s="63">
        <v>21643</v>
      </c>
      <c r="G45" s="22">
        <v>0</v>
      </c>
      <c r="H45" s="22">
        <v>74</v>
      </c>
      <c r="I45" s="94">
        <v>21717</v>
      </c>
      <c r="J45" s="96">
        <f t="shared" si="0"/>
        <v>0.9493944835842888</v>
      </c>
    </row>
    <row r="46" spans="1:10" x14ac:dyDescent="0.2">
      <c r="A46" s="14" t="s">
        <v>9</v>
      </c>
      <c r="B46" s="63">
        <v>57814</v>
      </c>
      <c r="C46" s="22">
        <v>18</v>
      </c>
      <c r="D46" s="22">
        <v>0</v>
      </c>
      <c r="E46" s="94">
        <v>57832</v>
      </c>
      <c r="F46" s="63">
        <v>76112</v>
      </c>
      <c r="G46" s="22">
        <v>94</v>
      </c>
      <c r="H46" s="22">
        <v>89</v>
      </c>
      <c r="I46" s="94">
        <v>76295</v>
      </c>
      <c r="J46" s="96">
        <f t="shared" si="0"/>
        <v>0.75800511173733531</v>
      </c>
    </row>
    <row r="47" spans="1:10" x14ac:dyDescent="0.2">
      <c r="A47" s="14" t="s">
        <v>5</v>
      </c>
      <c r="B47" s="63">
        <v>21720</v>
      </c>
      <c r="C47" s="22">
        <v>2</v>
      </c>
      <c r="D47" s="22">
        <v>3</v>
      </c>
      <c r="E47" s="94">
        <v>21725</v>
      </c>
      <c r="F47" s="63">
        <v>24011</v>
      </c>
      <c r="G47" s="22">
        <v>1</v>
      </c>
      <c r="H47" s="22">
        <v>0</v>
      </c>
      <c r="I47" s="94">
        <v>24012</v>
      </c>
      <c r="J47" s="96">
        <f t="shared" si="0"/>
        <v>0.90475595535565545</v>
      </c>
    </row>
    <row r="48" spans="1:10" x14ac:dyDescent="0.2">
      <c r="A48" s="14" t="s">
        <v>3</v>
      </c>
      <c r="B48" s="63">
        <v>35929</v>
      </c>
      <c r="C48" s="22">
        <v>6</v>
      </c>
      <c r="D48" s="22">
        <v>0</v>
      </c>
      <c r="E48" s="94">
        <v>35935</v>
      </c>
      <c r="F48" s="63">
        <v>35106</v>
      </c>
      <c r="G48" s="22">
        <v>30</v>
      </c>
      <c r="H48" s="22">
        <v>116</v>
      </c>
      <c r="I48" s="94">
        <v>35252</v>
      </c>
      <c r="J48" s="96">
        <f t="shared" si="0"/>
        <v>1.0193747872461136</v>
      </c>
    </row>
    <row r="49" spans="1:10" x14ac:dyDescent="0.2">
      <c r="A49" s="14" t="s">
        <v>38</v>
      </c>
      <c r="B49" s="63">
        <v>2913</v>
      </c>
      <c r="C49" s="22">
        <v>0</v>
      </c>
      <c r="D49" s="22">
        <v>2</v>
      </c>
      <c r="E49" s="94">
        <v>2915</v>
      </c>
      <c r="F49" s="63">
        <v>4031</v>
      </c>
      <c r="G49" s="22">
        <v>1</v>
      </c>
      <c r="H49" s="22">
        <v>2</v>
      </c>
      <c r="I49" s="94">
        <v>4034</v>
      </c>
      <c r="J49" s="96">
        <f t="shared" si="0"/>
        <v>0.72260783341596435</v>
      </c>
    </row>
    <row r="50" spans="1:10" x14ac:dyDescent="0.2">
      <c r="A50" s="97" t="s">
        <v>1</v>
      </c>
      <c r="B50" s="64">
        <v>19248</v>
      </c>
      <c r="C50" s="56">
        <v>3</v>
      </c>
      <c r="D50" s="56">
        <v>2</v>
      </c>
      <c r="E50" s="98">
        <v>19253</v>
      </c>
      <c r="F50" s="64">
        <v>21351</v>
      </c>
      <c r="G50" s="56">
        <v>1</v>
      </c>
      <c r="H50" s="56">
        <v>15</v>
      </c>
      <c r="I50" s="98">
        <v>21367</v>
      </c>
      <c r="J50" s="99">
        <f t="shared" si="0"/>
        <v>0.90106238592221655</v>
      </c>
    </row>
    <row r="51" spans="1:10" x14ac:dyDescent="0.2">
      <c r="A51" s="15"/>
      <c r="B51" s="27"/>
      <c r="C51" s="27"/>
      <c r="D51" s="27"/>
      <c r="E51" s="27"/>
      <c r="F51" s="27"/>
      <c r="G51" s="27"/>
      <c r="H51" s="27"/>
      <c r="I51" s="27"/>
      <c r="J51" s="28"/>
    </row>
    <row r="52" spans="1:10" x14ac:dyDescent="0.2">
      <c r="A52" s="16" t="s">
        <v>129</v>
      </c>
      <c r="B52" s="25">
        <f>SUM(B3:B50)</f>
        <v>1143556</v>
      </c>
      <c r="C52" s="25">
        <f t="shared" ref="C52:I52" si="1">SUM(C3:C50)</f>
        <v>261</v>
      </c>
      <c r="D52" s="25">
        <f t="shared" si="1"/>
        <v>57</v>
      </c>
      <c r="E52" s="25">
        <f t="shared" si="1"/>
        <v>1143874</v>
      </c>
      <c r="F52" s="25">
        <f t="shared" si="1"/>
        <v>1150402</v>
      </c>
      <c r="G52" s="25">
        <f t="shared" si="1"/>
        <v>1085</v>
      </c>
      <c r="H52" s="25">
        <f t="shared" si="1"/>
        <v>2791</v>
      </c>
      <c r="I52" s="25">
        <f t="shared" si="1"/>
        <v>1154278</v>
      </c>
      <c r="J52" s="25"/>
    </row>
    <row r="53" spans="1:10" x14ac:dyDescent="0.2">
      <c r="A53" s="16" t="s">
        <v>127</v>
      </c>
      <c r="B53" s="25">
        <f>AVERAGE(B3:B50)</f>
        <v>23824.083333333332</v>
      </c>
      <c r="C53" s="25">
        <f t="shared" ref="C53:J53" si="2">AVERAGE(C3:C50)</f>
        <v>5.4375</v>
      </c>
      <c r="D53" s="25">
        <f t="shared" si="2"/>
        <v>1.1875</v>
      </c>
      <c r="E53" s="25">
        <f t="shared" si="2"/>
        <v>23830.708333333332</v>
      </c>
      <c r="F53" s="25">
        <f t="shared" si="2"/>
        <v>23966.708333333332</v>
      </c>
      <c r="G53" s="25">
        <f t="shared" si="2"/>
        <v>22.604166666666668</v>
      </c>
      <c r="H53" s="25">
        <f t="shared" si="2"/>
        <v>58.145833333333336</v>
      </c>
      <c r="I53" s="25">
        <f t="shared" si="2"/>
        <v>24047.458333333332</v>
      </c>
      <c r="J53" s="92">
        <f t="shared" si="2"/>
        <v>1.1625821727244461</v>
      </c>
    </row>
    <row r="54" spans="1:10" x14ac:dyDescent="0.2">
      <c r="A54" s="16" t="s">
        <v>128</v>
      </c>
      <c r="B54" s="25">
        <f>MEDIAN(B3:B50)</f>
        <v>18751</v>
      </c>
      <c r="C54" s="25">
        <f t="shared" ref="C54:J54" si="3">MEDIAN(C3:C50)</f>
        <v>3</v>
      </c>
      <c r="D54" s="25">
        <f t="shared" si="3"/>
        <v>0</v>
      </c>
      <c r="E54" s="25">
        <f t="shared" si="3"/>
        <v>18757.5</v>
      </c>
      <c r="F54" s="25">
        <f t="shared" si="3"/>
        <v>18528.5</v>
      </c>
      <c r="G54" s="25">
        <f t="shared" si="3"/>
        <v>5.5</v>
      </c>
      <c r="H54" s="25">
        <f t="shared" si="3"/>
        <v>23.5</v>
      </c>
      <c r="I54" s="25">
        <f t="shared" si="3"/>
        <v>18593.5</v>
      </c>
      <c r="J54" s="92">
        <f t="shared" si="3"/>
        <v>0.92905191125699227</v>
      </c>
    </row>
    <row r="56" spans="1:10" ht="24.75" customHeight="1" x14ac:dyDescent="0.2">
      <c r="A56" s="202" t="s">
        <v>222</v>
      </c>
      <c r="B56" s="202"/>
      <c r="C56" s="202"/>
      <c r="D56" s="202"/>
      <c r="E56" s="202"/>
      <c r="F56" s="202"/>
      <c r="G56" s="202"/>
      <c r="H56" s="202"/>
      <c r="I56" s="202"/>
      <c r="J56" s="202"/>
    </row>
  </sheetData>
  <autoFilter ref="A2:J50" xr:uid="{E67D5904-4784-4D56-B05A-C756293125ED}">
    <sortState xmlns:xlrd2="http://schemas.microsoft.com/office/spreadsheetml/2017/richdata2" ref="A4:J50">
      <sortCondition ref="A2:A50"/>
    </sortState>
  </autoFilter>
  <mergeCells count="5">
    <mergeCell ref="B1:E1"/>
    <mergeCell ref="F1:I1"/>
    <mergeCell ref="J1:J2"/>
    <mergeCell ref="A1:A2"/>
    <mergeCell ref="A56:J56"/>
  </mergeCells>
  <conditionalFormatting sqref="A3:J50">
    <cfRule type="expression" dxfId="1" priority="1">
      <formula>MOD(ROW(),2)=0</formula>
    </cfRule>
  </conditionalFormatting>
  <printOptions horizontalCentered="1" verticalCentered="1"/>
  <pageMargins left="0.45" right="0.45" top="0.5" bottom="0.5" header="0.3" footer="0.3"/>
  <pageSetup scale="97" fitToWidth="0" orientation="portrait" r:id="rId1"/>
  <headerFooter>
    <oddHeader>&amp;C&amp;"Arial,Regular"Interlibrary Loan FY2019</oddHeader>
    <oddFooter>&amp;C&amp;"Arial,Regular"&amp;10RI Office of Library &amp; Information Services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D6661-8E07-4F2A-B303-61839883D018}">
  <sheetPr>
    <tabColor theme="8" tint="-0.249977111117893"/>
    <pageSetUpPr fitToPage="1"/>
  </sheetPr>
  <dimension ref="A1:AL50"/>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6.7109375" style="1" bestFit="1" customWidth="1"/>
    <col min="2" max="2" width="14.7109375" style="2" bestFit="1" customWidth="1"/>
    <col min="3" max="6" width="10.7109375" style="10" customWidth="1"/>
    <col min="7" max="7" width="12.140625" style="10" customWidth="1"/>
    <col min="8" max="8" width="12" style="10" customWidth="1"/>
    <col min="9" max="13" width="10.7109375" style="10" customWidth="1"/>
    <col min="14" max="14" width="12" style="10" customWidth="1"/>
    <col min="15" max="35" width="10.7109375" style="10" customWidth="1"/>
    <col min="36" max="36" width="11.42578125" style="2" bestFit="1" customWidth="1"/>
    <col min="37" max="37" width="13.140625" style="2" customWidth="1"/>
    <col min="38" max="38" width="11.42578125" style="2" bestFit="1" customWidth="1"/>
    <col min="39" max="16384" width="9.140625" style="1"/>
  </cols>
  <sheetData>
    <row r="1" spans="1:38" s="7" customFormat="1" ht="80.25" customHeight="1" x14ac:dyDescent="0.2">
      <c r="A1" s="6" t="s">
        <v>117</v>
      </c>
      <c r="B1" s="3" t="s">
        <v>116</v>
      </c>
      <c r="C1" s="8" t="s">
        <v>115</v>
      </c>
      <c r="D1" s="8" t="s">
        <v>114</v>
      </c>
      <c r="E1" s="8" t="s">
        <v>113</v>
      </c>
      <c r="F1" s="8" t="s">
        <v>112</v>
      </c>
      <c r="G1" s="8" t="s">
        <v>111</v>
      </c>
      <c r="H1" s="8" t="s">
        <v>110</v>
      </c>
      <c r="I1" s="8" t="s">
        <v>109</v>
      </c>
      <c r="J1" s="8" t="s">
        <v>108</v>
      </c>
      <c r="K1" s="8" t="s">
        <v>107</v>
      </c>
      <c r="L1" s="9" t="s">
        <v>106</v>
      </c>
      <c r="M1" s="9" t="s">
        <v>105</v>
      </c>
      <c r="N1" s="9" t="s">
        <v>104</v>
      </c>
      <c r="O1" s="9" t="s">
        <v>103</v>
      </c>
      <c r="P1" s="8" t="s">
        <v>119</v>
      </c>
      <c r="Q1" s="8" t="s">
        <v>102</v>
      </c>
      <c r="R1" s="8" t="s">
        <v>101</v>
      </c>
      <c r="S1" s="8" t="s">
        <v>100</v>
      </c>
      <c r="T1" s="8" t="s">
        <v>210</v>
      </c>
      <c r="U1" s="8" t="s">
        <v>99</v>
      </c>
      <c r="V1" s="8" t="s">
        <v>98</v>
      </c>
      <c r="W1" s="8" t="s">
        <v>214</v>
      </c>
      <c r="X1" s="8" t="s">
        <v>97</v>
      </c>
      <c r="Y1" s="8" t="s">
        <v>96</v>
      </c>
      <c r="Z1" s="8" t="s">
        <v>213</v>
      </c>
      <c r="AA1" s="8" t="s">
        <v>95</v>
      </c>
      <c r="AB1" s="9" t="s">
        <v>94</v>
      </c>
      <c r="AC1" s="9" t="s">
        <v>93</v>
      </c>
      <c r="AD1" s="9" t="s">
        <v>92</v>
      </c>
      <c r="AE1" s="9" t="s">
        <v>91</v>
      </c>
      <c r="AF1" s="9" t="s">
        <v>90</v>
      </c>
      <c r="AG1" s="9" t="s">
        <v>89</v>
      </c>
      <c r="AH1" s="9" t="s">
        <v>88</v>
      </c>
      <c r="AI1" s="9" t="s">
        <v>87</v>
      </c>
      <c r="AJ1" s="3" t="s">
        <v>120</v>
      </c>
      <c r="AK1" s="3" t="s">
        <v>136</v>
      </c>
      <c r="AL1" s="3" t="s">
        <v>137</v>
      </c>
    </row>
    <row r="2" spans="1:38" x14ac:dyDescent="0.2">
      <c r="A2" s="1" t="s">
        <v>86</v>
      </c>
      <c r="B2" s="2" t="s">
        <v>85</v>
      </c>
      <c r="C2" s="10">
        <v>228971</v>
      </c>
      <c r="D2" s="10">
        <v>61587</v>
      </c>
      <c r="E2" s="10">
        <v>202</v>
      </c>
      <c r="F2" s="10">
        <v>290760</v>
      </c>
      <c r="G2" s="10">
        <v>12521</v>
      </c>
      <c r="H2" s="10">
        <v>114</v>
      </c>
      <c r="I2" s="10">
        <v>25015</v>
      </c>
      <c r="J2" s="10">
        <v>0</v>
      </c>
      <c r="K2" s="10">
        <v>37650</v>
      </c>
      <c r="L2" s="10">
        <v>6840</v>
      </c>
      <c r="M2" s="10">
        <v>7423268</v>
      </c>
      <c r="N2" s="10">
        <v>0</v>
      </c>
      <c r="O2" s="10">
        <v>7430108</v>
      </c>
      <c r="P2" s="10">
        <v>7467758</v>
      </c>
      <c r="Q2" s="10">
        <v>328410</v>
      </c>
      <c r="R2" s="10">
        <v>7758518</v>
      </c>
      <c r="S2" s="10">
        <v>141119</v>
      </c>
      <c r="T2" s="10">
        <v>28974</v>
      </c>
      <c r="U2" s="10">
        <v>170093</v>
      </c>
      <c r="V2" s="10">
        <v>131963</v>
      </c>
      <c r="W2" s="10">
        <v>5171</v>
      </c>
      <c r="X2" s="10">
        <v>137134</v>
      </c>
      <c r="Y2" s="10">
        <v>17678</v>
      </c>
      <c r="Z2" s="10">
        <v>3363</v>
      </c>
      <c r="AA2" s="10">
        <v>21041</v>
      </c>
      <c r="AB2" s="10">
        <v>50289</v>
      </c>
      <c r="AC2" s="10">
        <v>29</v>
      </c>
      <c r="AD2" s="10">
        <v>1</v>
      </c>
      <c r="AE2" s="10">
        <v>50319</v>
      </c>
      <c r="AF2" s="10">
        <v>41840</v>
      </c>
      <c r="AG2" s="10">
        <v>138</v>
      </c>
      <c r="AH2" s="10">
        <v>114</v>
      </c>
      <c r="AI2" s="10">
        <v>42092</v>
      </c>
      <c r="AJ2" s="43">
        <v>11468</v>
      </c>
      <c r="AK2" s="43">
        <v>16068</v>
      </c>
      <c r="AL2" s="43">
        <v>16310</v>
      </c>
    </row>
    <row r="3" spans="1:38" x14ac:dyDescent="0.2">
      <c r="A3" s="1" t="s">
        <v>84</v>
      </c>
      <c r="B3" s="2" t="s">
        <v>83</v>
      </c>
      <c r="C3" s="10">
        <v>83887</v>
      </c>
      <c r="D3" s="10">
        <v>25892</v>
      </c>
      <c r="E3" s="10">
        <v>319</v>
      </c>
      <c r="F3" s="10">
        <v>110098</v>
      </c>
      <c r="G3" s="10">
        <v>7281</v>
      </c>
      <c r="H3" s="10">
        <v>56</v>
      </c>
      <c r="I3" s="10">
        <v>13749</v>
      </c>
      <c r="J3" s="10">
        <v>0</v>
      </c>
      <c r="K3" s="10">
        <v>21086</v>
      </c>
      <c r="L3" s="10">
        <v>53</v>
      </c>
      <c r="M3" s="10">
        <v>7423268</v>
      </c>
      <c r="N3" s="10">
        <v>0</v>
      </c>
      <c r="O3" s="10">
        <v>7423321</v>
      </c>
      <c r="P3" s="10">
        <v>7444407</v>
      </c>
      <c r="Q3" s="10">
        <v>131184</v>
      </c>
      <c r="R3" s="10">
        <v>7554505</v>
      </c>
      <c r="S3" s="10">
        <v>70641</v>
      </c>
      <c r="T3" s="10">
        <v>18447</v>
      </c>
      <c r="U3" s="10">
        <v>89088</v>
      </c>
      <c r="V3" s="10">
        <v>34651</v>
      </c>
      <c r="W3" s="10">
        <v>1313</v>
      </c>
      <c r="X3" s="10">
        <v>35964</v>
      </c>
      <c r="Y3" s="10">
        <v>4540</v>
      </c>
      <c r="Z3" s="10">
        <v>1259</v>
      </c>
      <c r="AA3" s="10">
        <v>5799</v>
      </c>
      <c r="AB3" s="10">
        <v>18254</v>
      </c>
      <c r="AC3" s="10">
        <v>8</v>
      </c>
      <c r="AD3" s="10">
        <v>0</v>
      </c>
      <c r="AE3" s="10">
        <v>18262</v>
      </c>
      <c r="AF3" s="10">
        <v>29153</v>
      </c>
      <c r="AG3" s="10">
        <v>29</v>
      </c>
      <c r="AH3" s="10">
        <v>91</v>
      </c>
      <c r="AI3" s="10">
        <v>29273</v>
      </c>
      <c r="AJ3" s="43">
        <v>8045</v>
      </c>
      <c r="AK3" s="43">
        <v>22872</v>
      </c>
      <c r="AL3" s="43">
        <v>22954</v>
      </c>
    </row>
    <row r="4" spans="1:38" x14ac:dyDescent="0.2">
      <c r="A4" s="1" t="s">
        <v>82</v>
      </c>
      <c r="B4" s="2" t="s">
        <v>80</v>
      </c>
      <c r="C4" s="10">
        <v>47562</v>
      </c>
      <c r="D4" s="10">
        <v>25005</v>
      </c>
      <c r="E4" s="10">
        <v>345</v>
      </c>
      <c r="F4" s="10">
        <v>72912</v>
      </c>
      <c r="G4" s="10">
        <v>4926</v>
      </c>
      <c r="H4" s="10">
        <v>61</v>
      </c>
      <c r="I4" s="10">
        <v>6109</v>
      </c>
      <c r="J4" s="10">
        <v>0</v>
      </c>
      <c r="K4" s="10">
        <v>11096</v>
      </c>
      <c r="L4" s="10">
        <v>5272</v>
      </c>
      <c r="M4" s="10">
        <v>7423268</v>
      </c>
      <c r="N4" s="10">
        <v>0</v>
      </c>
      <c r="O4" s="10">
        <v>7428540</v>
      </c>
      <c r="P4" s="10">
        <v>7439636</v>
      </c>
      <c r="Q4" s="10">
        <v>84008</v>
      </c>
      <c r="R4" s="10">
        <v>7512548</v>
      </c>
      <c r="S4" s="10">
        <v>43137</v>
      </c>
      <c r="T4" s="10">
        <v>9576</v>
      </c>
      <c r="U4" s="10">
        <v>52713</v>
      </c>
      <c r="V4" s="10">
        <v>27197</v>
      </c>
      <c r="W4" s="10">
        <v>477</v>
      </c>
      <c r="X4" s="10">
        <v>27674</v>
      </c>
      <c r="Y4" s="10">
        <v>2470</v>
      </c>
      <c r="Z4" s="10">
        <v>981</v>
      </c>
      <c r="AA4" s="10">
        <v>3451</v>
      </c>
      <c r="AB4" s="10">
        <v>21743</v>
      </c>
      <c r="AC4" s="10">
        <v>6</v>
      </c>
      <c r="AD4" s="10">
        <v>0</v>
      </c>
      <c r="AE4" s="10">
        <v>21749</v>
      </c>
      <c r="AF4" s="10">
        <v>14151</v>
      </c>
      <c r="AG4" s="10">
        <v>6</v>
      </c>
      <c r="AH4" s="10">
        <v>13</v>
      </c>
      <c r="AI4" s="10">
        <v>14170</v>
      </c>
      <c r="AJ4" s="43">
        <v>5305</v>
      </c>
      <c r="AK4" s="43">
        <v>15762</v>
      </c>
      <c r="AL4" s="43">
        <v>14055</v>
      </c>
    </row>
    <row r="5" spans="1:38" x14ac:dyDescent="0.2">
      <c r="A5" s="1" t="s">
        <v>81</v>
      </c>
      <c r="B5" s="2" t="s">
        <v>80</v>
      </c>
      <c r="C5" s="10">
        <v>1849</v>
      </c>
      <c r="D5" s="10">
        <v>790</v>
      </c>
      <c r="E5" s="10">
        <v>0</v>
      </c>
      <c r="F5" s="10">
        <v>2639</v>
      </c>
      <c r="G5" s="10">
        <v>386</v>
      </c>
      <c r="H5" s="10">
        <v>2</v>
      </c>
      <c r="I5" s="10">
        <v>254</v>
      </c>
      <c r="J5" s="10">
        <v>0</v>
      </c>
      <c r="K5" s="10">
        <v>642</v>
      </c>
      <c r="L5" s="10">
        <v>0</v>
      </c>
      <c r="M5" s="10">
        <v>7423268</v>
      </c>
      <c r="N5" s="10">
        <v>0</v>
      </c>
      <c r="O5" s="10">
        <v>7423268</v>
      </c>
      <c r="P5" s="10">
        <v>7423910</v>
      </c>
      <c r="Q5" s="10">
        <v>3281</v>
      </c>
      <c r="R5" s="10">
        <v>7426549</v>
      </c>
      <c r="S5" s="10">
        <v>1779</v>
      </c>
      <c r="T5" s="10">
        <v>585</v>
      </c>
      <c r="U5" s="10">
        <v>2364</v>
      </c>
      <c r="V5" s="10">
        <v>703</v>
      </c>
      <c r="W5" s="10">
        <v>18</v>
      </c>
      <c r="X5" s="10">
        <v>721</v>
      </c>
      <c r="Y5" s="10">
        <v>157</v>
      </c>
      <c r="Z5" s="10">
        <v>37</v>
      </c>
      <c r="AA5" s="10">
        <v>194</v>
      </c>
      <c r="AB5" s="10">
        <v>2573</v>
      </c>
      <c r="AC5" s="10">
        <v>0</v>
      </c>
      <c r="AD5" s="10">
        <v>0</v>
      </c>
      <c r="AE5" s="10">
        <v>2573</v>
      </c>
      <c r="AF5" s="10">
        <v>1280</v>
      </c>
      <c r="AG5" s="10">
        <v>0</v>
      </c>
      <c r="AH5" s="10">
        <v>0</v>
      </c>
      <c r="AI5" s="10">
        <v>1280</v>
      </c>
      <c r="AJ5" s="43">
        <v>312</v>
      </c>
      <c r="AK5" s="43">
        <v>15762</v>
      </c>
      <c r="AL5" s="43">
        <v>1900</v>
      </c>
    </row>
    <row r="6" spans="1:38" x14ac:dyDescent="0.2">
      <c r="A6" s="1" t="s">
        <v>79</v>
      </c>
      <c r="B6" s="2" t="s">
        <v>78</v>
      </c>
      <c r="C6" s="10">
        <v>6700</v>
      </c>
      <c r="D6" s="10">
        <v>6165</v>
      </c>
      <c r="E6" s="10">
        <v>0</v>
      </c>
      <c r="F6" s="10">
        <v>12865</v>
      </c>
      <c r="G6" s="10">
        <v>224</v>
      </c>
      <c r="H6" s="10">
        <v>2</v>
      </c>
      <c r="I6" s="10">
        <v>717</v>
      </c>
      <c r="J6" s="10">
        <v>0</v>
      </c>
      <c r="K6" s="10">
        <v>943</v>
      </c>
      <c r="L6" s="10">
        <v>0</v>
      </c>
      <c r="M6" s="10">
        <v>7423268</v>
      </c>
      <c r="N6" s="10">
        <v>0</v>
      </c>
      <c r="O6" s="10">
        <v>7423268</v>
      </c>
      <c r="P6" s="10">
        <v>7424211</v>
      </c>
      <c r="Q6" s="10">
        <v>13808</v>
      </c>
      <c r="R6" s="10">
        <v>7437076</v>
      </c>
      <c r="S6" s="10">
        <v>7320</v>
      </c>
      <c r="T6" s="10">
        <v>648</v>
      </c>
      <c r="U6" s="10">
        <v>7968</v>
      </c>
      <c r="V6" s="10">
        <v>4595</v>
      </c>
      <c r="W6" s="10">
        <v>140</v>
      </c>
      <c r="X6" s="10">
        <v>4735</v>
      </c>
      <c r="Y6" s="10">
        <v>950</v>
      </c>
      <c r="Z6" s="10">
        <v>151</v>
      </c>
      <c r="AA6" s="10">
        <v>1101</v>
      </c>
      <c r="AB6" s="10">
        <v>7514</v>
      </c>
      <c r="AC6" s="10">
        <v>0</v>
      </c>
      <c r="AD6" s="10">
        <v>0</v>
      </c>
      <c r="AE6" s="10">
        <v>7514</v>
      </c>
      <c r="AF6" s="10">
        <v>3124</v>
      </c>
      <c r="AG6" s="10">
        <v>0</v>
      </c>
      <c r="AH6" s="10">
        <v>0</v>
      </c>
      <c r="AI6" s="10">
        <v>3124</v>
      </c>
      <c r="AJ6" s="43">
        <v>2483</v>
      </c>
      <c r="AK6" s="43">
        <v>19408</v>
      </c>
      <c r="AL6" s="43">
        <v>19376</v>
      </c>
    </row>
    <row r="7" spans="1:38" x14ac:dyDescent="0.2">
      <c r="A7" s="1" t="s">
        <v>77</v>
      </c>
      <c r="B7" s="2" t="s">
        <v>76</v>
      </c>
      <c r="C7" s="10">
        <v>48510</v>
      </c>
      <c r="D7" s="10">
        <v>22886</v>
      </c>
      <c r="E7" s="10">
        <v>85</v>
      </c>
      <c r="F7" s="10">
        <v>71481</v>
      </c>
      <c r="G7" s="10">
        <v>4265</v>
      </c>
      <c r="H7" s="10">
        <v>72</v>
      </c>
      <c r="I7" s="10">
        <v>8873</v>
      </c>
      <c r="J7" s="10">
        <v>0</v>
      </c>
      <c r="K7" s="10">
        <v>13210</v>
      </c>
      <c r="L7" s="10">
        <v>1144</v>
      </c>
      <c r="M7" s="10">
        <v>7423268</v>
      </c>
      <c r="N7" s="10">
        <v>0</v>
      </c>
      <c r="O7" s="10">
        <v>7424412</v>
      </c>
      <c r="P7" s="10">
        <v>7437622</v>
      </c>
      <c r="Q7" s="10">
        <v>84691</v>
      </c>
      <c r="R7" s="10">
        <v>7509103</v>
      </c>
      <c r="S7" s="10">
        <v>49251</v>
      </c>
      <c r="T7" s="10">
        <v>11371</v>
      </c>
      <c r="U7" s="10">
        <v>60622</v>
      </c>
      <c r="V7" s="10">
        <v>20770</v>
      </c>
      <c r="W7" s="10">
        <v>1156</v>
      </c>
      <c r="X7" s="10">
        <v>21926</v>
      </c>
      <c r="Y7" s="10">
        <v>1375</v>
      </c>
      <c r="Z7" s="10">
        <v>606</v>
      </c>
      <c r="AA7" s="10">
        <v>1981</v>
      </c>
      <c r="AB7" s="10">
        <v>13847</v>
      </c>
      <c r="AC7" s="10">
        <v>0</v>
      </c>
      <c r="AD7" s="10">
        <v>0</v>
      </c>
      <c r="AE7" s="10">
        <v>13847</v>
      </c>
      <c r="AF7" s="10">
        <v>15443</v>
      </c>
      <c r="AG7" s="10">
        <v>0</v>
      </c>
      <c r="AH7" s="10">
        <v>19</v>
      </c>
      <c r="AI7" s="10">
        <v>15462</v>
      </c>
      <c r="AJ7" s="43">
        <v>3259</v>
      </c>
      <c r="AK7" s="43">
        <v>8087</v>
      </c>
      <c r="AL7" s="43">
        <v>7827</v>
      </c>
    </row>
    <row r="8" spans="1:38" x14ac:dyDescent="0.2">
      <c r="A8" s="1" t="s">
        <v>75</v>
      </c>
      <c r="B8" s="2" t="s">
        <v>74</v>
      </c>
      <c r="C8" s="10">
        <v>111535</v>
      </c>
      <c r="D8" s="10">
        <v>35678</v>
      </c>
      <c r="E8" s="10">
        <v>742</v>
      </c>
      <c r="F8" s="10">
        <v>147955</v>
      </c>
      <c r="G8" s="10">
        <v>8204</v>
      </c>
      <c r="H8" s="10">
        <v>58</v>
      </c>
      <c r="I8" s="10">
        <v>17589</v>
      </c>
      <c r="J8" s="10">
        <v>0</v>
      </c>
      <c r="K8" s="10">
        <v>25851</v>
      </c>
      <c r="L8" s="10">
        <v>18465</v>
      </c>
      <c r="M8" s="10">
        <v>7423268</v>
      </c>
      <c r="N8" s="10">
        <v>0</v>
      </c>
      <c r="O8" s="10">
        <v>7441733</v>
      </c>
      <c r="P8" s="10">
        <v>7486049</v>
      </c>
      <c r="Q8" s="10">
        <v>192271</v>
      </c>
      <c r="R8" s="10">
        <v>7634004</v>
      </c>
      <c r="S8" s="10">
        <v>81127</v>
      </c>
      <c r="T8" s="10">
        <v>22652</v>
      </c>
      <c r="U8" s="10">
        <v>103779</v>
      </c>
      <c r="V8" s="10">
        <v>61828</v>
      </c>
      <c r="W8" s="10">
        <v>1319</v>
      </c>
      <c r="X8" s="10">
        <v>63147</v>
      </c>
      <c r="Y8" s="10">
        <v>6358</v>
      </c>
      <c r="Z8" s="10">
        <v>1809</v>
      </c>
      <c r="AA8" s="10">
        <v>8167</v>
      </c>
      <c r="AB8" s="10">
        <v>36878</v>
      </c>
      <c r="AC8" s="10">
        <v>3</v>
      </c>
      <c r="AD8" s="10">
        <v>1</v>
      </c>
      <c r="AE8" s="10">
        <v>36882</v>
      </c>
      <c r="AF8" s="10">
        <v>25387</v>
      </c>
      <c r="AG8" s="10">
        <v>0</v>
      </c>
      <c r="AH8" s="10">
        <v>162</v>
      </c>
      <c r="AI8" s="10">
        <v>25549</v>
      </c>
      <c r="AJ8" s="43">
        <v>9737</v>
      </c>
      <c r="AK8" s="43">
        <v>35429</v>
      </c>
      <c r="AL8" s="43">
        <v>35014</v>
      </c>
    </row>
    <row r="9" spans="1:38" x14ac:dyDescent="0.2">
      <c r="A9" s="1" t="s">
        <v>73</v>
      </c>
      <c r="B9" s="2" t="s">
        <v>72</v>
      </c>
      <c r="C9" s="10">
        <v>385300</v>
      </c>
      <c r="D9" s="10">
        <v>189131</v>
      </c>
      <c r="E9" s="10">
        <v>586</v>
      </c>
      <c r="F9" s="10">
        <v>575017</v>
      </c>
      <c r="G9" s="10">
        <v>23700</v>
      </c>
      <c r="H9" s="10">
        <v>184</v>
      </c>
      <c r="I9" s="10">
        <v>45981</v>
      </c>
      <c r="J9" s="10">
        <v>0</v>
      </c>
      <c r="K9" s="10">
        <v>69865</v>
      </c>
      <c r="L9" s="10">
        <v>8258</v>
      </c>
      <c r="M9" s="10">
        <v>7423268</v>
      </c>
      <c r="N9" s="10">
        <v>0</v>
      </c>
      <c r="O9" s="10">
        <v>7431526</v>
      </c>
      <c r="P9" s="10">
        <v>7501391</v>
      </c>
      <c r="Q9" s="10">
        <v>644882</v>
      </c>
      <c r="R9" s="10">
        <v>8076408</v>
      </c>
      <c r="S9" s="10">
        <v>362440</v>
      </c>
      <c r="T9" s="10">
        <v>59347</v>
      </c>
      <c r="U9" s="10">
        <v>421787</v>
      </c>
      <c r="V9" s="10">
        <v>190951</v>
      </c>
      <c r="W9" s="10">
        <v>4739</v>
      </c>
      <c r="X9" s="10">
        <v>195690</v>
      </c>
      <c r="Y9" s="10">
        <v>21241</v>
      </c>
      <c r="Z9" s="10">
        <v>5544</v>
      </c>
      <c r="AA9" s="10">
        <v>26785</v>
      </c>
      <c r="AB9" s="10">
        <v>86019</v>
      </c>
      <c r="AC9" s="10">
        <v>34</v>
      </c>
      <c r="AD9" s="10">
        <v>4</v>
      </c>
      <c r="AE9" s="10">
        <v>86057</v>
      </c>
      <c r="AF9" s="10">
        <v>107636</v>
      </c>
      <c r="AG9" s="10">
        <v>101</v>
      </c>
      <c r="AH9" s="10">
        <v>138</v>
      </c>
      <c r="AI9" s="10">
        <v>107875</v>
      </c>
      <c r="AJ9" s="43">
        <v>34784</v>
      </c>
      <c r="AK9" s="43">
        <v>79960</v>
      </c>
      <c r="AL9" s="43">
        <v>80387</v>
      </c>
    </row>
    <row r="10" spans="1:38" x14ac:dyDescent="0.2">
      <c r="A10" s="1" t="s">
        <v>71</v>
      </c>
      <c r="B10" s="2" t="s">
        <v>70</v>
      </c>
      <c r="C10" s="10">
        <v>165634</v>
      </c>
      <c r="D10" s="10">
        <v>80769</v>
      </c>
      <c r="E10" s="10">
        <v>544</v>
      </c>
      <c r="F10" s="10">
        <v>246947</v>
      </c>
      <c r="G10" s="10">
        <v>12382</v>
      </c>
      <c r="H10" s="10">
        <v>63</v>
      </c>
      <c r="I10" s="10">
        <v>23568</v>
      </c>
      <c r="J10" s="10">
        <v>0</v>
      </c>
      <c r="K10" s="10">
        <v>36013</v>
      </c>
      <c r="L10" s="10">
        <v>13622</v>
      </c>
      <c r="M10" s="10">
        <v>7423268</v>
      </c>
      <c r="N10" s="10">
        <v>0</v>
      </c>
      <c r="O10" s="10">
        <v>7436890</v>
      </c>
      <c r="P10" s="10">
        <v>7472903</v>
      </c>
      <c r="Q10" s="10">
        <v>282960</v>
      </c>
      <c r="R10" s="10">
        <v>7719850</v>
      </c>
      <c r="S10" s="10">
        <v>128246</v>
      </c>
      <c r="T10" s="10">
        <v>30521</v>
      </c>
      <c r="U10" s="10">
        <v>158767</v>
      </c>
      <c r="V10" s="10">
        <v>106466</v>
      </c>
      <c r="W10" s="10">
        <v>2682</v>
      </c>
      <c r="X10" s="10">
        <v>109148</v>
      </c>
      <c r="Y10" s="10">
        <v>12235</v>
      </c>
      <c r="Z10" s="10">
        <v>2718</v>
      </c>
      <c r="AA10" s="10">
        <v>14953</v>
      </c>
      <c r="AB10" s="10">
        <v>46589</v>
      </c>
      <c r="AC10" s="10">
        <v>11</v>
      </c>
      <c r="AD10" s="10">
        <v>3</v>
      </c>
      <c r="AE10" s="10">
        <v>46603</v>
      </c>
      <c r="AF10" s="10">
        <v>39976</v>
      </c>
      <c r="AG10" s="10">
        <v>31</v>
      </c>
      <c r="AH10" s="10">
        <v>83</v>
      </c>
      <c r="AI10" s="10">
        <v>40090</v>
      </c>
      <c r="AJ10" s="43">
        <v>13192</v>
      </c>
      <c r="AK10" s="43">
        <v>33946</v>
      </c>
      <c r="AL10" s="43">
        <v>33506</v>
      </c>
    </row>
    <row r="11" spans="1:38" x14ac:dyDescent="0.2">
      <c r="A11" s="1" t="s">
        <v>69</v>
      </c>
      <c r="B11" s="2" t="s">
        <v>68</v>
      </c>
      <c r="C11" s="10">
        <v>128113</v>
      </c>
      <c r="D11" s="10">
        <v>30352</v>
      </c>
      <c r="E11" s="10">
        <v>126</v>
      </c>
      <c r="F11" s="10">
        <v>158591</v>
      </c>
      <c r="G11" s="10">
        <v>7960</v>
      </c>
      <c r="H11" s="10">
        <v>78</v>
      </c>
      <c r="I11" s="10">
        <v>16989</v>
      </c>
      <c r="J11" s="10">
        <v>0</v>
      </c>
      <c r="K11" s="10">
        <v>25027</v>
      </c>
      <c r="L11" s="10">
        <v>51902</v>
      </c>
      <c r="M11" s="10">
        <v>7423268</v>
      </c>
      <c r="N11" s="10">
        <v>0</v>
      </c>
      <c r="O11" s="10">
        <v>7475170</v>
      </c>
      <c r="P11" s="10">
        <v>7500197</v>
      </c>
      <c r="Q11" s="10">
        <v>183618</v>
      </c>
      <c r="R11" s="10">
        <v>7658788</v>
      </c>
      <c r="S11" s="10">
        <v>75423</v>
      </c>
      <c r="T11" s="10">
        <v>20898</v>
      </c>
      <c r="U11" s="10">
        <v>96321</v>
      </c>
      <c r="V11" s="10">
        <v>78771</v>
      </c>
      <c r="W11" s="10">
        <v>2276</v>
      </c>
      <c r="X11" s="10">
        <v>81047</v>
      </c>
      <c r="Y11" s="10">
        <v>4304</v>
      </c>
      <c r="Z11" s="10">
        <v>1762</v>
      </c>
      <c r="AA11" s="10">
        <v>6066</v>
      </c>
      <c r="AB11" s="10">
        <v>23794</v>
      </c>
      <c r="AC11" s="10">
        <v>0</v>
      </c>
      <c r="AD11" s="10">
        <v>1</v>
      </c>
      <c r="AE11" s="10">
        <v>23795</v>
      </c>
      <c r="AF11" s="10">
        <v>28638</v>
      </c>
      <c r="AG11" s="10">
        <v>0</v>
      </c>
      <c r="AH11" s="10">
        <v>70</v>
      </c>
      <c r="AI11" s="10">
        <v>28708</v>
      </c>
      <c r="AJ11" s="43">
        <v>6728</v>
      </c>
      <c r="AK11" s="43">
        <v>13270</v>
      </c>
      <c r="AL11" s="43">
        <v>13146</v>
      </c>
    </row>
    <row r="12" spans="1:38" x14ac:dyDescent="0.2">
      <c r="A12" s="1" t="s">
        <v>67</v>
      </c>
      <c r="B12" s="2" t="s">
        <v>66</v>
      </c>
      <c r="C12" s="10">
        <v>194414</v>
      </c>
      <c r="D12" s="10">
        <v>90716</v>
      </c>
      <c r="E12" s="10">
        <v>161</v>
      </c>
      <c r="F12" s="10">
        <v>285291</v>
      </c>
      <c r="G12" s="10">
        <v>13541</v>
      </c>
      <c r="H12" s="10">
        <v>192</v>
      </c>
      <c r="I12" s="10">
        <v>24160</v>
      </c>
      <c r="J12" s="10">
        <v>0</v>
      </c>
      <c r="K12" s="10">
        <v>37893</v>
      </c>
      <c r="L12" s="10">
        <v>2545</v>
      </c>
      <c r="M12" s="10">
        <v>7423268</v>
      </c>
      <c r="N12" s="10">
        <v>0</v>
      </c>
      <c r="O12" s="10">
        <v>7425813</v>
      </c>
      <c r="P12" s="10">
        <v>7463706</v>
      </c>
      <c r="Q12" s="10">
        <v>323184</v>
      </c>
      <c r="R12" s="10">
        <v>7748997</v>
      </c>
      <c r="S12" s="10">
        <v>181242</v>
      </c>
      <c r="T12" s="10">
        <v>32354</v>
      </c>
      <c r="U12" s="10">
        <v>213596</v>
      </c>
      <c r="V12" s="10">
        <v>96068</v>
      </c>
      <c r="W12" s="10">
        <v>2716</v>
      </c>
      <c r="X12" s="10">
        <v>98784</v>
      </c>
      <c r="Y12" s="10">
        <v>7978</v>
      </c>
      <c r="Z12" s="10">
        <v>2602</v>
      </c>
      <c r="AA12" s="10">
        <v>10580</v>
      </c>
      <c r="AB12" s="10">
        <v>44384</v>
      </c>
      <c r="AC12" s="10">
        <v>12</v>
      </c>
      <c r="AD12" s="10">
        <v>0</v>
      </c>
      <c r="AE12" s="10">
        <v>44396</v>
      </c>
      <c r="AF12" s="10">
        <v>60869</v>
      </c>
      <c r="AG12" s="10">
        <v>12</v>
      </c>
      <c r="AH12" s="10">
        <v>160</v>
      </c>
      <c r="AI12" s="10">
        <v>61041</v>
      </c>
      <c r="AJ12" s="43">
        <v>17236</v>
      </c>
      <c r="AK12" s="43">
        <v>45342</v>
      </c>
      <c r="AL12" s="43">
        <v>47037</v>
      </c>
    </row>
    <row r="13" spans="1:38" x14ac:dyDescent="0.2">
      <c r="A13" s="1" t="s">
        <v>65</v>
      </c>
      <c r="B13" s="2" t="s">
        <v>64</v>
      </c>
      <c r="C13" s="10">
        <v>40003</v>
      </c>
      <c r="D13" s="10">
        <v>15070</v>
      </c>
      <c r="E13" s="10">
        <v>136</v>
      </c>
      <c r="F13" s="10">
        <v>55209</v>
      </c>
      <c r="G13" s="10">
        <v>2249</v>
      </c>
      <c r="H13" s="10">
        <v>35</v>
      </c>
      <c r="I13" s="10">
        <v>3101</v>
      </c>
      <c r="J13" s="10">
        <v>0</v>
      </c>
      <c r="K13" s="10">
        <v>5385</v>
      </c>
      <c r="L13" s="10">
        <v>0</v>
      </c>
      <c r="M13" s="10">
        <v>7423268</v>
      </c>
      <c r="N13" s="10">
        <v>0</v>
      </c>
      <c r="O13" s="10">
        <v>7423268</v>
      </c>
      <c r="P13" s="10">
        <v>7428653</v>
      </c>
      <c r="Q13" s="10">
        <v>60594</v>
      </c>
      <c r="R13" s="10">
        <v>7483862</v>
      </c>
      <c r="S13" s="10">
        <v>25330</v>
      </c>
      <c r="T13" s="10">
        <v>3993</v>
      </c>
      <c r="U13" s="10">
        <v>29323</v>
      </c>
      <c r="V13" s="10">
        <v>27855</v>
      </c>
      <c r="W13" s="10">
        <v>785</v>
      </c>
      <c r="X13" s="10">
        <v>28640</v>
      </c>
      <c r="Y13" s="10">
        <v>2011</v>
      </c>
      <c r="Z13" s="10">
        <v>566</v>
      </c>
      <c r="AA13" s="10">
        <v>2577</v>
      </c>
      <c r="AB13" s="10">
        <v>8627</v>
      </c>
      <c r="AC13" s="10">
        <v>0</v>
      </c>
      <c r="AD13" s="10">
        <v>0</v>
      </c>
      <c r="AE13" s="10">
        <v>8627</v>
      </c>
      <c r="AF13" s="10">
        <v>10679</v>
      </c>
      <c r="AG13" s="10">
        <v>0</v>
      </c>
      <c r="AH13" s="10">
        <v>5</v>
      </c>
      <c r="AI13" s="10">
        <v>10684</v>
      </c>
      <c r="AJ13" s="43">
        <v>1896</v>
      </c>
      <c r="AK13" s="43">
        <v>6574</v>
      </c>
      <c r="AL13" s="43">
        <v>6425</v>
      </c>
    </row>
    <row r="14" spans="1:38" x14ac:dyDescent="0.2">
      <c r="A14" s="1" t="s">
        <v>63</v>
      </c>
      <c r="B14" s="2" t="s">
        <v>62</v>
      </c>
      <c r="C14" s="10">
        <v>16131</v>
      </c>
      <c r="D14" s="10">
        <v>6119</v>
      </c>
      <c r="E14" s="10">
        <v>14</v>
      </c>
      <c r="F14" s="10">
        <v>22264</v>
      </c>
      <c r="G14" s="10">
        <v>1568</v>
      </c>
      <c r="H14" s="10">
        <v>5</v>
      </c>
      <c r="I14" s="10">
        <v>2629</v>
      </c>
      <c r="J14" s="10">
        <v>0</v>
      </c>
      <c r="K14" s="10">
        <v>4202</v>
      </c>
      <c r="L14" s="10">
        <v>0</v>
      </c>
      <c r="M14" s="10">
        <v>7423268</v>
      </c>
      <c r="N14" s="10">
        <v>0</v>
      </c>
      <c r="O14" s="10">
        <v>7423268</v>
      </c>
      <c r="P14" s="10">
        <v>7427470</v>
      </c>
      <c r="Q14" s="10">
        <v>26466</v>
      </c>
      <c r="R14" s="10">
        <v>7449734</v>
      </c>
      <c r="S14" s="10">
        <v>13540</v>
      </c>
      <c r="T14" s="10">
        <v>3373</v>
      </c>
      <c r="U14" s="10">
        <v>16913</v>
      </c>
      <c r="V14" s="10">
        <v>7821</v>
      </c>
      <c r="W14" s="10">
        <v>379</v>
      </c>
      <c r="X14" s="10">
        <v>8200</v>
      </c>
      <c r="Y14" s="10">
        <v>898</v>
      </c>
      <c r="Z14" s="10">
        <v>440</v>
      </c>
      <c r="AA14" s="10">
        <v>1338</v>
      </c>
      <c r="AB14" s="10">
        <v>7252</v>
      </c>
      <c r="AC14" s="10">
        <v>0</v>
      </c>
      <c r="AD14" s="10">
        <v>0</v>
      </c>
      <c r="AE14" s="10">
        <v>7252</v>
      </c>
      <c r="AF14" s="10">
        <v>8730</v>
      </c>
      <c r="AG14" s="10">
        <v>0</v>
      </c>
      <c r="AH14" s="10">
        <v>0</v>
      </c>
      <c r="AI14" s="10">
        <v>8730</v>
      </c>
      <c r="AJ14" s="43">
        <v>1062</v>
      </c>
      <c r="AK14" s="43">
        <v>4633</v>
      </c>
      <c r="AL14" s="43">
        <v>4606</v>
      </c>
    </row>
    <row r="15" spans="1:38" x14ac:dyDescent="0.2">
      <c r="A15" s="1" t="s">
        <v>61</v>
      </c>
      <c r="B15" s="2" t="s">
        <v>59</v>
      </c>
      <c r="C15" s="10">
        <v>16202</v>
      </c>
      <c r="D15" s="10">
        <v>8920</v>
      </c>
      <c r="E15" s="10">
        <v>64</v>
      </c>
      <c r="F15" s="10">
        <v>25186</v>
      </c>
      <c r="G15" s="10">
        <v>1533</v>
      </c>
      <c r="H15" s="10">
        <v>3</v>
      </c>
      <c r="I15" s="10">
        <v>1866</v>
      </c>
      <c r="J15" s="10">
        <v>0</v>
      </c>
      <c r="K15" s="10">
        <v>3402</v>
      </c>
      <c r="L15" s="10">
        <v>0</v>
      </c>
      <c r="M15" s="10">
        <v>7423268</v>
      </c>
      <c r="N15" s="10">
        <v>0</v>
      </c>
      <c r="O15" s="10">
        <v>7423268</v>
      </c>
      <c r="P15" s="10">
        <v>7426670</v>
      </c>
      <c r="Q15" s="10">
        <v>28588</v>
      </c>
      <c r="R15" s="10">
        <v>7451856</v>
      </c>
      <c r="S15" s="10">
        <v>16053</v>
      </c>
      <c r="T15" s="10">
        <v>2917</v>
      </c>
      <c r="U15" s="10">
        <v>18970</v>
      </c>
      <c r="V15" s="10">
        <v>8274</v>
      </c>
      <c r="W15" s="10">
        <v>193</v>
      </c>
      <c r="X15" s="10">
        <v>8467</v>
      </c>
      <c r="Y15" s="10">
        <v>844</v>
      </c>
      <c r="Z15" s="10">
        <v>285</v>
      </c>
      <c r="AA15" s="10">
        <v>1129</v>
      </c>
      <c r="AB15" s="10">
        <v>6780</v>
      </c>
      <c r="AC15" s="10">
        <v>1</v>
      </c>
      <c r="AD15" s="10">
        <v>0</v>
      </c>
      <c r="AE15" s="10">
        <v>6781</v>
      </c>
      <c r="AF15" s="10">
        <v>7495</v>
      </c>
      <c r="AG15" s="10">
        <v>0</v>
      </c>
      <c r="AH15" s="10">
        <v>2</v>
      </c>
      <c r="AI15" s="10">
        <v>7497</v>
      </c>
      <c r="AJ15" s="43">
        <v>1323</v>
      </c>
      <c r="AK15" s="43">
        <v>9773</v>
      </c>
      <c r="AL15" s="43">
        <v>4040</v>
      </c>
    </row>
    <row r="16" spans="1:38" x14ac:dyDescent="0.2">
      <c r="A16" s="1" t="s">
        <v>60</v>
      </c>
      <c r="B16" s="2" t="s">
        <v>59</v>
      </c>
      <c r="C16" s="10">
        <v>22992</v>
      </c>
      <c r="D16" s="10">
        <v>7090</v>
      </c>
      <c r="E16" s="10">
        <v>61</v>
      </c>
      <c r="F16" s="10">
        <v>30143</v>
      </c>
      <c r="G16" s="10">
        <v>1115</v>
      </c>
      <c r="H16" s="10">
        <v>27</v>
      </c>
      <c r="I16" s="10">
        <v>2478</v>
      </c>
      <c r="J16" s="10">
        <v>0</v>
      </c>
      <c r="K16" s="10">
        <v>3620</v>
      </c>
      <c r="L16" s="10">
        <v>0</v>
      </c>
      <c r="M16" s="10">
        <v>7423268</v>
      </c>
      <c r="N16" s="10">
        <v>0</v>
      </c>
      <c r="O16" s="10">
        <v>7423268</v>
      </c>
      <c r="P16" s="10">
        <v>7426888</v>
      </c>
      <c r="Q16" s="10">
        <v>33763</v>
      </c>
      <c r="R16" s="10">
        <v>7457031</v>
      </c>
      <c r="S16" s="10">
        <v>14612</v>
      </c>
      <c r="T16" s="10">
        <v>3127</v>
      </c>
      <c r="U16" s="10">
        <v>17739</v>
      </c>
      <c r="V16" s="10">
        <v>14352</v>
      </c>
      <c r="W16" s="10">
        <v>281</v>
      </c>
      <c r="X16" s="10">
        <v>14633</v>
      </c>
      <c r="Y16" s="10">
        <v>1169</v>
      </c>
      <c r="Z16" s="10">
        <v>183</v>
      </c>
      <c r="AA16" s="10">
        <v>1352</v>
      </c>
      <c r="AB16" s="10">
        <v>12156</v>
      </c>
      <c r="AC16" s="10">
        <v>8</v>
      </c>
      <c r="AD16" s="10">
        <v>0</v>
      </c>
      <c r="AE16" s="10">
        <v>12164</v>
      </c>
      <c r="AF16" s="10">
        <v>5517</v>
      </c>
      <c r="AG16" s="10">
        <v>1</v>
      </c>
      <c r="AH16" s="10">
        <v>14</v>
      </c>
      <c r="AI16" s="10">
        <v>5532</v>
      </c>
      <c r="AJ16" s="43">
        <v>1309</v>
      </c>
      <c r="AK16" s="43">
        <v>9773</v>
      </c>
      <c r="AL16" s="43">
        <v>5706</v>
      </c>
    </row>
    <row r="17" spans="1:38" x14ac:dyDescent="0.2">
      <c r="A17" s="1" t="s">
        <v>58</v>
      </c>
      <c r="B17" s="2" t="s">
        <v>56</v>
      </c>
      <c r="C17" s="10">
        <v>15800</v>
      </c>
      <c r="D17" s="10">
        <v>3998</v>
      </c>
      <c r="E17" s="10">
        <v>12</v>
      </c>
      <c r="F17" s="10">
        <v>19810</v>
      </c>
      <c r="G17" s="10">
        <v>462</v>
      </c>
      <c r="H17" s="10">
        <v>8</v>
      </c>
      <c r="I17" s="10">
        <v>992</v>
      </c>
      <c r="J17" s="10">
        <v>0</v>
      </c>
      <c r="K17" s="10">
        <v>1462</v>
      </c>
      <c r="L17" s="10">
        <v>0</v>
      </c>
      <c r="M17" s="10">
        <v>7423268</v>
      </c>
      <c r="N17" s="10">
        <v>0</v>
      </c>
      <c r="O17" s="10">
        <v>7423268</v>
      </c>
      <c r="P17" s="10">
        <v>7424730</v>
      </c>
      <c r="Q17" s="10">
        <v>21272</v>
      </c>
      <c r="R17" s="10">
        <v>7444540</v>
      </c>
      <c r="S17" s="10">
        <v>12828</v>
      </c>
      <c r="T17" s="10">
        <v>1280</v>
      </c>
      <c r="U17" s="10">
        <v>14108</v>
      </c>
      <c r="V17" s="10">
        <v>6199</v>
      </c>
      <c r="W17" s="10">
        <v>75</v>
      </c>
      <c r="X17" s="10">
        <v>6274</v>
      </c>
      <c r="Y17" s="10">
        <v>782</v>
      </c>
      <c r="Z17" s="10">
        <v>99</v>
      </c>
      <c r="AA17" s="10">
        <v>881</v>
      </c>
      <c r="AB17" s="10">
        <v>6618</v>
      </c>
      <c r="AC17" s="10">
        <v>4</v>
      </c>
      <c r="AD17" s="10">
        <v>3</v>
      </c>
      <c r="AE17" s="10">
        <v>6625</v>
      </c>
      <c r="AF17" s="10">
        <v>7502</v>
      </c>
      <c r="AG17" s="10">
        <v>6</v>
      </c>
      <c r="AH17" s="10">
        <v>47</v>
      </c>
      <c r="AI17" s="10">
        <v>7555</v>
      </c>
      <c r="AJ17" s="43">
        <v>641</v>
      </c>
      <c r="AK17" s="43">
        <v>8349</v>
      </c>
      <c r="AL17" s="43">
        <v>3108</v>
      </c>
    </row>
    <row r="18" spans="1:38" x14ac:dyDescent="0.2">
      <c r="A18" s="1" t="s">
        <v>57</v>
      </c>
      <c r="B18" s="2" t="s">
        <v>56</v>
      </c>
      <c r="C18" s="10">
        <v>20312</v>
      </c>
      <c r="D18" s="10">
        <v>5108</v>
      </c>
      <c r="E18" s="10">
        <v>24</v>
      </c>
      <c r="F18" s="10">
        <v>25444</v>
      </c>
      <c r="G18" s="10">
        <v>2222</v>
      </c>
      <c r="H18" s="10">
        <v>33</v>
      </c>
      <c r="I18" s="10">
        <v>2694</v>
      </c>
      <c r="J18" s="10">
        <v>0</v>
      </c>
      <c r="K18" s="10">
        <v>4949</v>
      </c>
      <c r="L18" s="10">
        <v>0</v>
      </c>
      <c r="M18" s="10">
        <v>7423268</v>
      </c>
      <c r="N18" s="10">
        <v>0</v>
      </c>
      <c r="O18" s="10">
        <v>7423268</v>
      </c>
      <c r="P18" s="10">
        <v>7428217</v>
      </c>
      <c r="Q18" s="10">
        <v>30393</v>
      </c>
      <c r="R18" s="10">
        <v>7453661</v>
      </c>
      <c r="S18" s="10">
        <v>14773</v>
      </c>
      <c r="T18" s="10">
        <v>4284</v>
      </c>
      <c r="U18" s="10">
        <v>19057</v>
      </c>
      <c r="V18" s="10">
        <v>9717</v>
      </c>
      <c r="W18" s="10">
        <v>206</v>
      </c>
      <c r="X18" s="10">
        <v>9923</v>
      </c>
      <c r="Y18" s="10">
        <v>930</v>
      </c>
      <c r="Z18" s="10">
        <v>421</v>
      </c>
      <c r="AA18" s="10">
        <v>1351</v>
      </c>
      <c r="AB18" s="10">
        <v>7793</v>
      </c>
      <c r="AC18" s="10">
        <v>1</v>
      </c>
      <c r="AD18" s="10">
        <v>0</v>
      </c>
      <c r="AE18" s="10">
        <v>7794</v>
      </c>
      <c r="AF18" s="10">
        <v>8566</v>
      </c>
      <c r="AG18" s="10">
        <v>0</v>
      </c>
      <c r="AH18" s="10">
        <v>11</v>
      </c>
      <c r="AI18" s="10">
        <v>8577</v>
      </c>
      <c r="AJ18" s="43">
        <v>1252</v>
      </c>
      <c r="AK18" s="43">
        <v>8349</v>
      </c>
      <c r="AL18" s="43">
        <v>5080</v>
      </c>
    </row>
    <row r="19" spans="1:38" x14ac:dyDescent="0.2">
      <c r="A19" s="1" t="s">
        <v>55</v>
      </c>
      <c r="B19" s="2" t="s">
        <v>54</v>
      </c>
      <c r="C19" s="10">
        <v>54991</v>
      </c>
      <c r="D19" s="10">
        <v>20684</v>
      </c>
      <c r="E19" s="10">
        <v>752</v>
      </c>
      <c r="F19" s="10">
        <v>76427</v>
      </c>
      <c r="G19" s="10">
        <v>4752</v>
      </c>
      <c r="H19" s="10">
        <v>80</v>
      </c>
      <c r="I19" s="10">
        <v>8110</v>
      </c>
      <c r="J19" s="10">
        <v>1455</v>
      </c>
      <c r="K19" s="10">
        <v>14397</v>
      </c>
      <c r="L19" s="10">
        <v>5276</v>
      </c>
      <c r="M19" s="10">
        <v>7423268</v>
      </c>
      <c r="N19" s="10">
        <v>13859</v>
      </c>
      <c r="O19" s="10">
        <v>7442403</v>
      </c>
      <c r="P19" s="10">
        <v>7456800</v>
      </c>
      <c r="Q19" s="10">
        <v>90824</v>
      </c>
      <c r="R19" s="10">
        <v>7533227</v>
      </c>
      <c r="S19" s="10">
        <v>44143</v>
      </c>
      <c r="T19" s="10">
        <v>10804</v>
      </c>
      <c r="U19" s="10">
        <v>54947</v>
      </c>
      <c r="V19" s="10">
        <v>28238</v>
      </c>
      <c r="W19" s="10">
        <v>1423</v>
      </c>
      <c r="X19" s="10">
        <v>29661</v>
      </c>
      <c r="Y19" s="10">
        <v>3376</v>
      </c>
      <c r="Z19" s="10">
        <v>623</v>
      </c>
      <c r="AA19" s="10">
        <v>3999</v>
      </c>
      <c r="AB19" s="10">
        <v>19333</v>
      </c>
      <c r="AC19" s="10">
        <v>3</v>
      </c>
      <c r="AD19" s="10">
        <v>2</v>
      </c>
      <c r="AE19" s="10">
        <v>19338</v>
      </c>
      <c r="AF19" s="10">
        <v>16539</v>
      </c>
      <c r="AG19" s="10">
        <v>19</v>
      </c>
      <c r="AH19" s="10">
        <v>11</v>
      </c>
      <c r="AI19" s="10">
        <v>16569</v>
      </c>
      <c r="AJ19" s="43">
        <v>3498</v>
      </c>
      <c r="AK19" s="43">
        <v>5451</v>
      </c>
      <c r="AL19" s="43">
        <v>5405</v>
      </c>
    </row>
    <row r="20" spans="1:38" x14ac:dyDescent="0.2">
      <c r="A20" s="1" t="s">
        <v>53</v>
      </c>
      <c r="B20" s="2" t="s">
        <v>52</v>
      </c>
      <c r="C20" s="10">
        <v>46709</v>
      </c>
      <c r="D20" s="10">
        <v>8897</v>
      </c>
      <c r="E20" s="10">
        <v>15</v>
      </c>
      <c r="F20" s="10">
        <v>55621</v>
      </c>
      <c r="G20" s="10">
        <v>4305</v>
      </c>
      <c r="H20" s="10">
        <v>30</v>
      </c>
      <c r="I20" s="10">
        <v>7114</v>
      </c>
      <c r="J20" s="10">
        <v>113</v>
      </c>
      <c r="K20" s="10">
        <v>11562</v>
      </c>
      <c r="L20" s="10">
        <v>1567</v>
      </c>
      <c r="M20" s="10">
        <v>7423268</v>
      </c>
      <c r="N20" s="10">
        <v>0</v>
      </c>
      <c r="O20" s="10">
        <v>7424835</v>
      </c>
      <c r="P20" s="10">
        <v>7436397</v>
      </c>
      <c r="Q20" s="10">
        <v>67183</v>
      </c>
      <c r="R20" s="10">
        <v>7492018</v>
      </c>
      <c r="S20" s="10">
        <v>24436</v>
      </c>
      <c r="T20" s="10">
        <v>9043</v>
      </c>
      <c r="U20" s="10">
        <v>33479</v>
      </c>
      <c r="V20" s="10">
        <v>29007</v>
      </c>
      <c r="W20" s="10">
        <v>1456</v>
      </c>
      <c r="X20" s="10">
        <v>30463</v>
      </c>
      <c r="Y20" s="10">
        <v>2178</v>
      </c>
      <c r="Z20" s="10">
        <v>914</v>
      </c>
      <c r="AA20" s="10">
        <v>3092</v>
      </c>
      <c r="AB20" s="10">
        <v>11174</v>
      </c>
      <c r="AC20" s="10">
        <v>0</v>
      </c>
      <c r="AD20" s="10">
        <v>0</v>
      </c>
      <c r="AE20" s="10">
        <v>11174</v>
      </c>
      <c r="AF20" s="10">
        <v>11731</v>
      </c>
      <c r="AG20" s="10">
        <v>3</v>
      </c>
      <c r="AH20" s="10">
        <v>14</v>
      </c>
      <c r="AI20" s="10">
        <v>11748</v>
      </c>
      <c r="AJ20" s="43">
        <v>6423</v>
      </c>
      <c r="AK20" s="43">
        <v>28780</v>
      </c>
      <c r="AL20" s="43">
        <v>28769</v>
      </c>
    </row>
    <row r="21" spans="1:38" x14ac:dyDescent="0.2">
      <c r="A21" s="1" t="s">
        <v>51</v>
      </c>
      <c r="B21" s="2" t="s">
        <v>50</v>
      </c>
      <c r="C21" s="10">
        <v>129545</v>
      </c>
      <c r="D21" s="10">
        <v>53985</v>
      </c>
      <c r="E21" s="10">
        <v>290</v>
      </c>
      <c r="F21" s="10">
        <v>183820</v>
      </c>
      <c r="G21" s="10">
        <v>9226</v>
      </c>
      <c r="H21" s="10">
        <v>137</v>
      </c>
      <c r="I21" s="10">
        <v>17824</v>
      </c>
      <c r="J21" s="10">
        <v>0</v>
      </c>
      <c r="K21" s="10">
        <v>27187</v>
      </c>
      <c r="L21" s="10">
        <v>73073</v>
      </c>
      <c r="M21" s="10">
        <v>7423268</v>
      </c>
      <c r="N21" s="10">
        <v>0</v>
      </c>
      <c r="O21" s="10">
        <v>7496341</v>
      </c>
      <c r="P21" s="10">
        <v>7523528</v>
      </c>
      <c r="Q21" s="10">
        <v>211007</v>
      </c>
      <c r="R21" s="10">
        <v>7707348</v>
      </c>
      <c r="S21" s="10">
        <v>112452</v>
      </c>
      <c r="T21" s="10">
        <v>22733</v>
      </c>
      <c r="U21" s="10">
        <v>135185</v>
      </c>
      <c r="V21" s="10">
        <v>64523</v>
      </c>
      <c r="W21" s="10">
        <v>2421</v>
      </c>
      <c r="X21" s="10">
        <v>66944</v>
      </c>
      <c r="Y21" s="10">
        <v>6734</v>
      </c>
      <c r="Z21" s="10">
        <v>1881</v>
      </c>
      <c r="AA21" s="10">
        <v>8615</v>
      </c>
      <c r="AB21" s="10">
        <v>61689</v>
      </c>
      <c r="AC21" s="10">
        <v>22</v>
      </c>
      <c r="AD21" s="10">
        <v>1</v>
      </c>
      <c r="AE21" s="10">
        <v>61712</v>
      </c>
      <c r="AF21" s="10">
        <v>24178</v>
      </c>
      <c r="AG21" s="10">
        <v>14</v>
      </c>
      <c r="AH21" s="10">
        <v>28</v>
      </c>
      <c r="AI21" s="10">
        <v>24220</v>
      </c>
      <c r="AJ21" s="43">
        <v>7953</v>
      </c>
      <c r="AK21" s="43">
        <v>21444</v>
      </c>
      <c r="AL21" s="43">
        <v>21105</v>
      </c>
    </row>
    <row r="22" spans="1:38" x14ac:dyDescent="0.2">
      <c r="A22" s="1" t="s">
        <v>49</v>
      </c>
      <c r="B22" s="2" t="s">
        <v>48</v>
      </c>
      <c r="C22" s="10">
        <v>20923</v>
      </c>
      <c r="D22" s="10">
        <v>5985</v>
      </c>
      <c r="E22" s="10">
        <v>308</v>
      </c>
      <c r="F22" s="10">
        <v>27216</v>
      </c>
      <c r="G22" s="10">
        <v>2835</v>
      </c>
      <c r="H22" s="10">
        <v>80</v>
      </c>
      <c r="I22" s="10">
        <v>2300</v>
      </c>
      <c r="J22" s="10">
        <v>0</v>
      </c>
      <c r="K22" s="10">
        <v>5215</v>
      </c>
      <c r="L22" s="10">
        <v>0</v>
      </c>
      <c r="M22" s="10">
        <v>7423268</v>
      </c>
      <c r="N22" s="10">
        <v>0</v>
      </c>
      <c r="O22" s="10">
        <v>7423268</v>
      </c>
      <c r="P22" s="10">
        <v>7428483</v>
      </c>
      <c r="Q22" s="10">
        <v>32431</v>
      </c>
      <c r="R22" s="10">
        <v>7455699</v>
      </c>
      <c r="S22" s="10">
        <v>18525</v>
      </c>
      <c r="T22" s="10">
        <v>4200</v>
      </c>
      <c r="U22" s="10">
        <v>22725</v>
      </c>
      <c r="V22" s="10">
        <v>7324</v>
      </c>
      <c r="W22" s="10">
        <v>514</v>
      </c>
      <c r="X22" s="10">
        <v>7838</v>
      </c>
      <c r="Y22" s="10">
        <v>1307</v>
      </c>
      <c r="Z22" s="10">
        <v>417</v>
      </c>
      <c r="AA22" s="10">
        <v>1724</v>
      </c>
      <c r="AB22" s="10">
        <v>7690</v>
      </c>
      <c r="AC22" s="10">
        <v>3</v>
      </c>
      <c r="AD22" s="10">
        <v>0</v>
      </c>
      <c r="AE22" s="10">
        <v>7693</v>
      </c>
      <c r="AF22" s="10">
        <v>10068</v>
      </c>
      <c r="AG22" s="10">
        <v>7</v>
      </c>
      <c r="AH22" s="10">
        <v>86</v>
      </c>
      <c r="AI22" s="10">
        <v>10161</v>
      </c>
      <c r="AJ22" s="43">
        <v>1883</v>
      </c>
      <c r="AK22" s="43">
        <v>3473</v>
      </c>
      <c r="AL22" s="43">
        <v>3492</v>
      </c>
    </row>
    <row r="23" spans="1:38" x14ac:dyDescent="0.2">
      <c r="A23" s="1" t="s">
        <v>47</v>
      </c>
      <c r="B23" s="2" t="s">
        <v>46</v>
      </c>
      <c r="C23" s="10">
        <v>90453</v>
      </c>
      <c r="D23" s="10">
        <v>28045</v>
      </c>
      <c r="E23" s="10">
        <v>487</v>
      </c>
      <c r="F23" s="10">
        <v>118985</v>
      </c>
      <c r="G23" s="10">
        <v>7193</v>
      </c>
      <c r="H23" s="10">
        <v>125</v>
      </c>
      <c r="I23" s="10">
        <v>13551</v>
      </c>
      <c r="J23" s="10">
        <v>0</v>
      </c>
      <c r="K23" s="10">
        <v>20869</v>
      </c>
      <c r="L23" s="10">
        <v>10856</v>
      </c>
      <c r="M23" s="10">
        <v>7423268</v>
      </c>
      <c r="N23" s="10">
        <v>0</v>
      </c>
      <c r="O23" s="10">
        <v>7434124</v>
      </c>
      <c r="P23" s="10">
        <v>7454993</v>
      </c>
      <c r="Q23" s="10">
        <v>139854</v>
      </c>
      <c r="R23" s="10">
        <v>7573978</v>
      </c>
      <c r="S23" s="10">
        <v>65619</v>
      </c>
      <c r="T23" s="10">
        <v>17301</v>
      </c>
      <c r="U23" s="10">
        <v>82920</v>
      </c>
      <c r="V23" s="10">
        <v>49089</v>
      </c>
      <c r="W23" s="10">
        <v>2033</v>
      </c>
      <c r="X23" s="10">
        <v>51122</v>
      </c>
      <c r="Y23" s="10">
        <v>3918</v>
      </c>
      <c r="Z23" s="10">
        <v>1396</v>
      </c>
      <c r="AA23" s="10">
        <v>5314</v>
      </c>
      <c r="AB23" s="10">
        <v>27562</v>
      </c>
      <c r="AC23" s="10">
        <v>3</v>
      </c>
      <c r="AD23" s="10">
        <v>1</v>
      </c>
      <c r="AE23" s="10">
        <v>27566</v>
      </c>
      <c r="AF23" s="10">
        <v>21879</v>
      </c>
      <c r="AG23" s="10">
        <v>19</v>
      </c>
      <c r="AH23" s="10">
        <v>29</v>
      </c>
      <c r="AI23" s="10">
        <v>21927</v>
      </c>
      <c r="AJ23" s="43">
        <v>9153</v>
      </c>
      <c r="AK23" s="43">
        <v>15282</v>
      </c>
      <c r="AL23" s="43">
        <v>16150</v>
      </c>
    </row>
    <row r="24" spans="1:38" x14ac:dyDescent="0.2">
      <c r="A24" s="1" t="s">
        <v>118</v>
      </c>
      <c r="B24" s="2" t="s">
        <v>45</v>
      </c>
      <c r="C24" s="10">
        <v>105576</v>
      </c>
      <c r="D24" s="10">
        <v>55805</v>
      </c>
      <c r="E24" s="10">
        <v>821</v>
      </c>
      <c r="F24" s="10">
        <v>162202</v>
      </c>
      <c r="G24" s="10">
        <v>8825</v>
      </c>
      <c r="H24" s="10">
        <v>79</v>
      </c>
      <c r="I24" s="10">
        <v>15022</v>
      </c>
      <c r="J24" s="10">
        <v>0</v>
      </c>
      <c r="K24" s="10">
        <v>23926</v>
      </c>
      <c r="L24" s="10">
        <v>10383</v>
      </c>
      <c r="M24" s="10">
        <v>7423268</v>
      </c>
      <c r="N24" s="10">
        <v>0</v>
      </c>
      <c r="O24" s="10">
        <v>7433651</v>
      </c>
      <c r="P24" s="10">
        <v>7457577</v>
      </c>
      <c r="Q24" s="10">
        <v>186128</v>
      </c>
      <c r="R24" s="10">
        <v>7619779</v>
      </c>
      <c r="S24" s="10">
        <v>105626</v>
      </c>
      <c r="T24" s="10">
        <v>21154</v>
      </c>
      <c r="U24" s="10">
        <v>126780</v>
      </c>
      <c r="V24" s="10">
        <v>53338</v>
      </c>
      <c r="W24" s="10">
        <v>1421</v>
      </c>
      <c r="X24" s="10">
        <v>54759</v>
      </c>
      <c r="Y24" s="10">
        <v>2908</v>
      </c>
      <c r="Z24" s="10">
        <v>1261</v>
      </c>
      <c r="AA24" s="10">
        <v>4169</v>
      </c>
      <c r="AB24" s="10">
        <v>28918</v>
      </c>
      <c r="AC24" s="10">
        <v>3</v>
      </c>
      <c r="AD24" s="10">
        <v>0</v>
      </c>
      <c r="AE24" s="10">
        <v>28921</v>
      </c>
      <c r="AF24" s="10">
        <v>24325</v>
      </c>
      <c r="AG24" s="10">
        <v>47</v>
      </c>
      <c r="AH24" s="10">
        <v>194</v>
      </c>
      <c r="AI24" s="10">
        <v>24566</v>
      </c>
      <c r="AJ24" s="43">
        <v>7174</v>
      </c>
      <c r="AK24" s="43">
        <v>15934</v>
      </c>
      <c r="AL24" s="43">
        <v>15868</v>
      </c>
    </row>
    <row r="25" spans="1:38" x14ac:dyDescent="0.2">
      <c r="A25" s="1" t="s">
        <v>44</v>
      </c>
      <c r="B25" s="2" t="s">
        <v>43</v>
      </c>
      <c r="C25" s="10">
        <v>14160</v>
      </c>
      <c r="D25" s="10">
        <v>10893</v>
      </c>
      <c r="E25" s="10">
        <v>212</v>
      </c>
      <c r="F25" s="10">
        <v>25265</v>
      </c>
      <c r="G25" s="10">
        <v>1179</v>
      </c>
      <c r="H25" s="10">
        <v>22</v>
      </c>
      <c r="I25" s="10">
        <v>1272</v>
      </c>
      <c r="J25" s="10">
        <v>8</v>
      </c>
      <c r="K25" s="10">
        <v>2481</v>
      </c>
      <c r="L25" s="10">
        <v>7350</v>
      </c>
      <c r="M25" s="10">
        <v>7423268</v>
      </c>
      <c r="N25" s="10">
        <v>0</v>
      </c>
      <c r="O25" s="10">
        <v>7430618</v>
      </c>
      <c r="P25" s="10">
        <v>7433099</v>
      </c>
      <c r="Q25" s="10">
        <v>27746</v>
      </c>
      <c r="R25" s="10">
        <v>7458364</v>
      </c>
      <c r="S25" s="10">
        <v>19582</v>
      </c>
      <c r="T25" s="10">
        <v>2028</v>
      </c>
      <c r="U25" s="10">
        <v>21610</v>
      </c>
      <c r="V25" s="10">
        <v>5337</v>
      </c>
      <c r="W25" s="10">
        <v>287</v>
      </c>
      <c r="X25" s="10">
        <v>5624</v>
      </c>
      <c r="Y25" s="10">
        <v>345</v>
      </c>
      <c r="Z25" s="10">
        <v>136</v>
      </c>
      <c r="AA25" s="10">
        <v>481</v>
      </c>
      <c r="AB25" s="10">
        <v>4338</v>
      </c>
      <c r="AC25" s="10">
        <v>0</v>
      </c>
      <c r="AD25" s="10">
        <v>1</v>
      </c>
      <c r="AE25" s="10">
        <v>4339</v>
      </c>
      <c r="AF25" s="10">
        <v>2488</v>
      </c>
      <c r="AG25" s="10">
        <v>1</v>
      </c>
      <c r="AH25" s="10">
        <v>3</v>
      </c>
      <c r="AI25" s="10">
        <v>2492</v>
      </c>
      <c r="AJ25" s="43">
        <v>2351</v>
      </c>
      <c r="AK25" s="43">
        <v>1093</v>
      </c>
      <c r="AL25" s="43">
        <v>1051</v>
      </c>
    </row>
    <row r="26" spans="1:38" x14ac:dyDescent="0.2">
      <c r="A26" s="1" t="s">
        <v>42</v>
      </c>
      <c r="B26" s="2" t="s">
        <v>41</v>
      </c>
      <c r="C26" s="10">
        <v>114473</v>
      </c>
      <c r="D26" s="10">
        <v>60370</v>
      </c>
      <c r="E26" s="10">
        <v>440</v>
      </c>
      <c r="F26" s="10">
        <v>175283</v>
      </c>
      <c r="G26" s="10">
        <v>11727</v>
      </c>
      <c r="H26" s="10">
        <v>119</v>
      </c>
      <c r="I26" s="10">
        <v>18051</v>
      </c>
      <c r="J26" s="10">
        <v>1214</v>
      </c>
      <c r="K26" s="10">
        <v>31111</v>
      </c>
      <c r="L26" s="10">
        <v>21342</v>
      </c>
      <c r="M26" s="10">
        <v>7423268</v>
      </c>
      <c r="N26" s="10">
        <v>0</v>
      </c>
      <c r="O26" s="10">
        <v>7444610</v>
      </c>
      <c r="P26" s="10">
        <v>7475721</v>
      </c>
      <c r="Q26" s="10">
        <v>206394</v>
      </c>
      <c r="R26" s="10">
        <v>7651004</v>
      </c>
      <c r="S26" s="10">
        <v>116850</v>
      </c>
      <c r="T26" s="10">
        <v>25969</v>
      </c>
      <c r="U26" s="10">
        <v>142819</v>
      </c>
      <c r="V26" s="10">
        <v>54256</v>
      </c>
      <c r="W26" s="10">
        <v>2105</v>
      </c>
      <c r="X26" s="10">
        <v>56361</v>
      </c>
      <c r="Y26" s="10">
        <v>3858</v>
      </c>
      <c r="Z26" s="10">
        <v>1682</v>
      </c>
      <c r="AA26" s="10">
        <v>5540</v>
      </c>
      <c r="AB26" s="10">
        <v>63696</v>
      </c>
      <c r="AC26" s="10">
        <v>8</v>
      </c>
      <c r="AD26" s="10">
        <v>7</v>
      </c>
      <c r="AE26" s="10">
        <v>63711</v>
      </c>
      <c r="AF26" s="10">
        <v>21251</v>
      </c>
      <c r="AG26" s="10">
        <v>63</v>
      </c>
      <c r="AH26" s="10">
        <v>97</v>
      </c>
      <c r="AI26" s="10">
        <v>21411</v>
      </c>
      <c r="AJ26" s="43">
        <v>10555</v>
      </c>
      <c r="AK26" s="43">
        <v>23373</v>
      </c>
      <c r="AL26" s="43">
        <v>24672</v>
      </c>
    </row>
    <row r="27" spans="1:38" x14ac:dyDescent="0.2">
      <c r="A27" s="1" t="s">
        <v>40</v>
      </c>
      <c r="B27" s="2" t="s">
        <v>37</v>
      </c>
      <c r="C27" s="10">
        <v>12463</v>
      </c>
      <c r="D27" s="10">
        <v>4011</v>
      </c>
      <c r="E27" s="10">
        <v>4</v>
      </c>
      <c r="F27" s="10">
        <v>16478</v>
      </c>
      <c r="G27" s="10">
        <v>419</v>
      </c>
      <c r="H27" s="10">
        <v>0</v>
      </c>
      <c r="I27" s="10">
        <v>647</v>
      </c>
      <c r="J27" s="10">
        <v>0</v>
      </c>
      <c r="K27" s="10">
        <v>1066</v>
      </c>
      <c r="L27" s="10">
        <v>0</v>
      </c>
      <c r="M27" s="10">
        <v>7423268</v>
      </c>
      <c r="N27" s="10">
        <v>0</v>
      </c>
      <c r="O27" s="10">
        <v>7423268</v>
      </c>
      <c r="P27" s="10">
        <v>7424334</v>
      </c>
      <c r="Q27" s="10">
        <v>17544</v>
      </c>
      <c r="R27" s="10">
        <v>7440812</v>
      </c>
      <c r="S27" s="10">
        <v>9127</v>
      </c>
      <c r="T27" s="10">
        <v>819</v>
      </c>
      <c r="U27" s="10">
        <v>9946</v>
      </c>
      <c r="V27" s="10">
        <v>6680</v>
      </c>
      <c r="W27" s="10">
        <v>119</v>
      </c>
      <c r="X27" s="10">
        <v>6799</v>
      </c>
      <c r="Y27" s="10">
        <v>671</v>
      </c>
      <c r="Z27" s="10">
        <v>128</v>
      </c>
      <c r="AA27" s="10">
        <v>799</v>
      </c>
      <c r="AB27" s="10">
        <v>3403</v>
      </c>
      <c r="AC27" s="10">
        <v>0</v>
      </c>
      <c r="AD27" s="10">
        <v>0</v>
      </c>
      <c r="AE27" s="10">
        <v>3403</v>
      </c>
      <c r="AF27" s="10">
        <v>5645</v>
      </c>
      <c r="AG27" s="10">
        <v>0</v>
      </c>
      <c r="AH27" s="10">
        <v>4</v>
      </c>
      <c r="AI27" s="10">
        <v>5649</v>
      </c>
      <c r="AJ27" s="43">
        <v>375</v>
      </c>
      <c r="AK27" s="43">
        <v>26673</v>
      </c>
      <c r="AL27" s="43">
        <v>1090</v>
      </c>
    </row>
    <row r="28" spans="1:38" x14ac:dyDescent="0.2">
      <c r="A28" s="1" t="s">
        <v>39</v>
      </c>
      <c r="B28" s="2" t="s">
        <v>37</v>
      </c>
      <c r="C28" s="10">
        <v>164240</v>
      </c>
      <c r="D28" s="10">
        <v>79835</v>
      </c>
      <c r="E28" s="10">
        <v>666</v>
      </c>
      <c r="F28" s="10">
        <v>244741</v>
      </c>
      <c r="G28" s="10">
        <v>14195</v>
      </c>
      <c r="H28" s="10">
        <v>118</v>
      </c>
      <c r="I28" s="10">
        <v>29048</v>
      </c>
      <c r="J28" s="10">
        <v>750</v>
      </c>
      <c r="K28" s="10">
        <v>44111</v>
      </c>
      <c r="L28" s="10">
        <v>35412</v>
      </c>
      <c r="M28" s="10">
        <v>7423268</v>
      </c>
      <c r="N28" s="10">
        <v>299</v>
      </c>
      <c r="O28" s="10">
        <v>7458979</v>
      </c>
      <c r="P28" s="10">
        <v>7503090</v>
      </c>
      <c r="Q28" s="10">
        <v>288852</v>
      </c>
      <c r="R28" s="10">
        <v>7747831</v>
      </c>
      <c r="S28" s="10">
        <v>160492</v>
      </c>
      <c r="T28" s="10">
        <v>37415</v>
      </c>
      <c r="U28" s="10">
        <v>197907</v>
      </c>
      <c r="V28" s="10">
        <v>74662</v>
      </c>
      <c r="W28" s="10">
        <v>3197</v>
      </c>
      <c r="X28" s="10">
        <v>77859</v>
      </c>
      <c r="Y28" s="10">
        <v>8979</v>
      </c>
      <c r="Z28" s="10">
        <v>2608</v>
      </c>
      <c r="AA28" s="10">
        <v>11587</v>
      </c>
      <c r="AB28" s="10">
        <v>34444</v>
      </c>
      <c r="AC28" s="10">
        <v>9</v>
      </c>
      <c r="AD28" s="10">
        <v>0</v>
      </c>
      <c r="AE28" s="10">
        <v>34453</v>
      </c>
      <c r="AF28" s="10">
        <v>47690</v>
      </c>
      <c r="AG28" s="10">
        <v>36</v>
      </c>
      <c r="AH28" s="10">
        <v>33</v>
      </c>
      <c r="AI28" s="10">
        <v>47759</v>
      </c>
      <c r="AJ28" s="43">
        <v>12117</v>
      </c>
      <c r="AK28" s="43">
        <v>26673</v>
      </c>
      <c r="AL28" s="43">
        <v>24487</v>
      </c>
    </row>
    <row r="29" spans="1:38" x14ac:dyDescent="0.2">
      <c r="A29" s="1" t="s">
        <v>38</v>
      </c>
      <c r="B29" s="2" t="s">
        <v>37</v>
      </c>
      <c r="C29" s="10">
        <v>8079</v>
      </c>
      <c r="D29" s="10">
        <v>1732</v>
      </c>
      <c r="E29" s="10">
        <v>0</v>
      </c>
      <c r="F29" s="10">
        <v>9811</v>
      </c>
      <c r="G29" s="10">
        <v>395</v>
      </c>
      <c r="H29" s="10">
        <v>16</v>
      </c>
      <c r="I29" s="10">
        <v>624</v>
      </c>
      <c r="J29" s="10">
        <v>0</v>
      </c>
      <c r="K29" s="10">
        <v>1035</v>
      </c>
      <c r="L29" s="10">
        <v>0</v>
      </c>
      <c r="M29" s="10">
        <v>7423268</v>
      </c>
      <c r="N29" s="10">
        <v>0</v>
      </c>
      <c r="O29" s="10">
        <v>7423268</v>
      </c>
      <c r="P29" s="10">
        <v>7424303</v>
      </c>
      <c r="Q29" s="10">
        <v>10846</v>
      </c>
      <c r="R29" s="10">
        <v>7434114</v>
      </c>
      <c r="S29" s="10">
        <v>6039</v>
      </c>
      <c r="T29" s="10">
        <v>908</v>
      </c>
      <c r="U29" s="10">
        <v>6947</v>
      </c>
      <c r="V29" s="10">
        <v>3388</v>
      </c>
      <c r="W29" s="10">
        <v>51</v>
      </c>
      <c r="X29" s="10">
        <v>3439</v>
      </c>
      <c r="Y29" s="10">
        <v>384</v>
      </c>
      <c r="Z29" s="10">
        <v>59</v>
      </c>
      <c r="AA29" s="10">
        <v>443</v>
      </c>
      <c r="AB29" s="10">
        <v>2913</v>
      </c>
      <c r="AC29" s="10">
        <v>0</v>
      </c>
      <c r="AD29" s="10">
        <v>2</v>
      </c>
      <c r="AE29" s="10">
        <v>2915</v>
      </c>
      <c r="AF29" s="10">
        <v>4031</v>
      </c>
      <c r="AG29" s="10">
        <v>1</v>
      </c>
      <c r="AH29" s="10">
        <v>2</v>
      </c>
      <c r="AI29" s="10">
        <v>4034</v>
      </c>
      <c r="AJ29" s="43">
        <v>284</v>
      </c>
      <c r="AK29" s="43">
        <v>26673</v>
      </c>
      <c r="AL29" s="43">
        <v>908</v>
      </c>
    </row>
    <row r="30" spans="1:38" x14ac:dyDescent="0.2">
      <c r="A30" s="1" t="s">
        <v>36</v>
      </c>
      <c r="B30" s="2" t="s">
        <v>35</v>
      </c>
      <c r="C30" s="10">
        <v>99754</v>
      </c>
      <c r="D30" s="10">
        <v>50024</v>
      </c>
      <c r="E30" s="10">
        <v>602</v>
      </c>
      <c r="F30" s="10">
        <v>150380</v>
      </c>
      <c r="G30" s="10">
        <v>6628</v>
      </c>
      <c r="H30" s="10">
        <v>58</v>
      </c>
      <c r="I30" s="10">
        <v>12491</v>
      </c>
      <c r="J30" s="10">
        <v>3621</v>
      </c>
      <c r="K30" s="10">
        <v>22798</v>
      </c>
      <c r="L30" s="10">
        <v>3621</v>
      </c>
      <c r="M30" s="10">
        <v>7423268</v>
      </c>
      <c r="N30" s="10">
        <v>0</v>
      </c>
      <c r="O30" s="10">
        <v>7426889</v>
      </c>
      <c r="P30" s="10">
        <v>7449687</v>
      </c>
      <c r="Q30" s="10">
        <v>173178</v>
      </c>
      <c r="R30" s="10">
        <v>7600067</v>
      </c>
      <c r="S30" s="10">
        <v>86395</v>
      </c>
      <c r="T30" s="10">
        <v>15844</v>
      </c>
      <c r="U30" s="10">
        <v>102239</v>
      </c>
      <c r="V30" s="10">
        <v>58902</v>
      </c>
      <c r="W30" s="10">
        <v>1696</v>
      </c>
      <c r="X30" s="10">
        <v>60598</v>
      </c>
      <c r="Y30" s="10">
        <v>5028</v>
      </c>
      <c r="Z30" s="10">
        <v>1569</v>
      </c>
      <c r="AA30" s="10">
        <v>6597</v>
      </c>
      <c r="AB30" s="10">
        <v>40503</v>
      </c>
      <c r="AC30" s="10">
        <v>11</v>
      </c>
      <c r="AD30" s="10">
        <v>3</v>
      </c>
      <c r="AE30" s="10">
        <v>40517</v>
      </c>
      <c r="AF30" s="10">
        <v>26085</v>
      </c>
      <c r="AG30" s="10">
        <v>32</v>
      </c>
      <c r="AH30" s="10">
        <v>80</v>
      </c>
      <c r="AI30" s="10">
        <v>26197</v>
      </c>
      <c r="AJ30" s="43">
        <v>11630</v>
      </c>
      <c r="AK30" s="43">
        <v>31612</v>
      </c>
      <c r="AL30" s="43">
        <v>32078</v>
      </c>
    </row>
    <row r="31" spans="1:38" x14ac:dyDescent="0.2">
      <c r="A31" s="1" t="s">
        <v>34</v>
      </c>
      <c r="B31" s="2" t="s">
        <v>33</v>
      </c>
      <c r="C31" s="10">
        <v>33731</v>
      </c>
      <c r="D31" s="10">
        <v>16144</v>
      </c>
      <c r="E31" s="10">
        <v>178</v>
      </c>
      <c r="F31" s="10">
        <v>50053</v>
      </c>
      <c r="G31" s="10">
        <v>2721</v>
      </c>
      <c r="H31" s="10">
        <v>39</v>
      </c>
      <c r="I31" s="10">
        <v>5301</v>
      </c>
      <c r="J31" s="10">
        <v>0</v>
      </c>
      <c r="K31" s="10">
        <v>8061</v>
      </c>
      <c r="L31" s="10">
        <v>45</v>
      </c>
      <c r="M31" s="10">
        <v>7423268</v>
      </c>
      <c r="N31" s="10">
        <v>0</v>
      </c>
      <c r="O31" s="10">
        <v>7423313</v>
      </c>
      <c r="P31" s="10">
        <v>7431374</v>
      </c>
      <c r="Q31" s="10">
        <v>58114</v>
      </c>
      <c r="R31" s="10">
        <v>7481427</v>
      </c>
      <c r="S31" s="10">
        <v>29742</v>
      </c>
      <c r="T31" s="10">
        <v>6957</v>
      </c>
      <c r="U31" s="10">
        <v>36699</v>
      </c>
      <c r="V31" s="10">
        <v>18974</v>
      </c>
      <c r="W31" s="10">
        <v>577</v>
      </c>
      <c r="X31" s="10">
        <v>19551</v>
      </c>
      <c r="Y31" s="10">
        <v>1274</v>
      </c>
      <c r="Z31" s="10">
        <v>480</v>
      </c>
      <c r="AA31" s="10">
        <v>1754</v>
      </c>
      <c r="AB31" s="10">
        <v>17105</v>
      </c>
      <c r="AC31" s="10">
        <v>0</v>
      </c>
      <c r="AD31" s="10">
        <v>0</v>
      </c>
      <c r="AE31" s="10">
        <v>17105</v>
      </c>
      <c r="AF31" s="10">
        <v>9981</v>
      </c>
      <c r="AG31" s="10">
        <v>0</v>
      </c>
      <c r="AH31" s="10">
        <v>18</v>
      </c>
      <c r="AI31" s="10">
        <v>9999</v>
      </c>
      <c r="AJ31" s="43">
        <v>2681</v>
      </c>
      <c r="AK31" s="43">
        <v>11952</v>
      </c>
      <c r="AL31" s="43">
        <v>11967</v>
      </c>
    </row>
    <row r="32" spans="1:38" x14ac:dyDescent="0.2">
      <c r="A32" s="1" t="s">
        <v>32</v>
      </c>
      <c r="B32" s="2" t="s">
        <v>31</v>
      </c>
      <c r="C32" s="10">
        <v>122242</v>
      </c>
      <c r="D32" s="10">
        <v>44441</v>
      </c>
      <c r="E32" s="10">
        <v>138</v>
      </c>
      <c r="F32" s="10">
        <v>166821</v>
      </c>
      <c r="G32" s="10">
        <v>7149</v>
      </c>
      <c r="H32" s="10">
        <v>169</v>
      </c>
      <c r="I32" s="10">
        <v>10999</v>
      </c>
      <c r="J32" s="10">
        <v>0</v>
      </c>
      <c r="K32" s="10">
        <v>18317</v>
      </c>
      <c r="L32" s="10">
        <v>30755</v>
      </c>
      <c r="M32" s="10">
        <v>7423268</v>
      </c>
      <c r="N32" s="10">
        <v>0</v>
      </c>
      <c r="O32" s="10">
        <v>7454023</v>
      </c>
      <c r="P32" s="10">
        <v>7472340</v>
      </c>
      <c r="Q32" s="10">
        <v>185138</v>
      </c>
      <c r="R32" s="10">
        <v>7639161</v>
      </c>
      <c r="S32" s="10">
        <v>66721</v>
      </c>
      <c r="T32" s="10">
        <v>14688</v>
      </c>
      <c r="U32" s="10">
        <v>81409</v>
      </c>
      <c r="V32" s="10">
        <v>77743</v>
      </c>
      <c r="W32" s="10">
        <v>2034</v>
      </c>
      <c r="X32" s="10">
        <v>79777</v>
      </c>
      <c r="Y32" s="10">
        <v>22357</v>
      </c>
      <c r="Z32" s="10">
        <v>1422</v>
      </c>
      <c r="AA32" s="10">
        <v>23779</v>
      </c>
      <c r="AB32" s="10">
        <v>33011</v>
      </c>
      <c r="AC32" s="10">
        <v>10</v>
      </c>
      <c r="AD32" s="10">
        <v>3</v>
      </c>
      <c r="AE32" s="10">
        <v>33024</v>
      </c>
      <c r="AF32" s="10">
        <v>25422</v>
      </c>
      <c r="AG32" s="10">
        <v>0</v>
      </c>
      <c r="AH32" s="10">
        <v>92</v>
      </c>
      <c r="AI32" s="10">
        <v>25514</v>
      </c>
      <c r="AJ32" s="43">
        <v>29331</v>
      </c>
      <c r="AK32" s="43">
        <v>69617</v>
      </c>
      <c r="AL32" s="43">
        <v>71148</v>
      </c>
    </row>
    <row r="33" spans="1:38" x14ac:dyDescent="0.2">
      <c r="A33" s="1" t="s">
        <v>30</v>
      </c>
      <c r="B33" s="2" t="s">
        <v>29</v>
      </c>
      <c r="C33" s="10">
        <v>81998</v>
      </c>
      <c r="D33" s="10">
        <v>18645</v>
      </c>
      <c r="E33" s="10">
        <v>331</v>
      </c>
      <c r="F33" s="10">
        <v>100974</v>
      </c>
      <c r="G33" s="10">
        <v>6184</v>
      </c>
      <c r="H33" s="10">
        <v>83</v>
      </c>
      <c r="I33" s="10">
        <v>12345</v>
      </c>
      <c r="J33" s="10">
        <v>0</v>
      </c>
      <c r="K33" s="10">
        <v>18612</v>
      </c>
      <c r="L33" s="10">
        <v>4247</v>
      </c>
      <c r="M33" s="10">
        <v>7423268</v>
      </c>
      <c r="N33" s="10">
        <v>0</v>
      </c>
      <c r="O33" s="10">
        <v>7427515</v>
      </c>
      <c r="P33" s="10">
        <v>7446127</v>
      </c>
      <c r="Q33" s="10">
        <v>119586</v>
      </c>
      <c r="R33" s="10">
        <v>7547101</v>
      </c>
      <c r="S33" s="10">
        <v>48902</v>
      </c>
      <c r="T33" s="10">
        <v>16016</v>
      </c>
      <c r="U33" s="10">
        <v>64918</v>
      </c>
      <c r="V33" s="10">
        <v>47075</v>
      </c>
      <c r="W33" s="10">
        <v>1069</v>
      </c>
      <c r="X33" s="10">
        <v>48144</v>
      </c>
      <c r="Y33" s="10">
        <v>4980</v>
      </c>
      <c r="Z33" s="10">
        <v>1423</v>
      </c>
      <c r="AA33" s="10">
        <v>6403</v>
      </c>
      <c r="AB33" s="10">
        <v>17162</v>
      </c>
      <c r="AC33" s="10">
        <v>0</v>
      </c>
      <c r="AD33" s="10">
        <v>1</v>
      </c>
      <c r="AE33" s="10">
        <v>17163</v>
      </c>
      <c r="AF33" s="10">
        <v>20518</v>
      </c>
      <c r="AG33" s="10">
        <v>36</v>
      </c>
      <c r="AH33" s="10">
        <v>47</v>
      </c>
      <c r="AI33" s="10">
        <v>20601</v>
      </c>
      <c r="AJ33" s="43">
        <v>5088</v>
      </c>
      <c r="AK33" s="43">
        <v>17315</v>
      </c>
      <c r="AL33" s="43">
        <v>17389</v>
      </c>
    </row>
    <row r="34" spans="1:38" x14ac:dyDescent="0.2">
      <c r="A34" s="1" t="s">
        <v>28</v>
      </c>
      <c r="B34" s="2" t="s">
        <v>26</v>
      </c>
      <c r="C34" s="10">
        <v>294328</v>
      </c>
      <c r="D34" s="10">
        <v>96386</v>
      </c>
      <c r="E34" s="10">
        <v>397</v>
      </c>
      <c r="F34" s="10">
        <v>391111</v>
      </c>
      <c r="G34" s="10">
        <v>22401</v>
      </c>
      <c r="H34" s="10">
        <v>229</v>
      </c>
      <c r="I34" s="10">
        <v>36750</v>
      </c>
      <c r="J34" s="10">
        <v>0</v>
      </c>
      <c r="K34" s="10">
        <v>59380</v>
      </c>
      <c r="L34" s="10">
        <v>1523</v>
      </c>
      <c r="M34" s="10">
        <v>7423268</v>
      </c>
      <c r="N34" s="10">
        <v>0</v>
      </c>
      <c r="O34" s="10">
        <v>7424791</v>
      </c>
      <c r="P34" s="10">
        <v>7484171</v>
      </c>
      <c r="Q34" s="10">
        <v>450491</v>
      </c>
      <c r="R34" s="10">
        <v>7875282</v>
      </c>
      <c r="S34" s="10">
        <v>191207</v>
      </c>
      <c r="T34" s="10">
        <v>45155</v>
      </c>
      <c r="U34" s="10">
        <v>236362</v>
      </c>
      <c r="V34" s="10">
        <v>175596</v>
      </c>
      <c r="W34" s="10">
        <v>8695</v>
      </c>
      <c r="X34" s="10">
        <v>184291</v>
      </c>
      <c r="Y34" s="10">
        <v>24135</v>
      </c>
      <c r="Z34" s="10">
        <v>5241</v>
      </c>
      <c r="AA34" s="10">
        <v>29376</v>
      </c>
      <c r="AB34" s="10">
        <v>58686</v>
      </c>
      <c r="AC34" s="10">
        <v>16</v>
      </c>
      <c r="AD34" s="10">
        <v>9</v>
      </c>
      <c r="AE34" s="10">
        <v>58711</v>
      </c>
      <c r="AF34" s="10">
        <v>115572</v>
      </c>
      <c r="AG34" s="10">
        <v>100</v>
      </c>
      <c r="AH34" s="10">
        <v>300</v>
      </c>
      <c r="AI34" s="10">
        <v>115972</v>
      </c>
      <c r="AJ34" s="43">
        <v>42501</v>
      </c>
      <c r="AK34" s="43">
        <v>178519</v>
      </c>
      <c r="AL34" s="43">
        <v>129613</v>
      </c>
    </row>
    <row r="35" spans="1:38" x14ac:dyDescent="0.2">
      <c r="A35" s="1" t="s">
        <v>27</v>
      </c>
      <c r="B35" s="2" t="s">
        <v>26</v>
      </c>
      <c r="C35" s="10">
        <v>26199</v>
      </c>
      <c r="D35" s="10">
        <v>17644</v>
      </c>
      <c r="E35" s="10">
        <v>16</v>
      </c>
      <c r="F35" s="10">
        <v>43859</v>
      </c>
      <c r="G35" s="10">
        <v>9146</v>
      </c>
      <c r="H35" s="10">
        <v>74</v>
      </c>
      <c r="I35" s="10">
        <v>14533</v>
      </c>
      <c r="J35" s="10" t="s">
        <v>15</v>
      </c>
      <c r="K35" s="10">
        <v>23753</v>
      </c>
      <c r="L35" s="10">
        <v>15873</v>
      </c>
      <c r="M35" s="10">
        <v>7423268</v>
      </c>
      <c r="N35" s="10">
        <v>1</v>
      </c>
      <c r="O35" s="10">
        <v>7439142</v>
      </c>
      <c r="P35" s="10">
        <v>7462895</v>
      </c>
      <c r="Q35" s="10">
        <v>67612</v>
      </c>
      <c r="R35" s="10">
        <v>7506754</v>
      </c>
      <c r="S35" s="10">
        <v>34016</v>
      </c>
      <c r="T35" s="10">
        <v>20134</v>
      </c>
      <c r="U35" s="10">
        <v>54150</v>
      </c>
      <c r="V35" s="10">
        <v>7378</v>
      </c>
      <c r="W35" s="10">
        <v>1488</v>
      </c>
      <c r="X35" s="10">
        <v>8866</v>
      </c>
      <c r="Y35" s="10">
        <v>2465</v>
      </c>
      <c r="Z35" s="10">
        <v>2034</v>
      </c>
      <c r="AA35" s="10">
        <v>4499</v>
      </c>
      <c r="AB35" s="10">
        <v>8280</v>
      </c>
      <c r="AC35" s="10">
        <v>2</v>
      </c>
      <c r="AD35" s="10">
        <v>1</v>
      </c>
      <c r="AE35" s="10">
        <v>8283</v>
      </c>
      <c r="AF35" s="10">
        <v>23975</v>
      </c>
      <c r="AG35" s="10">
        <v>157</v>
      </c>
      <c r="AH35" s="10">
        <v>384</v>
      </c>
      <c r="AI35" s="10">
        <v>24516</v>
      </c>
      <c r="AJ35" s="43">
        <v>11292</v>
      </c>
      <c r="AK35" s="43">
        <v>178519</v>
      </c>
      <c r="AL35" s="43">
        <v>48429</v>
      </c>
    </row>
    <row r="36" spans="1:38" x14ac:dyDescent="0.2">
      <c r="A36" s="1" t="s">
        <v>25</v>
      </c>
      <c r="B36" s="2" t="s">
        <v>24</v>
      </c>
      <c r="C36" s="10">
        <v>30354</v>
      </c>
      <c r="D36" s="10">
        <v>8925</v>
      </c>
      <c r="E36" s="10">
        <v>26</v>
      </c>
      <c r="F36" s="10">
        <v>39305</v>
      </c>
      <c r="G36" s="10">
        <v>2533</v>
      </c>
      <c r="H36" s="10">
        <v>31</v>
      </c>
      <c r="I36" s="10">
        <v>4460</v>
      </c>
      <c r="J36" s="10">
        <v>0</v>
      </c>
      <c r="K36" s="10">
        <v>7024</v>
      </c>
      <c r="L36" s="10">
        <v>0</v>
      </c>
      <c r="M36" s="10">
        <v>7423268</v>
      </c>
      <c r="N36" s="10">
        <v>0</v>
      </c>
      <c r="O36" s="10">
        <v>7423268</v>
      </c>
      <c r="P36" s="10">
        <v>7430292</v>
      </c>
      <c r="Q36" s="10">
        <v>46329</v>
      </c>
      <c r="R36" s="10">
        <v>7469597</v>
      </c>
      <c r="S36" s="10">
        <v>20732</v>
      </c>
      <c r="T36" s="10">
        <v>5671</v>
      </c>
      <c r="U36" s="10">
        <v>26403</v>
      </c>
      <c r="V36" s="10">
        <v>16660</v>
      </c>
      <c r="W36" s="10">
        <v>553</v>
      </c>
      <c r="X36" s="10">
        <v>17213</v>
      </c>
      <c r="Y36" s="10">
        <v>1888</v>
      </c>
      <c r="Z36" s="10">
        <v>762</v>
      </c>
      <c r="AA36" s="10">
        <v>2650</v>
      </c>
      <c r="AB36" s="10">
        <v>7780</v>
      </c>
      <c r="AC36" s="10">
        <v>0</v>
      </c>
      <c r="AD36" s="10">
        <v>0</v>
      </c>
      <c r="AE36" s="10">
        <v>7780</v>
      </c>
      <c r="AF36" s="10">
        <v>11719</v>
      </c>
      <c r="AG36" s="10">
        <v>0</v>
      </c>
      <c r="AH36" s="10">
        <v>2</v>
      </c>
      <c r="AI36" s="10">
        <v>11721</v>
      </c>
      <c r="AJ36" s="43">
        <v>1675</v>
      </c>
      <c r="AK36" s="43">
        <v>8199</v>
      </c>
      <c r="AL36" s="43">
        <v>7708</v>
      </c>
    </row>
    <row r="37" spans="1:38" x14ac:dyDescent="0.2">
      <c r="A37" s="1" t="s">
        <v>23</v>
      </c>
      <c r="B37" s="2" t="s">
        <v>21</v>
      </c>
      <c r="C37" s="10">
        <v>20781</v>
      </c>
      <c r="D37" s="10">
        <v>8132</v>
      </c>
      <c r="E37" s="10">
        <v>18</v>
      </c>
      <c r="F37" s="10">
        <v>28931</v>
      </c>
      <c r="G37" s="10">
        <v>1510</v>
      </c>
      <c r="H37" s="10">
        <v>22</v>
      </c>
      <c r="I37" s="10">
        <v>2861</v>
      </c>
      <c r="J37" s="10">
        <v>0</v>
      </c>
      <c r="K37" s="10">
        <v>4393</v>
      </c>
      <c r="L37" s="10">
        <v>17081</v>
      </c>
      <c r="M37" s="10">
        <v>7423268</v>
      </c>
      <c r="N37" s="10">
        <v>0</v>
      </c>
      <c r="O37" s="10">
        <v>7440349</v>
      </c>
      <c r="P37" s="10">
        <v>7444742</v>
      </c>
      <c r="Q37" s="10">
        <v>33324</v>
      </c>
      <c r="R37" s="10">
        <v>7473673</v>
      </c>
      <c r="S37" s="10">
        <v>18829</v>
      </c>
      <c r="T37" s="10">
        <v>3201</v>
      </c>
      <c r="U37" s="10">
        <v>22030</v>
      </c>
      <c r="V37" s="10">
        <v>7954</v>
      </c>
      <c r="W37" s="10">
        <v>482</v>
      </c>
      <c r="X37" s="10">
        <v>8436</v>
      </c>
      <c r="Y37" s="10">
        <v>2130</v>
      </c>
      <c r="Z37" s="10">
        <v>688</v>
      </c>
      <c r="AA37" s="10">
        <v>2818</v>
      </c>
      <c r="AB37" s="10">
        <v>11386</v>
      </c>
      <c r="AC37" s="10">
        <v>3</v>
      </c>
      <c r="AD37" s="10">
        <v>1</v>
      </c>
      <c r="AE37" s="10">
        <v>11390</v>
      </c>
      <c r="AF37" s="10">
        <v>9153</v>
      </c>
      <c r="AG37" s="10">
        <v>14</v>
      </c>
      <c r="AH37" s="10">
        <v>12</v>
      </c>
      <c r="AI37" s="10">
        <v>9179</v>
      </c>
      <c r="AJ37" s="43">
        <v>1463</v>
      </c>
      <c r="AK37" s="43">
        <v>10326</v>
      </c>
      <c r="AL37" s="43">
        <v>4391</v>
      </c>
    </row>
    <row r="38" spans="1:38" x14ac:dyDescent="0.2">
      <c r="A38" s="1" t="s">
        <v>22</v>
      </c>
      <c r="B38" s="2" t="s">
        <v>21</v>
      </c>
      <c r="C38" s="10">
        <v>38751</v>
      </c>
      <c r="D38" s="10">
        <v>14689</v>
      </c>
      <c r="E38" s="10">
        <v>22</v>
      </c>
      <c r="F38" s="10">
        <v>53462</v>
      </c>
      <c r="G38" s="10">
        <v>2494</v>
      </c>
      <c r="H38" s="10">
        <v>9</v>
      </c>
      <c r="I38" s="10">
        <v>3929</v>
      </c>
      <c r="J38" s="10">
        <v>0</v>
      </c>
      <c r="K38" s="10">
        <v>6432</v>
      </c>
      <c r="L38" s="10">
        <v>0</v>
      </c>
      <c r="M38" s="10">
        <v>7423268</v>
      </c>
      <c r="N38" s="10">
        <v>0</v>
      </c>
      <c r="O38" s="10">
        <v>7423268</v>
      </c>
      <c r="P38" s="10">
        <v>7429700</v>
      </c>
      <c r="Q38" s="10">
        <v>59894</v>
      </c>
      <c r="R38" s="10">
        <v>7483162</v>
      </c>
      <c r="S38" s="10">
        <v>35042</v>
      </c>
      <c r="T38" s="10">
        <v>5204</v>
      </c>
      <c r="U38" s="10">
        <v>40246</v>
      </c>
      <c r="V38" s="10">
        <v>16058</v>
      </c>
      <c r="W38" s="10">
        <v>580</v>
      </c>
      <c r="X38" s="10">
        <v>16638</v>
      </c>
      <c r="Y38" s="10">
        <v>2362</v>
      </c>
      <c r="Z38" s="10">
        <v>633</v>
      </c>
      <c r="AA38" s="10">
        <v>2995</v>
      </c>
      <c r="AB38" s="10">
        <v>13482</v>
      </c>
      <c r="AC38" s="10">
        <v>0</v>
      </c>
      <c r="AD38" s="10">
        <v>3</v>
      </c>
      <c r="AE38" s="10">
        <v>13485</v>
      </c>
      <c r="AF38" s="10">
        <v>16519</v>
      </c>
      <c r="AG38" s="10">
        <v>43</v>
      </c>
      <c r="AH38" s="10">
        <v>24</v>
      </c>
      <c r="AI38" s="10">
        <v>16586</v>
      </c>
      <c r="AJ38" s="43">
        <v>2186</v>
      </c>
      <c r="AK38" s="43">
        <v>10326</v>
      </c>
      <c r="AL38" s="43">
        <v>5938</v>
      </c>
    </row>
    <row r="39" spans="1:38" x14ac:dyDescent="0.2">
      <c r="A39" s="1" t="s">
        <v>20</v>
      </c>
      <c r="B39" s="2" t="s">
        <v>18</v>
      </c>
      <c r="C39" s="10">
        <v>31567</v>
      </c>
      <c r="D39" s="10">
        <v>11016</v>
      </c>
      <c r="E39" s="10">
        <v>183</v>
      </c>
      <c r="F39" s="10">
        <v>42766</v>
      </c>
      <c r="G39" s="10">
        <v>1407</v>
      </c>
      <c r="H39" s="10">
        <v>6</v>
      </c>
      <c r="I39" s="10">
        <v>3792</v>
      </c>
      <c r="J39" s="10">
        <v>0</v>
      </c>
      <c r="K39" s="10">
        <v>5205</v>
      </c>
      <c r="L39" s="10">
        <v>0</v>
      </c>
      <c r="M39" s="10">
        <v>7423268</v>
      </c>
      <c r="N39" s="10">
        <v>0</v>
      </c>
      <c r="O39" s="10">
        <v>7423268</v>
      </c>
      <c r="P39" s="10">
        <v>7428473</v>
      </c>
      <c r="Q39" s="10">
        <v>47971</v>
      </c>
      <c r="R39" s="10">
        <v>7471239</v>
      </c>
      <c r="S39" s="10">
        <v>26954</v>
      </c>
      <c r="T39" s="10">
        <v>4315</v>
      </c>
      <c r="U39" s="10">
        <v>31269</v>
      </c>
      <c r="V39" s="10">
        <v>14230</v>
      </c>
      <c r="W39" s="10">
        <v>495</v>
      </c>
      <c r="X39" s="10">
        <v>14725</v>
      </c>
      <c r="Y39" s="10">
        <v>1563</v>
      </c>
      <c r="Z39" s="10">
        <v>383</v>
      </c>
      <c r="AA39" s="10">
        <v>1946</v>
      </c>
      <c r="AB39" s="10">
        <v>23687</v>
      </c>
      <c r="AC39" s="10">
        <v>0</v>
      </c>
      <c r="AD39" s="10">
        <v>2</v>
      </c>
      <c r="AE39" s="10">
        <v>23689</v>
      </c>
      <c r="AF39" s="10">
        <v>10404</v>
      </c>
      <c r="AG39" s="10">
        <v>0</v>
      </c>
      <c r="AH39" s="10">
        <v>23</v>
      </c>
      <c r="AI39" s="10">
        <v>10427</v>
      </c>
      <c r="AJ39" s="43">
        <v>2258</v>
      </c>
      <c r="AK39" s="43">
        <v>21640</v>
      </c>
      <c r="AL39" s="43">
        <v>7263</v>
      </c>
    </row>
    <row r="40" spans="1:38" x14ac:dyDescent="0.2">
      <c r="A40" s="1" t="s">
        <v>19</v>
      </c>
      <c r="B40" s="2" t="s">
        <v>18</v>
      </c>
      <c r="C40" s="10">
        <v>98338</v>
      </c>
      <c r="D40" s="10">
        <v>40223</v>
      </c>
      <c r="E40" s="10">
        <v>1016</v>
      </c>
      <c r="F40" s="10">
        <v>139577</v>
      </c>
      <c r="G40" s="10">
        <v>6328</v>
      </c>
      <c r="H40" s="10">
        <v>28</v>
      </c>
      <c r="I40" s="10">
        <v>13081</v>
      </c>
      <c r="J40" s="10">
        <v>4077</v>
      </c>
      <c r="K40" s="10">
        <v>23514</v>
      </c>
      <c r="L40" s="10">
        <v>39134</v>
      </c>
      <c r="M40" s="10">
        <v>7423268</v>
      </c>
      <c r="N40" s="10">
        <v>0</v>
      </c>
      <c r="O40" s="10">
        <v>7462402</v>
      </c>
      <c r="P40" s="10">
        <v>7485916</v>
      </c>
      <c r="Q40" s="10">
        <v>163091</v>
      </c>
      <c r="R40" s="10">
        <v>7625493</v>
      </c>
      <c r="S40" s="10">
        <v>83305</v>
      </c>
      <c r="T40" s="10">
        <v>16324</v>
      </c>
      <c r="U40" s="10">
        <v>99629</v>
      </c>
      <c r="V40" s="10">
        <v>47019</v>
      </c>
      <c r="W40" s="10">
        <v>1775</v>
      </c>
      <c r="X40" s="10">
        <v>48794</v>
      </c>
      <c r="Y40" s="10">
        <v>9251</v>
      </c>
      <c r="Z40" s="10">
        <v>1302</v>
      </c>
      <c r="AA40" s="10">
        <v>10553</v>
      </c>
      <c r="AB40" s="10">
        <v>32438</v>
      </c>
      <c r="AC40" s="10">
        <v>7</v>
      </c>
      <c r="AD40" s="10">
        <v>0</v>
      </c>
      <c r="AE40" s="10">
        <v>32445</v>
      </c>
      <c r="AF40" s="10">
        <v>22641</v>
      </c>
      <c r="AG40" s="10">
        <v>15</v>
      </c>
      <c r="AH40" s="10">
        <v>16</v>
      </c>
      <c r="AI40" s="10">
        <v>22672</v>
      </c>
      <c r="AJ40" s="43">
        <v>6132</v>
      </c>
      <c r="AK40" s="43">
        <v>21640</v>
      </c>
      <c r="AL40" s="43">
        <v>14167</v>
      </c>
    </row>
    <row r="41" spans="1:38" x14ac:dyDescent="0.2">
      <c r="A41" s="1" t="s">
        <v>17</v>
      </c>
      <c r="B41" s="2" t="s">
        <v>16</v>
      </c>
      <c r="C41" s="10">
        <v>183476</v>
      </c>
      <c r="D41" s="10">
        <v>35125</v>
      </c>
      <c r="E41" s="10">
        <v>299</v>
      </c>
      <c r="F41" s="10">
        <v>218900</v>
      </c>
      <c r="G41" s="10">
        <v>14613</v>
      </c>
      <c r="H41" s="10">
        <v>246</v>
      </c>
      <c r="I41" s="10">
        <v>28309</v>
      </c>
      <c r="J41" s="10" t="s">
        <v>15</v>
      </c>
      <c r="K41" s="10">
        <v>43168</v>
      </c>
      <c r="L41" s="10">
        <v>2251</v>
      </c>
      <c r="M41" s="10">
        <v>7423268</v>
      </c>
      <c r="N41" s="10">
        <v>0</v>
      </c>
      <c r="O41" s="10">
        <v>7425519</v>
      </c>
      <c r="P41" s="10">
        <v>7468687</v>
      </c>
      <c r="Q41" s="10">
        <v>262068</v>
      </c>
      <c r="R41" s="10">
        <v>7687587</v>
      </c>
      <c r="S41" s="10">
        <v>120850</v>
      </c>
      <c r="T41" s="10">
        <v>35353</v>
      </c>
      <c r="U41" s="10">
        <v>156203</v>
      </c>
      <c r="V41" s="10">
        <v>84520</v>
      </c>
      <c r="W41" s="10">
        <v>4247</v>
      </c>
      <c r="X41" s="10">
        <v>88767</v>
      </c>
      <c r="Y41" s="10">
        <v>13231</v>
      </c>
      <c r="Z41" s="10">
        <v>3295</v>
      </c>
      <c r="AA41" s="10">
        <v>16526</v>
      </c>
      <c r="AB41" s="10">
        <v>35908</v>
      </c>
      <c r="AC41" s="10">
        <v>0</v>
      </c>
      <c r="AD41" s="10">
        <v>0</v>
      </c>
      <c r="AE41" s="10">
        <v>35908</v>
      </c>
      <c r="AF41" s="10">
        <v>49893</v>
      </c>
      <c r="AG41" s="10">
        <v>5</v>
      </c>
      <c r="AH41" s="10">
        <v>23</v>
      </c>
      <c r="AI41" s="10">
        <v>49921</v>
      </c>
      <c r="AJ41" s="43">
        <v>9322</v>
      </c>
      <c r="AK41" s="43">
        <v>31643</v>
      </c>
      <c r="AL41" s="43">
        <v>30639</v>
      </c>
    </row>
    <row r="42" spans="1:38" x14ac:dyDescent="0.2">
      <c r="A42" s="1" t="s">
        <v>14</v>
      </c>
      <c r="B42" s="2" t="s">
        <v>13</v>
      </c>
      <c r="C42" s="10">
        <v>70909</v>
      </c>
      <c r="D42" s="10">
        <v>23603</v>
      </c>
      <c r="E42" s="10">
        <v>587</v>
      </c>
      <c r="F42" s="10">
        <v>95099</v>
      </c>
      <c r="G42" s="10">
        <v>5048</v>
      </c>
      <c r="H42" s="10">
        <v>86</v>
      </c>
      <c r="I42" s="10">
        <v>11033</v>
      </c>
      <c r="J42" s="10">
        <v>0</v>
      </c>
      <c r="K42" s="10">
        <v>16167</v>
      </c>
      <c r="L42" s="10">
        <v>81</v>
      </c>
      <c r="M42" s="10">
        <v>7423268</v>
      </c>
      <c r="N42" s="10">
        <v>0</v>
      </c>
      <c r="O42" s="10">
        <v>7423349</v>
      </c>
      <c r="P42" s="10">
        <v>7439516</v>
      </c>
      <c r="Q42" s="10">
        <v>111266</v>
      </c>
      <c r="R42" s="10">
        <v>7534615</v>
      </c>
      <c r="S42" s="10">
        <v>47995</v>
      </c>
      <c r="T42" s="10">
        <v>14095</v>
      </c>
      <c r="U42" s="10">
        <v>62090</v>
      </c>
      <c r="V42" s="10">
        <v>41543</v>
      </c>
      <c r="W42" s="10">
        <v>877</v>
      </c>
      <c r="X42" s="10">
        <v>42420</v>
      </c>
      <c r="Y42" s="10">
        <v>5158</v>
      </c>
      <c r="Z42" s="10">
        <v>1100</v>
      </c>
      <c r="AA42" s="10">
        <v>6258</v>
      </c>
      <c r="AB42" s="10">
        <v>20611</v>
      </c>
      <c r="AC42" s="10">
        <v>5</v>
      </c>
      <c r="AD42" s="10">
        <v>2</v>
      </c>
      <c r="AE42" s="10">
        <v>20618</v>
      </c>
      <c r="AF42" s="10">
        <v>21643</v>
      </c>
      <c r="AG42" s="10">
        <v>0</v>
      </c>
      <c r="AH42" s="10">
        <v>74</v>
      </c>
      <c r="AI42" s="10">
        <v>21717</v>
      </c>
      <c r="AJ42" s="43">
        <v>6269</v>
      </c>
      <c r="AK42" s="43">
        <v>15833</v>
      </c>
      <c r="AL42" s="43">
        <v>15780</v>
      </c>
    </row>
    <row r="43" spans="1:38" x14ac:dyDescent="0.2">
      <c r="A43" s="1" t="s">
        <v>12</v>
      </c>
      <c r="B43" s="2" t="s">
        <v>11</v>
      </c>
      <c r="C43" s="10">
        <v>22893</v>
      </c>
      <c r="D43" s="10">
        <v>17049</v>
      </c>
      <c r="E43" s="10">
        <v>55</v>
      </c>
      <c r="F43" s="10">
        <v>39997</v>
      </c>
      <c r="G43" s="10">
        <v>2999</v>
      </c>
      <c r="H43" s="10">
        <v>70</v>
      </c>
      <c r="I43" s="10">
        <v>3690</v>
      </c>
      <c r="J43" s="10">
        <v>0</v>
      </c>
      <c r="K43" s="10">
        <v>6759</v>
      </c>
      <c r="L43" s="10">
        <v>375</v>
      </c>
      <c r="M43" s="10">
        <v>7423268</v>
      </c>
      <c r="N43" s="10">
        <v>0</v>
      </c>
      <c r="O43" s="10">
        <v>7423643</v>
      </c>
      <c r="P43" s="10">
        <v>7430402</v>
      </c>
      <c r="Q43" s="10">
        <v>46756</v>
      </c>
      <c r="R43" s="10">
        <v>7470399</v>
      </c>
      <c r="S43" s="10">
        <v>28357</v>
      </c>
      <c r="T43" s="10">
        <v>5958</v>
      </c>
      <c r="U43" s="10">
        <v>34315</v>
      </c>
      <c r="V43" s="10">
        <v>10290</v>
      </c>
      <c r="W43" s="10">
        <v>335</v>
      </c>
      <c r="X43" s="10">
        <v>10625</v>
      </c>
      <c r="Y43" s="10">
        <v>1297</v>
      </c>
      <c r="Z43" s="10">
        <v>395</v>
      </c>
      <c r="AA43" s="10">
        <v>1692</v>
      </c>
      <c r="AB43" s="10">
        <v>6636</v>
      </c>
      <c r="AC43" s="10">
        <v>10</v>
      </c>
      <c r="AD43" s="10">
        <v>0</v>
      </c>
      <c r="AE43" s="10">
        <v>6646</v>
      </c>
      <c r="AF43" s="10">
        <v>13017</v>
      </c>
      <c r="AG43" s="10">
        <v>22</v>
      </c>
      <c r="AH43" s="10">
        <v>31</v>
      </c>
      <c r="AI43" s="10">
        <v>13070</v>
      </c>
      <c r="AJ43" s="43">
        <v>2446</v>
      </c>
      <c r="AK43" s="43">
        <v>10286</v>
      </c>
      <c r="AL43" s="43">
        <v>10611</v>
      </c>
    </row>
    <row r="44" spans="1:38" x14ac:dyDescent="0.2">
      <c r="A44" s="1" t="s">
        <v>10</v>
      </c>
      <c r="B44" s="2" t="s">
        <v>8</v>
      </c>
      <c r="C44" s="10">
        <v>7204</v>
      </c>
      <c r="D44" s="10">
        <v>4128</v>
      </c>
      <c r="E44" s="10">
        <v>1</v>
      </c>
      <c r="F44" s="10">
        <v>11333</v>
      </c>
      <c r="G44" s="10">
        <v>60</v>
      </c>
      <c r="H44" s="10">
        <v>0</v>
      </c>
      <c r="I44" s="10">
        <v>486</v>
      </c>
      <c r="J44" s="10">
        <v>0</v>
      </c>
      <c r="K44" s="10">
        <v>546</v>
      </c>
      <c r="L44" s="10">
        <v>0</v>
      </c>
      <c r="M44" s="10">
        <v>7423268</v>
      </c>
      <c r="N44" s="10">
        <v>0</v>
      </c>
      <c r="O44" s="10">
        <v>7423268</v>
      </c>
      <c r="P44" s="10">
        <v>7423814</v>
      </c>
      <c r="Q44" s="10">
        <v>11879</v>
      </c>
      <c r="R44" s="10">
        <v>7435147</v>
      </c>
      <c r="S44" s="10">
        <v>8040</v>
      </c>
      <c r="T44" s="10">
        <v>418</v>
      </c>
      <c r="U44" s="10">
        <v>8458</v>
      </c>
      <c r="V44" s="10">
        <v>2836</v>
      </c>
      <c r="W44" s="10">
        <v>97</v>
      </c>
      <c r="X44" s="10">
        <v>2933</v>
      </c>
      <c r="Y44" s="10">
        <v>456</v>
      </c>
      <c r="Z44" s="10">
        <v>31</v>
      </c>
      <c r="AA44" s="10">
        <v>487</v>
      </c>
      <c r="AB44" s="10">
        <v>3585</v>
      </c>
      <c r="AC44" s="10">
        <v>0</v>
      </c>
      <c r="AD44" s="10">
        <v>0</v>
      </c>
      <c r="AE44" s="10">
        <v>3585</v>
      </c>
      <c r="AF44" s="10">
        <v>3117</v>
      </c>
      <c r="AG44" s="10">
        <v>1</v>
      </c>
      <c r="AH44" s="10">
        <v>4</v>
      </c>
      <c r="AI44" s="10">
        <v>3122</v>
      </c>
      <c r="AJ44" s="43">
        <v>282</v>
      </c>
      <c r="AK44" s="43">
        <v>80619</v>
      </c>
      <c r="AL44" s="43">
        <v>2544</v>
      </c>
    </row>
    <row r="45" spans="1:38" x14ac:dyDescent="0.2">
      <c r="A45" s="1" t="s">
        <v>9</v>
      </c>
      <c r="B45" s="2" t="s">
        <v>8</v>
      </c>
      <c r="C45" s="10">
        <v>349021</v>
      </c>
      <c r="D45" s="10">
        <v>147780</v>
      </c>
      <c r="E45" s="10">
        <v>1954</v>
      </c>
      <c r="F45" s="10">
        <v>498755</v>
      </c>
      <c r="G45" s="10">
        <v>22539</v>
      </c>
      <c r="H45" s="10">
        <v>201</v>
      </c>
      <c r="I45" s="10">
        <v>47862</v>
      </c>
      <c r="J45" s="10">
        <v>22766</v>
      </c>
      <c r="K45" s="10">
        <v>93368</v>
      </c>
      <c r="L45" s="10">
        <v>22676</v>
      </c>
      <c r="M45" s="10">
        <v>7423268</v>
      </c>
      <c r="N45" s="10">
        <v>0</v>
      </c>
      <c r="O45" s="10">
        <v>7445944</v>
      </c>
      <c r="P45" s="10">
        <v>7539312</v>
      </c>
      <c r="Q45" s="10">
        <v>592123</v>
      </c>
      <c r="R45" s="10">
        <v>8038067</v>
      </c>
      <c r="S45" s="10">
        <v>311254</v>
      </c>
      <c r="T45" s="10">
        <v>59547</v>
      </c>
      <c r="U45" s="10">
        <v>370801</v>
      </c>
      <c r="V45" s="10">
        <v>170113</v>
      </c>
      <c r="W45" s="10">
        <v>4851</v>
      </c>
      <c r="X45" s="10">
        <v>174964</v>
      </c>
      <c r="Y45" s="10">
        <v>17237</v>
      </c>
      <c r="Z45" s="10">
        <v>5965</v>
      </c>
      <c r="AA45" s="10">
        <v>23202</v>
      </c>
      <c r="AB45" s="10">
        <v>57814</v>
      </c>
      <c r="AC45" s="10">
        <v>18</v>
      </c>
      <c r="AD45" s="10">
        <v>0</v>
      </c>
      <c r="AE45" s="10">
        <v>57832</v>
      </c>
      <c r="AF45" s="10">
        <v>76112</v>
      </c>
      <c r="AG45" s="10">
        <v>94</v>
      </c>
      <c r="AH45" s="10">
        <v>89</v>
      </c>
      <c r="AI45" s="10">
        <v>76295</v>
      </c>
      <c r="AJ45" s="43">
        <v>29490</v>
      </c>
      <c r="AK45" s="43">
        <v>80619</v>
      </c>
      <c r="AL45" s="43">
        <v>80128</v>
      </c>
    </row>
    <row r="46" spans="1:38" x14ac:dyDescent="0.2">
      <c r="A46" s="1" t="s">
        <v>223</v>
      </c>
      <c r="B46" s="2" t="s">
        <v>6</v>
      </c>
      <c r="C46" s="10">
        <v>26916</v>
      </c>
      <c r="D46" s="10">
        <v>9552</v>
      </c>
      <c r="E46" s="10">
        <v>30</v>
      </c>
      <c r="F46" s="10">
        <v>36498</v>
      </c>
      <c r="G46" s="10">
        <v>1736</v>
      </c>
      <c r="H46" s="10">
        <v>0</v>
      </c>
      <c r="I46" s="10">
        <v>5285</v>
      </c>
      <c r="J46" s="10">
        <v>26</v>
      </c>
      <c r="K46" s="10">
        <v>7047</v>
      </c>
      <c r="L46" s="10">
        <v>1029</v>
      </c>
      <c r="M46" s="10">
        <v>7423268</v>
      </c>
      <c r="N46" s="10">
        <v>0</v>
      </c>
      <c r="O46" s="10">
        <v>7424297</v>
      </c>
      <c r="P46" s="10">
        <v>7431344</v>
      </c>
      <c r="Q46" s="10">
        <v>43545</v>
      </c>
      <c r="R46" s="10">
        <v>7467842</v>
      </c>
      <c r="S46" s="10">
        <v>17191</v>
      </c>
      <c r="T46" s="10">
        <v>5827</v>
      </c>
      <c r="U46" s="10">
        <v>23018</v>
      </c>
      <c r="V46" s="10">
        <v>17345</v>
      </c>
      <c r="W46" s="10">
        <v>611</v>
      </c>
      <c r="X46" s="10">
        <v>17956</v>
      </c>
      <c r="Y46" s="10">
        <v>1940</v>
      </c>
      <c r="Z46" s="10">
        <v>576</v>
      </c>
      <c r="AA46" s="10">
        <v>2516</v>
      </c>
      <c r="AB46" s="10">
        <v>12315</v>
      </c>
      <c r="AC46" s="10">
        <v>0</v>
      </c>
      <c r="AD46" s="10">
        <v>0</v>
      </c>
      <c r="AE46" s="10">
        <v>12315</v>
      </c>
      <c r="AF46" s="10">
        <v>8352</v>
      </c>
      <c r="AG46" s="10">
        <v>0</v>
      </c>
      <c r="AH46" s="10">
        <v>11</v>
      </c>
      <c r="AI46" s="10">
        <v>8363</v>
      </c>
      <c r="AJ46" s="43">
        <v>1561</v>
      </c>
      <c r="AK46" s="43">
        <v>6615</v>
      </c>
      <c r="AL46" s="43">
        <v>6135</v>
      </c>
    </row>
    <row r="47" spans="1:38" x14ac:dyDescent="0.2">
      <c r="A47" s="1" t="s">
        <v>5</v>
      </c>
      <c r="B47" s="2" t="s">
        <v>4</v>
      </c>
      <c r="C47" s="10">
        <v>67882</v>
      </c>
      <c r="D47" s="10">
        <v>39742</v>
      </c>
      <c r="E47" s="10">
        <v>83</v>
      </c>
      <c r="F47" s="10">
        <v>107707</v>
      </c>
      <c r="G47" s="10">
        <v>4838</v>
      </c>
      <c r="H47" s="10">
        <v>90</v>
      </c>
      <c r="I47" s="10">
        <v>10209</v>
      </c>
      <c r="J47" s="10">
        <v>17</v>
      </c>
      <c r="K47" s="10">
        <v>15154</v>
      </c>
      <c r="L47" s="10">
        <v>2130</v>
      </c>
      <c r="M47" s="10">
        <v>7423268</v>
      </c>
      <c r="N47" s="10">
        <v>0</v>
      </c>
      <c r="O47" s="10">
        <v>7425398</v>
      </c>
      <c r="P47" s="10">
        <v>7440552</v>
      </c>
      <c r="Q47" s="10">
        <v>122861</v>
      </c>
      <c r="R47" s="10">
        <v>7548259</v>
      </c>
      <c r="S47" s="10">
        <v>71391</v>
      </c>
      <c r="T47" s="10">
        <v>13228</v>
      </c>
      <c r="U47" s="10">
        <v>84619</v>
      </c>
      <c r="V47" s="10">
        <v>31833</v>
      </c>
      <c r="W47" s="10">
        <v>755</v>
      </c>
      <c r="X47" s="10">
        <v>32588</v>
      </c>
      <c r="Y47" s="10">
        <v>4483</v>
      </c>
      <c r="Z47" s="10">
        <v>1052</v>
      </c>
      <c r="AA47" s="10">
        <v>5535</v>
      </c>
      <c r="AB47" s="10">
        <v>21720</v>
      </c>
      <c r="AC47" s="10">
        <v>2</v>
      </c>
      <c r="AD47" s="10">
        <v>3</v>
      </c>
      <c r="AE47" s="10">
        <v>21725</v>
      </c>
      <c r="AF47" s="10">
        <v>24011</v>
      </c>
      <c r="AG47" s="10">
        <v>1</v>
      </c>
      <c r="AH47" s="10">
        <v>0</v>
      </c>
      <c r="AI47" s="10">
        <v>24012</v>
      </c>
      <c r="AJ47" s="43">
        <v>7767</v>
      </c>
      <c r="AK47" s="43">
        <v>28728</v>
      </c>
      <c r="AL47" s="43">
        <v>29191</v>
      </c>
    </row>
    <row r="48" spans="1:38" x14ac:dyDescent="0.2">
      <c r="A48" s="1" t="s">
        <v>3</v>
      </c>
      <c r="B48" s="2" t="s">
        <v>2</v>
      </c>
      <c r="C48" s="10">
        <v>122999</v>
      </c>
      <c r="D48" s="10">
        <v>61269</v>
      </c>
      <c r="E48" s="10">
        <v>259</v>
      </c>
      <c r="F48" s="10">
        <v>184527</v>
      </c>
      <c r="G48" s="10">
        <v>14393</v>
      </c>
      <c r="H48" s="10">
        <v>258</v>
      </c>
      <c r="I48" s="10">
        <v>24641</v>
      </c>
      <c r="J48" s="10">
        <v>0</v>
      </c>
      <c r="K48" s="10">
        <v>39292</v>
      </c>
      <c r="L48" s="10">
        <v>3253</v>
      </c>
      <c r="M48" s="10">
        <v>7423268</v>
      </c>
      <c r="N48" s="10">
        <v>0</v>
      </c>
      <c r="O48" s="10">
        <v>7426521</v>
      </c>
      <c r="P48" s="10">
        <v>7465813</v>
      </c>
      <c r="Q48" s="10">
        <v>223819</v>
      </c>
      <c r="R48" s="10">
        <v>7650340</v>
      </c>
      <c r="S48" s="10">
        <v>113149</v>
      </c>
      <c r="T48" s="10">
        <v>32393</v>
      </c>
      <c r="U48" s="10">
        <v>145542</v>
      </c>
      <c r="V48" s="10">
        <v>64487</v>
      </c>
      <c r="W48" s="10">
        <v>3191</v>
      </c>
      <c r="X48" s="10">
        <v>67678</v>
      </c>
      <c r="Y48" s="10">
        <v>6888</v>
      </c>
      <c r="Z48" s="10">
        <v>3405</v>
      </c>
      <c r="AA48" s="10">
        <v>10293</v>
      </c>
      <c r="AB48" s="10">
        <v>35929</v>
      </c>
      <c r="AC48" s="10">
        <v>6</v>
      </c>
      <c r="AD48" s="10">
        <v>0</v>
      </c>
      <c r="AE48" s="10">
        <v>35935</v>
      </c>
      <c r="AF48" s="10">
        <v>35106</v>
      </c>
      <c r="AG48" s="10">
        <v>30</v>
      </c>
      <c r="AH48" s="10">
        <v>116</v>
      </c>
      <c r="AI48" s="10">
        <v>35252</v>
      </c>
      <c r="AJ48" s="43">
        <v>14861</v>
      </c>
      <c r="AK48" s="43">
        <v>22782</v>
      </c>
      <c r="AL48" s="43">
        <v>22787</v>
      </c>
    </row>
    <row r="49" spans="1:38" x14ac:dyDescent="0.2">
      <c r="A49" s="1" t="s">
        <v>1</v>
      </c>
      <c r="B49" s="2" t="s">
        <v>0</v>
      </c>
      <c r="C49" s="10">
        <v>61804</v>
      </c>
      <c r="D49" s="10">
        <v>24780</v>
      </c>
      <c r="E49" s="10">
        <v>70</v>
      </c>
      <c r="F49" s="10">
        <v>86654</v>
      </c>
      <c r="G49" s="10">
        <v>5864</v>
      </c>
      <c r="H49" s="10">
        <v>67</v>
      </c>
      <c r="I49" s="10">
        <v>11632</v>
      </c>
      <c r="J49" s="10">
        <v>0</v>
      </c>
      <c r="K49" s="10">
        <v>17563</v>
      </c>
      <c r="L49" s="10">
        <v>81960</v>
      </c>
      <c r="M49" s="10">
        <v>7423268</v>
      </c>
      <c r="N49" s="10">
        <v>0</v>
      </c>
      <c r="O49" s="10">
        <v>7505228</v>
      </c>
      <c r="P49" s="10">
        <v>7522791</v>
      </c>
      <c r="Q49" s="10">
        <v>104217</v>
      </c>
      <c r="R49" s="10">
        <v>7609445</v>
      </c>
      <c r="S49" s="10">
        <v>54210</v>
      </c>
      <c r="T49" s="10">
        <v>15149</v>
      </c>
      <c r="U49" s="10">
        <v>69359</v>
      </c>
      <c r="V49" s="10">
        <v>22602</v>
      </c>
      <c r="W49" s="10">
        <v>964</v>
      </c>
      <c r="X49" s="10">
        <v>23566</v>
      </c>
      <c r="Y49" s="10">
        <v>9776</v>
      </c>
      <c r="Z49" s="10">
        <v>1369</v>
      </c>
      <c r="AA49" s="10">
        <v>11145</v>
      </c>
      <c r="AB49" s="10">
        <v>19248</v>
      </c>
      <c r="AC49" s="10">
        <v>3</v>
      </c>
      <c r="AD49" s="10">
        <v>2</v>
      </c>
      <c r="AE49" s="10">
        <v>19253</v>
      </c>
      <c r="AF49" s="10">
        <v>21351</v>
      </c>
      <c r="AG49" s="10">
        <v>1</v>
      </c>
      <c r="AH49" s="10">
        <v>15</v>
      </c>
      <c r="AI49" s="10">
        <v>21367</v>
      </c>
      <c r="AJ49" s="43">
        <v>15395</v>
      </c>
      <c r="AK49" s="43">
        <v>39666</v>
      </c>
      <c r="AL49" s="43">
        <v>41186</v>
      </c>
    </row>
    <row r="50" spans="1:38" x14ac:dyDescent="0.2">
      <c r="J50" s="12"/>
      <c r="Q50" s="12"/>
    </row>
  </sheetData>
  <autoFilter ref="A1:AL50" xr:uid="{CE22C1AD-D757-4C2C-BBB0-C7C37DB59653}"/>
  <conditionalFormatting sqref="A2:AL49">
    <cfRule type="expression" dxfId="0" priority="1">
      <formula>MOD(ROW(),2)=0</formula>
    </cfRule>
  </conditionalFormatting>
  <printOptions horizontalCentered="1" verticalCentered="1"/>
  <pageMargins left="0.45" right="0.45" top="0.5" bottom="0.5" header="0.3" footer="0.3"/>
  <pageSetup scale="72" fitToWidth="0" orientation="landscape" r:id="rId1"/>
  <headerFooter>
    <oddHeader>&amp;CAll Collection Use Data FY2019</oddHeader>
    <oddFooter>&amp;CRI Office of Library &amp; Information Services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E132A-C63F-4C15-A75B-1F9CD02CEB6D}">
  <sheetPr>
    <tabColor theme="7" tint="0.39997558519241921"/>
    <pageSetUpPr fitToPage="1"/>
  </sheetPr>
  <dimension ref="A1:N54"/>
  <sheetViews>
    <sheetView zoomScale="110" zoomScaleNormal="110" workbookViewId="0">
      <pane ySplit="1" topLeftCell="A2" activePane="bottomLeft" state="frozen"/>
      <selection pane="bottomLeft"/>
    </sheetView>
  </sheetViews>
  <sheetFormatPr defaultRowHeight="12.75" x14ac:dyDescent="0.2"/>
  <cols>
    <col min="1" max="1" width="36.7109375" style="1" bestFit="1" customWidth="1"/>
    <col min="2" max="2" width="14.7109375" style="2" customWidth="1"/>
    <col min="3" max="3" width="11.5703125" style="81" customWidth="1"/>
    <col min="4" max="4" width="12.7109375" style="81" customWidth="1"/>
    <col min="5" max="5" width="10.5703125" style="81" customWidth="1"/>
    <col min="6" max="6" width="13.5703125" style="81" customWidth="1"/>
    <col min="7" max="7" width="13" style="81" customWidth="1"/>
    <col min="8" max="9" width="10.7109375" style="10" hidden="1" customWidth="1"/>
    <col min="10" max="10" width="12" style="44" hidden="1" customWidth="1"/>
    <col min="11" max="12" width="11.42578125" style="2" hidden="1" customWidth="1"/>
    <col min="13" max="13" width="11.42578125" style="43" hidden="1" customWidth="1"/>
    <col min="14" max="14" width="11.42578125" style="2" hidden="1" customWidth="1"/>
    <col min="15" max="16384" width="9.140625" style="1"/>
  </cols>
  <sheetData>
    <row r="1" spans="1:14" s="7" customFormat="1" ht="63.75" x14ac:dyDescent="0.2">
      <c r="A1" s="68" t="s">
        <v>117</v>
      </c>
      <c r="B1" s="46" t="s">
        <v>116</v>
      </c>
      <c r="C1" s="20" t="s">
        <v>172</v>
      </c>
      <c r="D1" s="20" t="s">
        <v>149</v>
      </c>
      <c r="E1" s="20" t="s">
        <v>151</v>
      </c>
      <c r="F1" s="20" t="s">
        <v>171</v>
      </c>
      <c r="G1" s="21" t="s">
        <v>173</v>
      </c>
      <c r="H1" s="8" t="s">
        <v>112</v>
      </c>
      <c r="I1" s="8" t="s">
        <v>102</v>
      </c>
      <c r="J1" s="61" t="s">
        <v>140</v>
      </c>
      <c r="K1" s="3" t="s">
        <v>120</v>
      </c>
      <c r="L1" s="3" t="s">
        <v>137</v>
      </c>
      <c r="M1" s="11" t="s">
        <v>138</v>
      </c>
      <c r="N1" s="3" t="s">
        <v>142</v>
      </c>
    </row>
    <row r="2" spans="1:14" x14ac:dyDescent="0.2">
      <c r="A2" s="35" t="s">
        <v>86</v>
      </c>
      <c r="B2" s="36" t="s">
        <v>85</v>
      </c>
      <c r="C2" s="73">
        <f t="shared" ref="C2:C49" si="0">H2/M2</f>
        <v>88.538367844092576</v>
      </c>
      <c r="D2" s="73">
        <f t="shared" ref="D2:D49" si="1">I2/K2</f>
        <v>28.637077084059992</v>
      </c>
      <c r="E2" s="73">
        <f t="shared" ref="E2:E49" si="2">I2/L2</f>
        <v>20.135499693439609</v>
      </c>
      <c r="F2" s="73">
        <f t="shared" ref="F2:F49" si="3">I2/N2</f>
        <v>1.5593572832682829</v>
      </c>
      <c r="G2" s="74">
        <f t="shared" ref="G2:G49" si="4">J2/I2</f>
        <v>0.37584726409061842</v>
      </c>
      <c r="H2" s="10">
        <v>290760</v>
      </c>
      <c r="I2" s="10">
        <v>328410</v>
      </c>
      <c r="J2" s="44">
        <v>123432</v>
      </c>
      <c r="K2" s="43">
        <v>11468</v>
      </c>
      <c r="L2" s="43">
        <v>16310</v>
      </c>
      <c r="M2" s="43">
        <v>3284</v>
      </c>
      <c r="N2" s="2">
        <v>210606</v>
      </c>
    </row>
    <row r="3" spans="1:14" x14ac:dyDescent="0.2">
      <c r="A3" s="35" t="s">
        <v>84</v>
      </c>
      <c r="B3" s="36" t="s">
        <v>83</v>
      </c>
      <c r="C3" s="73">
        <f t="shared" si="0"/>
        <v>25.538854094177687</v>
      </c>
      <c r="D3" s="73">
        <f t="shared" si="1"/>
        <v>16.30627719080174</v>
      </c>
      <c r="E3" s="73">
        <f t="shared" si="2"/>
        <v>5.7150823385902241</v>
      </c>
      <c r="F3" s="73">
        <f t="shared" si="3"/>
        <v>0.79166239205344369</v>
      </c>
      <c r="G3" s="74">
        <f t="shared" si="4"/>
        <v>0.39337114282229541</v>
      </c>
      <c r="H3" s="10">
        <v>110098</v>
      </c>
      <c r="I3" s="10">
        <v>131184</v>
      </c>
      <c r="J3" s="44">
        <v>51604</v>
      </c>
      <c r="K3" s="43">
        <v>8045</v>
      </c>
      <c r="L3" s="43">
        <v>22954</v>
      </c>
      <c r="M3" s="43">
        <v>4311</v>
      </c>
      <c r="N3" s="2">
        <v>165707</v>
      </c>
    </row>
    <row r="4" spans="1:14" x14ac:dyDescent="0.2">
      <c r="A4" s="35" t="s">
        <v>82</v>
      </c>
      <c r="B4" s="36" t="s">
        <v>80</v>
      </c>
      <c r="C4" s="73">
        <f t="shared" si="0"/>
        <v>27.702127659574469</v>
      </c>
      <c r="D4" s="73">
        <f t="shared" si="1"/>
        <v>15.835626767200754</v>
      </c>
      <c r="E4" s="73">
        <f t="shared" si="2"/>
        <v>5.9770900035574526</v>
      </c>
      <c r="F4" s="73">
        <f t="shared" si="3"/>
        <v>0.50945432934298773</v>
      </c>
      <c r="G4" s="74">
        <f t="shared" si="4"/>
        <v>0.4515998476335587</v>
      </c>
      <c r="H4" s="10">
        <v>72912</v>
      </c>
      <c r="I4" s="10">
        <v>84008</v>
      </c>
      <c r="J4" s="44">
        <v>37938</v>
      </c>
      <c r="K4" s="43">
        <v>5305</v>
      </c>
      <c r="L4" s="43">
        <v>14055</v>
      </c>
      <c r="M4" s="43">
        <v>2632</v>
      </c>
      <c r="N4" s="2">
        <v>164898</v>
      </c>
    </row>
    <row r="5" spans="1:14" x14ac:dyDescent="0.2">
      <c r="A5" s="35" t="s">
        <v>81</v>
      </c>
      <c r="B5" s="36" t="s">
        <v>80</v>
      </c>
      <c r="C5" s="73">
        <f t="shared" si="0"/>
        <v>1.9519230769230769</v>
      </c>
      <c r="D5" s="73">
        <f t="shared" si="1"/>
        <v>10.516025641025641</v>
      </c>
      <c r="E5" s="73">
        <f t="shared" si="2"/>
        <v>1.726842105263158</v>
      </c>
      <c r="F5" s="73">
        <f t="shared" si="3"/>
        <v>2.9080949806333814E-2</v>
      </c>
      <c r="G5" s="74">
        <f t="shared" si="4"/>
        <v>2.1630600426699176</v>
      </c>
      <c r="H5" s="10">
        <v>2639</v>
      </c>
      <c r="I5" s="10">
        <v>3281</v>
      </c>
      <c r="J5" s="44">
        <v>7097</v>
      </c>
      <c r="K5" s="43">
        <v>312</v>
      </c>
      <c r="L5" s="43">
        <v>1900</v>
      </c>
      <c r="M5" s="43">
        <v>1352</v>
      </c>
      <c r="N5" s="2">
        <v>112823</v>
      </c>
    </row>
    <row r="6" spans="1:14" x14ac:dyDescent="0.2">
      <c r="A6" s="35" t="s">
        <v>79</v>
      </c>
      <c r="B6" s="36" t="s">
        <v>78</v>
      </c>
      <c r="C6" s="73">
        <f t="shared" si="0"/>
        <v>5.1583801122694464</v>
      </c>
      <c r="D6" s="73">
        <f t="shared" si="1"/>
        <v>5.5610149013290373</v>
      </c>
      <c r="E6" s="73">
        <f t="shared" si="2"/>
        <v>0.7126341866226259</v>
      </c>
      <c r="F6" s="73">
        <f t="shared" si="3"/>
        <v>0.10829379240029803</v>
      </c>
      <c r="G6" s="74">
        <f t="shared" si="4"/>
        <v>0.44401796060254922</v>
      </c>
      <c r="H6" s="10">
        <v>12865</v>
      </c>
      <c r="I6" s="10">
        <v>13808</v>
      </c>
      <c r="J6" s="44">
        <v>6131</v>
      </c>
      <c r="K6" s="43">
        <v>2483</v>
      </c>
      <c r="L6" s="43">
        <v>19376</v>
      </c>
      <c r="M6" s="43">
        <v>2494</v>
      </c>
      <c r="N6" s="2">
        <v>127505</v>
      </c>
    </row>
    <row r="7" spans="1:14" x14ac:dyDescent="0.2">
      <c r="A7" s="35" t="s">
        <v>77</v>
      </c>
      <c r="B7" s="36" t="s">
        <v>76</v>
      </c>
      <c r="C7" s="73">
        <f t="shared" si="0"/>
        <v>34.283453237410072</v>
      </c>
      <c r="D7" s="73">
        <f t="shared" si="1"/>
        <v>25.986805768640686</v>
      </c>
      <c r="E7" s="73">
        <f t="shared" si="2"/>
        <v>10.820365401814232</v>
      </c>
      <c r="F7" s="73">
        <f t="shared" si="3"/>
        <v>0.6576971165420249</v>
      </c>
      <c r="G7" s="74">
        <f t="shared" si="4"/>
        <v>0.30932448548251879</v>
      </c>
      <c r="H7" s="10">
        <v>71481</v>
      </c>
      <c r="I7" s="10">
        <v>84691</v>
      </c>
      <c r="J7" s="44">
        <v>26197</v>
      </c>
      <c r="K7" s="43">
        <v>3259</v>
      </c>
      <c r="L7" s="43">
        <v>7827</v>
      </c>
      <c r="M7" s="43">
        <v>2085</v>
      </c>
      <c r="N7" s="2">
        <v>128769</v>
      </c>
    </row>
    <row r="8" spans="1:14" x14ac:dyDescent="0.2">
      <c r="A8" s="35" t="s">
        <v>75</v>
      </c>
      <c r="B8" s="36" t="s">
        <v>74</v>
      </c>
      <c r="C8" s="73">
        <f t="shared" si="0"/>
        <v>36.460078856579592</v>
      </c>
      <c r="D8" s="73">
        <f t="shared" si="1"/>
        <v>19.746431138954502</v>
      </c>
      <c r="E8" s="73">
        <f t="shared" si="2"/>
        <v>5.4912606386017018</v>
      </c>
      <c r="F8" s="73">
        <f t="shared" si="3"/>
        <v>0.99061274749733375</v>
      </c>
      <c r="G8" s="74">
        <f t="shared" si="4"/>
        <v>0.88389824778567749</v>
      </c>
      <c r="H8" s="10">
        <v>147955</v>
      </c>
      <c r="I8" s="10">
        <v>192271</v>
      </c>
      <c r="J8" s="44">
        <v>169948</v>
      </c>
      <c r="K8" s="43">
        <v>9737</v>
      </c>
      <c r="L8" s="43">
        <v>35014</v>
      </c>
      <c r="M8" s="43">
        <v>4058</v>
      </c>
      <c r="N8" s="2">
        <v>194093</v>
      </c>
    </row>
    <row r="9" spans="1:14" x14ac:dyDescent="0.2">
      <c r="A9" s="35" t="s">
        <v>73</v>
      </c>
      <c r="B9" s="36" t="s">
        <v>72</v>
      </c>
      <c r="C9" s="73">
        <f t="shared" si="0"/>
        <v>51.534056282487903</v>
      </c>
      <c r="D9" s="73">
        <f t="shared" si="1"/>
        <v>18.539615915363385</v>
      </c>
      <c r="E9" s="73">
        <f t="shared" si="2"/>
        <v>8.0222175227337758</v>
      </c>
      <c r="F9" s="73">
        <f t="shared" si="3"/>
        <v>1.6951218871078821</v>
      </c>
      <c r="G9" s="74">
        <f t="shared" si="4"/>
        <v>0.32234889483657475</v>
      </c>
      <c r="H9" s="10">
        <v>575017</v>
      </c>
      <c r="I9" s="10">
        <v>644882</v>
      </c>
      <c r="J9" s="44">
        <v>207877</v>
      </c>
      <c r="K9" s="43">
        <v>34784</v>
      </c>
      <c r="L9" s="43">
        <v>80387</v>
      </c>
      <c r="M9" s="43">
        <v>11158</v>
      </c>
      <c r="N9" s="2">
        <v>380434</v>
      </c>
    </row>
    <row r="10" spans="1:14" x14ac:dyDescent="0.2">
      <c r="A10" s="35" t="s">
        <v>71</v>
      </c>
      <c r="B10" s="36" t="s">
        <v>70</v>
      </c>
      <c r="C10" s="73">
        <f t="shared" si="0"/>
        <v>77.583097706566136</v>
      </c>
      <c r="D10" s="73">
        <f t="shared" si="1"/>
        <v>21.44936325045482</v>
      </c>
      <c r="E10" s="73">
        <f t="shared" si="2"/>
        <v>8.4450546170835068</v>
      </c>
      <c r="F10" s="73">
        <f t="shared" si="3"/>
        <v>1.37631814467489</v>
      </c>
      <c r="G10" s="74">
        <f t="shared" si="4"/>
        <v>0.51683276788238619</v>
      </c>
      <c r="H10" s="10">
        <v>246947</v>
      </c>
      <c r="I10" s="10">
        <v>282960</v>
      </c>
      <c r="J10" s="44">
        <v>146243</v>
      </c>
      <c r="K10" s="43">
        <v>13192</v>
      </c>
      <c r="L10" s="43">
        <v>33506</v>
      </c>
      <c r="M10" s="43">
        <v>3183</v>
      </c>
      <c r="N10" s="2">
        <v>205592</v>
      </c>
    </row>
    <row r="11" spans="1:14" x14ac:dyDescent="0.2">
      <c r="A11" s="35" t="s">
        <v>69</v>
      </c>
      <c r="B11" s="36" t="s">
        <v>68</v>
      </c>
      <c r="C11" s="73">
        <f t="shared" si="0"/>
        <v>59.981467473524965</v>
      </c>
      <c r="D11" s="73">
        <f t="shared" si="1"/>
        <v>27.291617122473244</v>
      </c>
      <c r="E11" s="73">
        <f t="shared" si="2"/>
        <v>13.967594705613875</v>
      </c>
      <c r="F11" s="73">
        <f t="shared" si="3"/>
        <v>1.0064734675531828</v>
      </c>
      <c r="G11" s="74">
        <f t="shared" si="4"/>
        <v>0.32303477872539726</v>
      </c>
      <c r="H11" s="10">
        <v>158591</v>
      </c>
      <c r="I11" s="10">
        <v>183618</v>
      </c>
      <c r="J11" s="44">
        <v>59315</v>
      </c>
      <c r="K11" s="43">
        <v>6728</v>
      </c>
      <c r="L11" s="43">
        <v>13146</v>
      </c>
      <c r="M11" s="43">
        <v>2644</v>
      </c>
      <c r="N11" s="2">
        <v>182437</v>
      </c>
    </row>
    <row r="12" spans="1:14" x14ac:dyDescent="0.2">
      <c r="A12" s="35" t="s">
        <v>67</v>
      </c>
      <c r="B12" s="36" t="s">
        <v>66</v>
      </c>
      <c r="C12" s="73">
        <f t="shared" si="0"/>
        <v>35.9308564231738</v>
      </c>
      <c r="D12" s="73">
        <f t="shared" si="1"/>
        <v>18.75052216291483</v>
      </c>
      <c r="E12" s="73">
        <f t="shared" si="2"/>
        <v>6.8708463549971297</v>
      </c>
      <c r="F12" s="73">
        <f t="shared" si="3"/>
        <v>1.6094019222150291</v>
      </c>
      <c r="G12" s="74">
        <f t="shared" si="4"/>
        <v>0.4195752264963612</v>
      </c>
      <c r="H12" s="10">
        <v>285291</v>
      </c>
      <c r="I12" s="10">
        <v>323184</v>
      </c>
      <c r="J12" s="44">
        <v>135600</v>
      </c>
      <c r="K12" s="43">
        <v>17236</v>
      </c>
      <c r="L12" s="43">
        <v>47037</v>
      </c>
      <c r="M12" s="43">
        <v>7940</v>
      </c>
      <c r="N12" s="2">
        <v>200810</v>
      </c>
    </row>
    <row r="13" spans="1:14" x14ac:dyDescent="0.2">
      <c r="A13" s="35" t="s">
        <v>65</v>
      </c>
      <c r="B13" s="36" t="s">
        <v>64</v>
      </c>
      <c r="C13" s="73">
        <f t="shared" si="0"/>
        <v>24.846534653465348</v>
      </c>
      <c r="D13" s="73">
        <f t="shared" si="1"/>
        <v>31.958860759493671</v>
      </c>
      <c r="E13" s="73">
        <f t="shared" si="2"/>
        <v>9.430972762645915</v>
      </c>
      <c r="F13" s="73">
        <f t="shared" si="3"/>
        <v>0.49113279730255477</v>
      </c>
      <c r="G13" s="74">
        <f t="shared" si="4"/>
        <v>0.39817473677261778</v>
      </c>
      <c r="H13" s="10">
        <v>55209</v>
      </c>
      <c r="I13" s="10">
        <v>60594</v>
      </c>
      <c r="J13" s="44">
        <v>24127</v>
      </c>
      <c r="K13" s="43">
        <v>1896</v>
      </c>
      <c r="L13" s="43">
        <v>6425</v>
      </c>
      <c r="M13" s="43">
        <v>2222</v>
      </c>
      <c r="N13" s="2">
        <v>123376</v>
      </c>
    </row>
    <row r="14" spans="1:14" x14ac:dyDescent="0.2">
      <c r="A14" s="35" t="s">
        <v>63</v>
      </c>
      <c r="B14" s="36" t="s">
        <v>62</v>
      </c>
      <c r="C14" s="73">
        <f t="shared" si="0"/>
        <v>6.6979542719614917</v>
      </c>
      <c r="D14" s="73">
        <f t="shared" si="1"/>
        <v>24.92090395480226</v>
      </c>
      <c r="E14" s="73">
        <f t="shared" si="2"/>
        <v>5.7459834997828922</v>
      </c>
      <c r="F14" s="73">
        <f t="shared" si="3"/>
        <v>0.19740434101588722</v>
      </c>
      <c r="G14" s="74">
        <f t="shared" si="4"/>
        <v>0.49198972266303936</v>
      </c>
      <c r="H14" s="10">
        <v>22264</v>
      </c>
      <c r="I14" s="10">
        <v>26466</v>
      </c>
      <c r="J14" s="44">
        <v>13021</v>
      </c>
      <c r="K14" s="43">
        <v>1062</v>
      </c>
      <c r="L14" s="43">
        <v>4606</v>
      </c>
      <c r="M14" s="43">
        <v>3324</v>
      </c>
      <c r="N14" s="2">
        <v>134070</v>
      </c>
    </row>
    <row r="15" spans="1:14" x14ac:dyDescent="0.2">
      <c r="A15" s="35" t="s">
        <v>61</v>
      </c>
      <c r="B15" s="36" t="s">
        <v>59</v>
      </c>
      <c r="C15" s="73">
        <f t="shared" si="0"/>
        <v>11.553211009174312</v>
      </c>
      <c r="D15" s="73">
        <f t="shared" si="1"/>
        <v>21.608465608465607</v>
      </c>
      <c r="E15" s="73">
        <f t="shared" si="2"/>
        <v>7.0762376237623759</v>
      </c>
      <c r="F15" s="73">
        <f t="shared" si="3"/>
        <v>0.2317369735092896</v>
      </c>
      <c r="G15" s="74">
        <f t="shared" si="4"/>
        <v>0.32709528473485378</v>
      </c>
      <c r="H15" s="10">
        <v>25186</v>
      </c>
      <c r="I15" s="10">
        <v>28588</v>
      </c>
      <c r="J15" s="44">
        <v>9351</v>
      </c>
      <c r="K15" s="43">
        <v>1323</v>
      </c>
      <c r="L15" s="43">
        <v>4040</v>
      </c>
      <c r="M15" s="43">
        <v>2180</v>
      </c>
      <c r="N15" s="2">
        <v>123364</v>
      </c>
    </row>
    <row r="16" spans="1:14" x14ac:dyDescent="0.2">
      <c r="A16" s="35" t="s">
        <v>60</v>
      </c>
      <c r="B16" s="36" t="s">
        <v>59</v>
      </c>
      <c r="C16" s="73">
        <f t="shared" si="0"/>
        <v>12.925814751286449</v>
      </c>
      <c r="D16" s="73">
        <f t="shared" si="1"/>
        <v>25.792971734148203</v>
      </c>
      <c r="E16" s="73">
        <f t="shared" si="2"/>
        <v>5.9171048019628465</v>
      </c>
      <c r="F16" s="73">
        <f t="shared" si="3"/>
        <v>0.23687847726491409</v>
      </c>
      <c r="G16" s="74">
        <f t="shared" si="4"/>
        <v>0.67248171074845242</v>
      </c>
      <c r="H16" s="10">
        <v>30143</v>
      </c>
      <c r="I16" s="10">
        <v>33763</v>
      </c>
      <c r="J16" s="44">
        <v>22705</v>
      </c>
      <c r="K16" s="43">
        <v>1309</v>
      </c>
      <c r="L16" s="43">
        <v>5706</v>
      </c>
      <c r="M16" s="43">
        <v>2332</v>
      </c>
      <c r="N16" s="2">
        <v>142533</v>
      </c>
    </row>
    <row r="17" spans="1:14" x14ac:dyDescent="0.2">
      <c r="A17" s="35" t="s">
        <v>58</v>
      </c>
      <c r="B17" s="36" t="s">
        <v>56</v>
      </c>
      <c r="C17" s="73">
        <f t="shared" si="0"/>
        <v>10.582264957264957</v>
      </c>
      <c r="D17" s="73">
        <f t="shared" si="1"/>
        <v>33.185647425897038</v>
      </c>
      <c r="E17" s="73">
        <f t="shared" si="2"/>
        <v>6.8442728442728447</v>
      </c>
      <c r="F17" s="73">
        <f t="shared" si="3"/>
        <v>0.1766219963798801</v>
      </c>
      <c r="G17" s="74">
        <f t="shared" si="4"/>
        <v>0.35088379089883415</v>
      </c>
      <c r="H17" s="10">
        <v>19810</v>
      </c>
      <c r="I17" s="10">
        <v>21272</v>
      </c>
      <c r="J17" s="44">
        <v>7464</v>
      </c>
      <c r="K17" s="43">
        <v>641</v>
      </c>
      <c r="L17" s="43">
        <v>3108</v>
      </c>
      <c r="M17" s="43">
        <v>1872</v>
      </c>
      <c r="N17" s="2">
        <v>120438</v>
      </c>
    </row>
    <row r="18" spans="1:14" x14ac:dyDescent="0.2">
      <c r="A18" s="35" t="s">
        <v>57</v>
      </c>
      <c r="B18" s="36" t="s">
        <v>56</v>
      </c>
      <c r="C18" s="73">
        <f t="shared" si="0"/>
        <v>13.054899948691636</v>
      </c>
      <c r="D18" s="73">
        <f t="shared" si="1"/>
        <v>24.275559105431309</v>
      </c>
      <c r="E18" s="73">
        <f t="shared" si="2"/>
        <v>5.9828740157480311</v>
      </c>
      <c r="F18" s="73">
        <f t="shared" si="3"/>
        <v>0.2418881168970704</v>
      </c>
      <c r="G18" s="74">
        <f t="shared" si="4"/>
        <v>0.50258283157305961</v>
      </c>
      <c r="H18" s="10">
        <v>25444</v>
      </c>
      <c r="I18" s="10">
        <v>30393</v>
      </c>
      <c r="J18" s="44">
        <v>15275</v>
      </c>
      <c r="K18" s="43">
        <v>1252</v>
      </c>
      <c r="L18" s="43">
        <v>5080</v>
      </c>
      <c r="M18" s="43">
        <v>1949</v>
      </c>
      <c r="N18" s="2">
        <v>125649</v>
      </c>
    </row>
    <row r="19" spans="1:14" x14ac:dyDescent="0.2">
      <c r="A19" s="35" t="s">
        <v>55</v>
      </c>
      <c r="B19" s="36" t="s">
        <v>54</v>
      </c>
      <c r="C19" s="73">
        <f t="shared" si="0"/>
        <v>28.036316947909025</v>
      </c>
      <c r="D19" s="73">
        <f t="shared" si="1"/>
        <v>25.964551172098343</v>
      </c>
      <c r="E19" s="73">
        <f t="shared" si="2"/>
        <v>16.803700277520814</v>
      </c>
      <c r="F19" s="73">
        <f t="shared" si="3"/>
        <v>0.64963378347447931</v>
      </c>
      <c r="G19" s="74">
        <f t="shared" si="4"/>
        <v>0.74159913679203737</v>
      </c>
      <c r="H19" s="10">
        <v>76427</v>
      </c>
      <c r="I19" s="10">
        <v>90824</v>
      </c>
      <c r="J19" s="44">
        <v>67355</v>
      </c>
      <c r="K19" s="43">
        <v>3498</v>
      </c>
      <c r="L19" s="43">
        <v>5405</v>
      </c>
      <c r="M19" s="43">
        <v>2726</v>
      </c>
      <c r="N19" s="2">
        <v>139808</v>
      </c>
    </row>
    <row r="20" spans="1:14" x14ac:dyDescent="0.2">
      <c r="A20" s="35" t="s">
        <v>53</v>
      </c>
      <c r="B20" s="36" t="s">
        <v>52</v>
      </c>
      <c r="C20" s="73">
        <f t="shared" si="0"/>
        <v>18.854576271186442</v>
      </c>
      <c r="D20" s="73">
        <f t="shared" si="1"/>
        <v>10.459754009030048</v>
      </c>
      <c r="E20" s="73">
        <f t="shared" si="2"/>
        <v>2.3352566999200528</v>
      </c>
      <c r="F20" s="73">
        <f t="shared" si="3"/>
        <v>0.44641053582819479</v>
      </c>
      <c r="G20" s="74">
        <f t="shared" si="4"/>
        <v>0.23270767902594405</v>
      </c>
      <c r="H20" s="10">
        <v>55621</v>
      </c>
      <c r="I20" s="10">
        <v>67183</v>
      </c>
      <c r="J20" s="44">
        <v>15634</v>
      </c>
      <c r="K20" s="43">
        <v>6423</v>
      </c>
      <c r="L20" s="43">
        <v>28769</v>
      </c>
      <c r="M20" s="43">
        <v>2950</v>
      </c>
      <c r="N20" s="2">
        <v>150496</v>
      </c>
    </row>
    <row r="21" spans="1:14" x14ac:dyDescent="0.2">
      <c r="A21" s="35" t="s">
        <v>51</v>
      </c>
      <c r="B21" s="36" t="s">
        <v>50</v>
      </c>
      <c r="C21" s="73">
        <f t="shared" si="0"/>
        <v>60.308398950131235</v>
      </c>
      <c r="D21" s="73">
        <f t="shared" si="1"/>
        <v>26.53174902552496</v>
      </c>
      <c r="E21" s="73">
        <f t="shared" si="2"/>
        <v>9.9979625681118218</v>
      </c>
      <c r="F21" s="73">
        <f t="shared" si="3"/>
        <v>0.86939342249470553</v>
      </c>
      <c r="G21" s="74">
        <f t="shared" si="4"/>
        <v>0.85828432232106044</v>
      </c>
      <c r="H21" s="10">
        <v>183820</v>
      </c>
      <c r="I21" s="10">
        <v>211007</v>
      </c>
      <c r="J21" s="44">
        <v>181104</v>
      </c>
      <c r="K21" s="43">
        <v>7953</v>
      </c>
      <c r="L21" s="43">
        <v>21105</v>
      </c>
      <c r="M21" s="43">
        <v>3048</v>
      </c>
      <c r="N21" s="2">
        <v>242706</v>
      </c>
    </row>
    <row r="22" spans="1:14" x14ac:dyDescent="0.2">
      <c r="A22" s="35" t="s">
        <v>49</v>
      </c>
      <c r="B22" s="36" t="s">
        <v>48</v>
      </c>
      <c r="C22" s="73">
        <f t="shared" si="0"/>
        <v>13.295554469956032</v>
      </c>
      <c r="D22" s="73">
        <f t="shared" si="1"/>
        <v>17.223048327137548</v>
      </c>
      <c r="E22" s="73">
        <f t="shared" si="2"/>
        <v>9.2872279495990835</v>
      </c>
      <c r="F22" s="73">
        <f t="shared" si="3"/>
        <v>0.24860103944685483</v>
      </c>
      <c r="G22" s="74">
        <f t="shared" si="4"/>
        <v>0.44932317844038111</v>
      </c>
      <c r="H22" s="10">
        <v>27216</v>
      </c>
      <c r="I22" s="10">
        <v>32431</v>
      </c>
      <c r="J22" s="44">
        <v>14572</v>
      </c>
      <c r="K22" s="43">
        <v>1883</v>
      </c>
      <c r="L22" s="43">
        <v>3492</v>
      </c>
      <c r="M22" s="43">
        <v>2047</v>
      </c>
      <c r="N22" s="2">
        <v>130454</v>
      </c>
    </row>
    <row r="23" spans="1:14" x14ac:dyDescent="0.2">
      <c r="A23" s="35" t="s">
        <v>47</v>
      </c>
      <c r="B23" s="36" t="s">
        <v>46</v>
      </c>
      <c r="C23" s="73">
        <f t="shared" si="0"/>
        <v>40.347575449304848</v>
      </c>
      <c r="D23" s="73">
        <f t="shared" si="1"/>
        <v>15.279580465421173</v>
      </c>
      <c r="E23" s="73">
        <f t="shared" si="2"/>
        <v>8.6596904024767802</v>
      </c>
      <c r="F23" s="73">
        <f t="shared" si="3"/>
        <v>0.79618117229129659</v>
      </c>
      <c r="G23" s="74">
        <f t="shared" si="4"/>
        <v>0.73929955525047553</v>
      </c>
      <c r="H23" s="10">
        <v>118985</v>
      </c>
      <c r="I23" s="10">
        <v>139854</v>
      </c>
      <c r="J23" s="44">
        <v>103394</v>
      </c>
      <c r="K23" s="43">
        <v>9153</v>
      </c>
      <c r="L23" s="43">
        <v>16150</v>
      </c>
      <c r="M23" s="43">
        <v>2949</v>
      </c>
      <c r="N23" s="2">
        <v>175656</v>
      </c>
    </row>
    <row r="24" spans="1:14" x14ac:dyDescent="0.2">
      <c r="A24" s="35" t="s">
        <v>118</v>
      </c>
      <c r="B24" s="36" t="s">
        <v>45</v>
      </c>
      <c r="C24" s="73">
        <f t="shared" si="0"/>
        <v>53.567371202113605</v>
      </c>
      <c r="D24" s="73">
        <f t="shared" si="1"/>
        <v>25.944800669082799</v>
      </c>
      <c r="E24" s="73">
        <f t="shared" si="2"/>
        <v>11.729770607511973</v>
      </c>
      <c r="F24" s="73">
        <f t="shared" si="3"/>
        <v>1.1096749576705698</v>
      </c>
      <c r="G24" s="74">
        <f t="shared" si="4"/>
        <v>0.44880404882661395</v>
      </c>
      <c r="H24" s="10">
        <v>162202</v>
      </c>
      <c r="I24" s="10">
        <v>186128</v>
      </c>
      <c r="J24" s="44">
        <v>83535</v>
      </c>
      <c r="K24" s="43">
        <v>7174</v>
      </c>
      <c r="L24" s="43">
        <v>15868</v>
      </c>
      <c r="M24" s="43">
        <v>3028</v>
      </c>
      <c r="N24" s="2">
        <v>167732</v>
      </c>
    </row>
    <row r="25" spans="1:14" x14ac:dyDescent="0.2">
      <c r="A25" s="35" t="s">
        <v>44</v>
      </c>
      <c r="B25" s="36" t="s">
        <v>43</v>
      </c>
      <c r="C25" s="73">
        <f t="shared" si="0"/>
        <v>13.730978260869565</v>
      </c>
      <c r="D25" s="73">
        <f t="shared" si="1"/>
        <v>11.801786473840918</v>
      </c>
      <c r="E25" s="73">
        <f t="shared" si="2"/>
        <v>26.399619410085634</v>
      </c>
      <c r="F25" s="73">
        <f t="shared" si="3"/>
        <v>0.21917310457051678</v>
      </c>
      <c r="G25" s="74">
        <f t="shared" si="4"/>
        <v>1.0564045267786348</v>
      </c>
      <c r="H25" s="10">
        <v>25265</v>
      </c>
      <c r="I25" s="10">
        <v>27746</v>
      </c>
      <c r="J25" s="44">
        <v>29311</v>
      </c>
      <c r="K25" s="43">
        <v>2351</v>
      </c>
      <c r="L25" s="43">
        <v>1051</v>
      </c>
      <c r="M25" s="43">
        <v>1840</v>
      </c>
      <c r="N25" s="2">
        <v>126594</v>
      </c>
    </row>
    <row r="26" spans="1:14" x14ac:dyDescent="0.2">
      <c r="A26" s="35" t="s">
        <v>42</v>
      </c>
      <c r="B26" s="36" t="s">
        <v>41</v>
      </c>
      <c r="C26" s="73">
        <f t="shared" si="0"/>
        <v>57.811015831134561</v>
      </c>
      <c r="D26" s="73">
        <f t="shared" si="1"/>
        <v>19.554144954997632</v>
      </c>
      <c r="E26" s="73">
        <f t="shared" si="2"/>
        <v>8.3655155642023349</v>
      </c>
      <c r="F26" s="73">
        <f t="shared" si="3"/>
        <v>0.9023240766648013</v>
      </c>
      <c r="G26" s="74">
        <f t="shared" si="4"/>
        <v>1.3098006725001696</v>
      </c>
      <c r="H26" s="10">
        <v>175283</v>
      </c>
      <c r="I26" s="10">
        <v>206394</v>
      </c>
      <c r="J26" s="44">
        <v>270335</v>
      </c>
      <c r="K26" s="43">
        <v>10555</v>
      </c>
      <c r="L26" s="43">
        <v>24672</v>
      </c>
      <c r="M26" s="43">
        <v>3032</v>
      </c>
      <c r="N26" s="2">
        <v>228736</v>
      </c>
    </row>
    <row r="27" spans="1:14" x14ac:dyDescent="0.2">
      <c r="A27" s="35" t="s">
        <v>40</v>
      </c>
      <c r="B27" s="36" t="s">
        <v>37</v>
      </c>
      <c r="C27" s="73">
        <f t="shared" si="0"/>
        <v>12.675384615384615</v>
      </c>
      <c r="D27" s="73">
        <f t="shared" si="1"/>
        <v>46.783999999999999</v>
      </c>
      <c r="E27" s="73">
        <f t="shared" si="2"/>
        <v>16.095412844036698</v>
      </c>
      <c r="F27" s="73">
        <f t="shared" si="3"/>
        <v>0.15547540344378374</v>
      </c>
      <c r="G27" s="74">
        <f t="shared" si="4"/>
        <v>0.34969220246238031</v>
      </c>
      <c r="H27" s="10">
        <v>16478</v>
      </c>
      <c r="I27" s="10">
        <v>17544</v>
      </c>
      <c r="J27" s="44">
        <v>6135</v>
      </c>
      <c r="K27" s="43">
        <v>375</v>
      </c>
      <c r="L27" s="43">
        <v>1090</v>
      </c>
      <c r="M27" s="43">
        <v>1300</v>
      </c>
      <c r="N27" s="2">
        <v>112841</v>
      </c>
    </row>
    <row r="28" spans="1:14" x14ac:dyDescent="0.2">
      <c r="A28" s="35" t="s">
        <v>39</v>
      </c>
      <c r="B28" s="36" t="s">
        <v>37</v>
      </c>
      <c r="C28" s="73">
        <f t="shared" si="0"/>
        <v>73.539963942307693</v>
      </c>
      <c r="D28" s="73">
        <f t="shared" si="1"/>
        <v>23.83857390443179</v>
      </c>
      <c r="E28" s="73">
        <f t="shared" si="2"/>
        <v>11.796136725609507</v>
      </c>
      <c r="F28" s="73">
        <f t="shared" si="3"/>
        <v>1.2832277496912456</v>
      </c>
      <c r="G28" s="74">
        <f t="shared" si="4"/>
        <v>0.54711409303034075</v>
      </c>
      <c r="H28" s="10">
        <v>244741</v>
      </c>
      <c r="I28" s="10">
        <v>288852</v>
      </c>
      <c r="J28" s="44">
        <v>158035</v>
      </c>
      <c r="K28" s="43">
        <v>12117</v>
      </c>
      <c r="L28" s="43">
        <v>24487</v>
      </c>
      <c r="M28" s="43">
        <v>3328</v>
      </c>
      <c r="N28" s="2">
        <v>225098</v>
      </c>
    </row>
    <row r="29" spans="1:14" x14ac:dyDescent="0.2">
      <c r="A29" s="35" t="s">
        <v>38</v>
      </c>
      <c r="B29" s="36" t="s">
        <v>37</v>
      </c>
      <c r="C29" s="73">
        <f t="shared" si="0"/>
        <v>7.1094202898550725</v>
      </c>
      <c r="D29" s="73">
        <f t="shared" si="1"/>
        <v>38.190140845070424</v>
      </c>
      <c r="E29" s="73">
        <f t="shared" si="2"/>
        <v>11.944933920704846</v>
      </c>
      <c r="F29" s="73">
        <f t="shared" si="3"/>
        <v>0.10020695517203149</v>
      </c>
      <c r="G29" s="74">
        <f t="shared" si="4"/>
        <v>0.62907984510418591</v>
      </c>
      <c r="H29" s="10">
        <v>9811</v>
      </c>
      <c r="I29" s="10">
        <v>10846</v>
      </c>
      <c r="J29" s="44">
        <v>6823</v>
      </c>
      <c r="K29" s="43">
        <v>284</v>
      </c>
      <c r="L29" s="43">
        <v>908</v>
      </c>
      <c r="M29" s="43">
        <v>1380</v>
      </c>
      <c r="N29" s="2">
        <v>108236</v>
      </c>
    </row>
    <row r="30" spans="1:14" x14ac:dyDescent="0.2">
      <c r="A30" s="35" t="s">
        <v>36</v>
      </c>
      <c r="B30" s="36" t="s">
        <v>35</v>
      </c>
      <c r="C30" s="73">
        <f t="shared" si="0"/>
        <v>53.611408199643492</v>
      </c>
      <c r="D30" s="73">
        <f t="shared" si="1"/>
        <v>14.890627687016337</v>
      </c>
      <c r="E30" s="73">
        <f t="shared" si="2"/>
        <v>5.3986532826236049</v>
      </c>
      <c r="F30" s="73">
        <f t="shared" si="3"/>
        <v>0.77118466697244847</v>
      </c>
      <c r="G30" s="74">
        <f t="shared" si="4"/>
        <v>0.82923927981614298</v>
      </c>
      <c r="H30" s="10">
        <v>150380</v>
      </c>
      <c r="I30" s="10">
        <v>173178</v>
      </c>
      <c r="J30" s="44">
        <v>143606</v>
      </c>
      <c r="K30" s="43">
        <v>11630</v>
      </c>
      <c r="L30" s="43">
        <v>32078</v>
      </c>
      <c r="M30" s="43">
        <v>2805</v>
      </c>
      <c r="N30" s="2">
        <v>224561</v>
      </c>
    </row>
    <row r="31" spans="1:14" x14ac:dyDescent="0.2">
      <c r="A31" s="35" t="s">
        <v>34</v>
      </c>
      <c r="B31" s="36" t="s">
        <v>33</v>
      </c>
      <c r="C31" s="73">
        <f t="shared" si="0"/>
        <v>19.017097264437691</v>
      </c>
      <c r="D31" s="73">
        <f t="shared" si="1"/>
        <v>21.676240208877285</v>
      </c>
      <c r="E31" s="73">
        <f t="shared" si="2"/>
        <v>4.856187849920615</v>
      </c>
      <c r="F31" s="73">
        <f t="shared" si="3"/>
        <v>0.37929954181732739</v>
      </c>
      <c r="G31" s="74">
        <f t="shared" si="4"/>
        <v>0.805950373403999</v>
      </c>
      <c r="H31" s="10">
        <v>50053</v>
      </c>
      <c r="I31" s="10">
        <v>58114</v>
      </c>
      <c r="J31" s="44">
        <v>46837</v>
      </c>
      <c r="K31" s="43">
        <v>2681</v>
      </c>
      <c r="L31" s="43">
        <v>11967</v>
      </c>
      <c r="M31" s="43">
        <v>2632</v>
      </c>
      <c r="N31" s="2">
        <v>153214</v>
      </c>
    </row>
    <row r="32" spans="1:14" x14ac:dyDescent="0.2">
      <c r="A32" s="35" t="s">
        <v>32</v>
      </c>
      <c r="B32" s="36" t="s">
        <v>31</v>
      </c>
      <c r="C32" s="73">
        <f t="shared" si="0"/>
        <v>44.132539682539679</v>
      </c>
      <c r="D32" s="73">
        <f t="shared" si="1"/>
        <v>6.3120248201561484</v>
      </c>
      <c r="E32" s="73">
        <f t="shared" si="2"/>
        <v>2.602153257997414</v>
      </c>
      <c r="F32" s="73">
        <f t="shared" si="3"/>
        <v>0.88198751846029255</v>
      </c>
      <c r="G32" s="74">
        <f t="shared" si="4"/>
        <v>0.65952964815434978</v>
      </c>
      <c r="H32" s="10">
        <v>166821</v>
      </c>
      <c r="I32" s="10">
        <v>185138</v>
      </c>
      <c r="J32" s="44">
        <v>122104</v>
      </c>
      <c r="K32" s="43">
        <v>29331</v>
      </c>
      <c r="L32" s="43">
        <v>71148</v>
      </c>
      <c r="M32" s="43">
        <v>3780</v>
      </c>
      <c r="N32" s="2">
        <v>209910</v>
      </c>
    </row>
    <row r="33" spans="1:14" x14ac:dyDescent="0.2">
      <c r="A33" s="35" t="s">
        <v>30</v>
      </c>
      <c r="B33" s="36" t="s">
        <v>29</v>
      </c>
      <c r="C33" s="73">
        <f t="shared" si="0"/>
        <v>34.158998646820024</v>
      </c>
      <c r="D33" s="73">
        <f t="shared" si="1"/>
        <v>23.503537735849058</v>
      </c>
      <c r="E33" s="73">
        <f t="shared" si="2"/>
        <v>6.8771062165736963</v>
      </c>
      <c r="F33" s="73">
        <f t="shared" si="3"/>
        <v>0.73939011722807535</v>
      </c>
      <c r="G33" s="74">
        <f t="shared" si="4"/>
        <v>0.33848443797768968</v>
      </c>
      <c r="H33" s="10">
        <v>100974</v>
      </c>
      <c r="I33" s="10">
        <v>119586</v>
      </c>
      <c r="J33" s="44">
        <v>40478</v>
      </c>
      <c r="K33" s="43">
        <v>5088</v>
      </c>
      <c r="L33" s="43">
        <v>17389</v>
      </c>
      <c r="M33" s="43">
        <v>2956</v>
      </c>
      <c r="N33" s="2">
        <v>161736</v>
      </c>
    </row>
    <row r="34" spans="1:14" x14ac:dyDescent="0.2">
      <c r="A34" s="35" t="s">
        <v>28</v>
      </c>
      <c r="B34" s="36" t="s">
        <v>26</v>
      </c>
      <c r="C34" s="73">
        <f t="shared" si="0"/>
        <v>23.182443245806414</v>
      </c>
      <c r="D34" s="73">
        <f t="shared" si="1"/>
        <v>10.599538834380368</v>
      </c>
      <c r="E34" s="73">
        <f t="shared" si="2"/>
        <v>2.5302512890216917</v>
      </c>
      <c r="F34" s="73">
        <f t="shared" si="3"/>
        <v>1.1667698348359625</v>
      </c>
      <c r="G34" s="74">
        <f t="shared" si="4"/>
        <v>0.24893727066689456</v>
      </c>
      <c r="H34" s="10">
        <v>391111</v>
      </c>
      <c r="I34" s="10">
        <v>450491</v>
      </c>
      <c r="J34" s="44">
        <v>112144</v>
      </c>
      <c r="K34" s="43">
        <v>42501</v>
      </c>
      <c r="L34" s="43">
        <v>178042</v>
      </c>
      <c r="M34" s="43">
        <v>16871</v>
      </c>
      <c r="N34" s="2">
        <v>386101</v>
      </c>
    </row>
    <row r="35" spans="1:14" x14ac:dyDescent="0.2">
      <c r="A35" s="35" t="s">
        <v>27</v>
      </c>
      <c r="B35" s="36" t="s">
        <v>26</v>
      </c>
      <c r="C35" s="73">
        <f t="shared" si="0"/>
        <v>21.733894945490583</v>
      </c>
      <c r="D35" s="73">
        <f t="shared" si="1"/>
        <v>5.9876018420120438</v>
      </c>
      <c r="E35" s="73">
        <f t="shared" si="2"/>
        <v>0.37975309196706397</v>
      </c>
      <c r="F35" s="73">
        <f t="shared" si="3"/>
        <v>0.16191504800312279</v>
      </c>
      <c r="G35" s="74">
        <f t="shared" si="4"/>
        <v>3.4219221439981067</v>
      </c>
      <c r="H35" s="10">
        <v>43859</v>
      </c>
      <c r="I35" s="10">
        <v>67612</v>
      </c>
      <c r="J35" s="44">
        <v>231363</v>
      </c>
      <c r="K35" s="43">
        <v>11292</v>
      </c>
      <c r="L35" s="43">
        <v>178042</v>
      </c>
      <c r="M35" s="43">
        <v>2018</v>
      </c>
      <c r="N35" s="2">
        <v>417577</v>
      </c>
    </row>
    <row r="36" spans="1:14" x14ac:dyDescent="0.2">
      <c r="A36" s="35" t="s">
        <v>25</v>
      </c>
      <c r="B36" s="36" t="s">
        <v>24</v>
      </c>
      <c r="C36" s="73">
        <f t="shared" si="0"/>
        <v>17.299735915492956</v>
      </c>
      <c r="D36" s="73">
        <f t="shared" si="1"/>
        <v>27.65910447761194</v>
      </c>
      <c r="E36" s="73">
        <f t="shared" si="2"/>
        <v>6.0105085625324337</v>
      </c>
      <c r="F36" s="73">
        <f t="shared" si="3"/>
        <v>0.37451194373711655</v>
      </c>
      <c r="G36" s="74">
        <f t="shared" si="4"/>
        <v>0.35142135595415397</v>
      </c>
      <c r="H36" s="10">
        <v>39305</v>
      </c>
      <c r="I36" s="10">
        <v>46329</v>
      </c>
      <c r="J36" s="44">
        <v>16281</v>
      </c>
      <c r="K36" s="43">
        <v>1675</v>
      </c>
      <c r="L36" s="43">
        <v>7708</v>
      </c>
      <c r="M36" s="43">
        <v>2272</v>
      </c>
      <c r="N36" s="2">
        <v>123705</v>
      </c>
    </row>
    <row r="37" spans="1:14" x14ac:dyDescent="0.2">
      <c r="A37" s="35" t="s">
        <v>23</v>
      </c>
      <c r="B37" s="36" t="s">
        <v>21</v>
      </c>
      <c r="C37" s="73">
        <f t="shared" si="0"/>
        <v>11.590945512820513</v>
      </c>
      <c r="D37" s="73">
        <f t="shared" si="1"/>
        <v>22.777853725222148</v>
      </c>
      <c r="E37" s="73">
        <f t="shared" si="2"/>
        <v>7.589159644727852</v>
      </c>
      <c r="F37" s="73">
        <f t="shared" si="3"/>
        <v>0.24126322191090549</v>
      </c>
      <c r="G37" s="74">
        <f t="shared" si="4"/>
        <v>0.79801344376425398</v>
      </c>
      <c r="H37" s="10">
        <v>28931</v>
      </c>
      <c r="I37" s="10">
        <v>33324</v>
      </c>
      <c r="J37" s="44">
        <v>26593</v>
      </c>
      <c r="K37" s="43">
        <v>1463</v>
      </c>
      <c r="L37" s="43">
        <v>4391</v>
      </c>
      <c r="M37" s="43">
        <v>2496</v>
      </c>
      <c r="N37" s="2">
        <v>138123</v>
      </c>
    </row>
    <row r="38" spans="1:14" x14ac:dyDescent="0.2">
      <c r="A38" s="35" t="s">
        <v>22</v>
      </c>
      <c r="B38" s="36" t="s">
        <v>21</v>
      </c>
      <c r="C38" s="73">
        <f t="shared" si="0"/>
        <v>22.350334448160535</v>
      </c>
      <c r="D38" s="73">
        <f t="shared" si="1"/>
        <v>27.398902104300092</v>
      </c>
      <c r="E38" s="73">
        <f t="shared" si="2"/>
        <v>10.086561131694173</v>
      </c>
      <c r="F38" s="73">
        <f t="shared" si="3"/>
        <v>0.43994740669462828</v>
      </c>
      <c r="G38" s="74">
        <f t="shared" si="4"/>
        <v>0.46475439943900893</v>
      </c>
      <c r="H38" s="10">
        <v>53462</v>
      </c>
      <c r="I38" s="10">
        <v>59894</v>
      </c>
      <c r="J38" s="44">
        <v>27836</v>
      </c>
      <c r="K38" s="43">
        <v>2186</v>
      </c>
      <c r="L38" s="43">
        <v>5938</v>
      </c>
      <c r="M38" s="43">
        <v>2392</v>
      </c>
      <c r="N38" s="2">
        <v>136139</v>
      </c>
    </row>
    <row r="39" spans="1:14" x14ac:dyDescent="0.2">
      <c r="A39" s="35" t="s">
        <v>20</v>
      </c>
      <c r="B39" s="36" t="s">
        <v>18</v>
      </c>
      <c r="C39" s="73">
        <f t="shared" si="0"/>
        <v>14.890668523676879</v>
      </c>
      <c r="D39" s="73">
        <f t="shared" si="1"/>
        <v>21.244906997342781</v>
      </c>
      <c r="E39" s="73">
        <f t="shared" si="2"/>
        <v>6.6048464821699024</v>
      </c>
      <c r="F39" s="73">
        <f t="shared" si="3"/>
        <v>0.30195128092150814</v>
      </c>
      <c r="G39" s="74">
        <f t="shared" si="4"/>
        <v>1.3595297158700048</v>
      </c>
      <c r="H39" s="10">
        <v>42766</v>
      </c>
      <c r="I39" s="10">
        <v>47971</v>
      </c>
      <c r="J39" s="44">
        <v>65218</v>
      </c>
      <c r="K39" s="43">
        <v>2258</v>
      </c>
      <c r="L39" s="43">
        <v>7263</v>
      </c>
      <c r="M39" s="43">
        <v>2872</v>
      </c>
      <c r="N39" s="2">
        <v>158870</v>
      </c>
    </row>
    <row r="40" spans="1:14" x14ac:dyDescent="0.2">
      <c r="A40" s="35" t="s">
        <v>19</v>
      </c>
      <c r="B40" s="36" t="s">
        <v>18</v>
      </c>
      <c r="C40" s="73">
        <f t="shared" si="0"/>
        <v>42.762561274509807</v>
      </c>
      <c r="D40" s="73">
        <f t="shared" si="1"/>
        <v>26.596705805609915</v>
      </c>
      <c r="E40" s="73">
        <f t="shared" si="2"/>
        <v>11.512035010940918</v>
      </c>
      <c r="F40" s="73">
        <f t="shared" si="3"/>
        <v>0.90815491271542725</v>
      </c>
      <c r="G40" s="74">
        <f t="shared" si="4"/>
        <v>0.70236248474777885</v>
      </c>
      <c r="H40" s="10">
        <v>139577</v>
      </c>
      <c r="I40" s="10">
        <v>163091</v>
      </c>
      <c r="J40" s="44">
        <v>114549</v>
      </c>
      <c r="K40" s="43">
        <v>6132</v>
      </c>
      <c r="L40" s="43">
        <v>14167</v>
      </c>
      <c r="M40" s="43">
        <v>3264</v>
      </c>
      <c r="N40" s="2">
        <v>179585</v>
      </c>
    </row>
    <row r="41" spans="1:14" x14ac:dyDescent="0.2">
      <c r="A41" s="35" t="s">
        <v>17</v>
      </c>
      <c r="B41" s="36" t="s">
        <v>16</v>
      </c>
      <c r="C41" s="73">
        <f t="shared" si="0"/>
        <v>32.867867867867865</v>
      </c>
      <c r="D41" s="73">
        <f t="shared" si="1"/>
        <v>28.112851319459345</v>
      </c>
      <c r="E41" s="73">
        <f t="shared" si="2"/>
        <v>8.5534123176343879</v>
      </c>
      <c r="F41" s="73">
        <f t="shared" si="3"/>
        <v>1.3778114255070817</v>
      </c>
      <c r="G41" s="74">
        <f t="shared" si="4"/>
        <v>0.3839919410229406</v>
      </c>
      <c r="H41" s="10">
        <v>218900</v>
      </c>
      <c r="I41" s="10">
        <v>262068</v>
      </c>
      <c r="J41" s="44">
        <v>100632</v>
      </c>
      <c r="K41" s="43">
        <v>9322</v>
      </c>
      <c r="L41" s="43">
        <v>30639</v>
      </c>
      <c r="M41" s="43">
        <v>6660</v>
      </c>
      <c r="N41" s="2">
        <v>190206</v>
      </c>
    </row>
    <row r="42" spans="1:14" x14ac:dyDescent="0.2">
      <c r="A42" s="35" t="s">
        <v>14</v>
      </c>
      <c r="B42" s="36" t="s">
        <v>13</v>
      </c>
      <c r="C42" s="73">
        <f t="shared" si="0"/>
        <v>33.274667599720082</v>
      </c>
      <c r="D42" s="73">
        <f t="shared" si="1"/>
        <v>17.748604243100974</v>
      </c>
      <c r="E42" s="73">
        <f t="shared" si="2"/>
        <v>7.051077313054499</v>
      </c>
      <c r="F42" s="73">
        <f t="shared" si="3"/>
        <v>0.70336936595233579</v>
      </c>
      <c r="G42" s="74">
        <f t="shared" si="4"/>
        <v>0.39951108155231607</v>
      </c>
      <c r="H42" s="10">
        <v>95099</v>
      </c>
      <c r="I42" s="10">
        <v>111266</v>
      </c>
      <c r="J42" s="44">
        <v>44452</v>
      </c>
      <c r="K42" s="43">
        <v>6269</v>
      </c>
      <c r="L42" s="43">
        <v>15780</v>
      </c>
      <c r="M42" s="43">
        <v>2858</v>
      </c>
      <c r="N42" s="2">
        <v>158190</v>
      </c>
    </row>
    <row r="43" spans="1:14" x14ac:dyDescent="0.2">
      <c r="A43" s="35" t="s">
        <v>12</v>
      </c>
      <c r="B43" s="36" t="s">
        <v>11</v>
      </c>
      <c r="C43" s="73">
        <f t="shared" si="0"/>
        <v>14.512699564586358</v>
      </c>
      <c r="D43" s="73">
        <f t="shared" si="1"/>
        <v>19.115290269828289</v>
      </c>
      <c r="E43" s="73">
        <f t="shared" si="2"/>
        <v>4.4063707473376681</v>
      </c>
      <c r="F43" s="73">
        <f t="shared" si="3"/>
        <v>0.38223392166640779</v>
      </c>
      <c r="G43" s="74">
        <f t="shared" si="4"/>
        <v>0.60954743776199849</v>
      </c>
      <c r="H43" s="10">
        <v>39997</v>
      </c>
      <c r="I43" s="10">
        <v>46756</v>
      </c>
      <c r="J43" s="44">
        <v>28500</v>
      </c>
      <c r="K43" s="43">
        <v>2446</v>
      </c>
      <c r="L43" s="43">
        <v>10611</v>
      </c>
      <c r="M43" s="43">
        <v>2756</v>
      </c>
      <c r="N43" s="2">
        <v>122323</v>
      </c>
    </row>
    <row r="44" spans="1:14" x14ac:dyDescent="0.2">
      <c r="A44" s="35" t="s">
        <v>10</v>
      </c>
      <c r="B44" s="36" t="s">
        <v>8</v>
      </c>
      <c r="C44" s="73">
        <f t="shared" si="0"/>
        <v>8.9659810126582276</v>
      </c>
      <c r="D44" s="73">
        <f t="shared" si="1"/>
        <v>42.124113475177303</v>
      </c>
      <c r="E44" s="73">
        <f t="shared" si="2"/>
        <v>4.6694182389937104</v>
      </c>
      <c r="F44" s="73">
        <f t="shared" si="3"/>
        <v>0.10020329146597609</v>
      </c>
      <c r="G44" s="74">
        <f t="shared" si="4"/>
        <v>1.0687768330667564</v>
      </c>
      <c r="H44" s="10">
        <v>11333</v>
      </c>
      <c r="I44" s="10">
        <v>11879</v>
      </c>
      <c r="J44" s="44">
        <v>12696</v>
      </c>
      <c r="K44" s="43">
        <v>282</v>
      </c>
      <c r="L44" s="43">
        <v>2544</v>
      </c>
      <c r="M44" s="43">
        <v>1264</v>
      </c>
      <c r="N44" s="2">
        <v>118549</v>
      </c>
    </row>
    <row r="45" spans="1:14" x14ac:dyDescent="0.2">
      <c r="A45" s="35" t="s">
        <v>9</v>
      </c>
      <c r="B45" s="36" t="s">
        <v>8</v>
      </c>
      <c r="C45" s="73">
        <f t="shared" si="0"/>
        <v>73.714898019509306</v>
      </c>
      <c r="D45" s="73">
        <f t="shared" si="1"/>
        <v>20.078772465242455</v>
      </c>
      <c r="E45" s="73">
        <f t="shared" si="2"/>
        <v>7.3897139576677313</v>
      </c>
      <c r="F45" s="73">
        <f t="shared" si="3"/>
        <v>2.335532958884226</v>
      </c>
      <c r="G45" s="74">
        <f t="shared" si="4"/>
        <v>0.49285368073863034</v>
      </c>
      <c r="H45" s="10">
        <v>498755</v>
      </c>
      <c r="I45" s="10">
        <v>592123</v>
      </c>
      <c r="J45" s="44">
        <v>291830</v>
      </c>
      <c r="K45" s="43">
        <v>29490</v>
      </c>
      <c r="L45" s="43">
        <v>80128</v>
      </c>
      <c r="M45" s="43">
        <v>6766</v>
      </c>
      <c r="N45" s="2">
        <v>253528</v>
      </c>
    </row>
    <row r="46" spans="1:14" x14ac:dyDescent="0.2">
      <c r="A46" s="35" t="s">
        <v>223</v>
      </c>
      <c r="B46" s="36" t="s">
        <v>6</v>
      </c>
      <c r="C46" s="73">
        <f t="shared" si="0"/>
        <v>14.179487179487179</v>
      </c>
      <c r="D46" s="73">
        <f t="shared" si="1"/>
        <v>27.895579756566303</v>
      </c>
      <c r="E46" s="73">
        <f t="shared" si="2"/>
        <v>7.097799511002445</v>
      </c>
      <c r="F46" s="73">
        <f t="shared" si="3"/>
        <v>0.34450430778724517</v>
      </c>
      <c r="G46" s="74">
        <f t="shared" si="4"/>
        <v>0.76394534389711788</v>
      </c>
      <c r="H46" s="10">
        <v>36498</v>
      </c>
      <c r="I46" s="10">
        <v>43545</v>
      </c>
      <c r="J46" s="44">
        <v>33266</v>
      </c>
      <c r="K46" s="43">
        <v>1561</v>
      </c>
      <c r="L46" s="43">
        <v>6135</v>
      </c>
      <c r="M46" s="43">
        <v>2574</v>
      </c>
      <c r="N46" s="2">
        <v>126399</v>
      </c>
    </row>
    <row r="47" spans="1:14" x14ac:dyDescent="0.2">
      <c r="A47" s="35" t="s">
        <v>5</v>
      </c>
      <c r="B47" s="36" t="s">
        <v>4</v>
      </c>
      <c r="C47" s="73">
        <f t="shared" si="0"/>
        <v>37.398263888888891</v>
      </c>
      <c r="D47" s="73">
        <f t="shared" si="1"/>
        <v>15.81833397708253</v>
      </c>
      <c r="E47" s="73">
        <f t="shared" si="2"/>
        <v>4.2088657462916652</v>
      </c>
      <c r="F47" s="73">
        <f t="shared" si="3"/>
        <v>0.71173843275151927</v>
      </c>
      <c r="G47" s="74">
        <f t="shared" si="4"/>
        <v>0.37697886229153271</v>
      </c>
      <c r="H47" s="10">
        <v>107707</v>
      </c>
      <c r="I47" s="10">
        <v>122861</v>
      </c>
      <c r="J47" s="44">
        <v>46316</v>
      </c>
      <c r="K47" s="43">
        <v>7767</v>
      </c>
      <c r="L47" s="43">
        <v>29191</v>
      </c>
      <c r="M47" s="43">
        <v>2880</v>
      </c>
      <c r="N47" s="2">
        <v>172621</v>
      </c>
    </row>
    <row r="48" spans="1:14" x14ac:dyDescent="0.2">
      <c r="A48" s="35" t="s">
        <v>3</v>
      </c>
      <c r="B48" s="36" t="s">
        <v>2</v>
      </c>
      <c r="C48" s="73">
        <f t="shared" si="0"/>
        <v>62.151229370158305</v>
      </c>
      <c r="D48" s="73">
        <f t="shared" si="1"/>
        <v>15.060830361348495</v>
      </c>
      <c r="E48" s="73">
        <f t="shared" si="2"/>
        <v>9.8222231974371343</v>
      </c>
      <c r="F48" s="73">
        <f t="shared" si="3"/>
        <v>1.0525674728768206</v>
      </c>
      <c r="G48" s="74">
        <f t="shared" si="4"/>
        <v>0.37478051461225365</v>
      </c>
      <c r="H48" s="10">
        <v>184527</v>
      </c>
      <c r="I48" s="10">
        <v>223819</v>
      </c>
      <c r="J48" s="44">
        <v>83883</v>
      </c>
      <c r="K48" s="43">
        <v>14861</v>
      </c>
      <c r="L48" s="43">
        <v>22787</v>
      </c>
      <c r="M48" s="43">
        <v>2969</v>
      </c>
      <c r="N48" s="2">
        <v>212641</v>
      </c>
    </row>
    <row r="49" spans="1:14" x14ac:dyDescent="0.2">
      <c r="A49" s="38" t="s">
        <v>1</v>
      </c>
      <c r="B49" s="39" t="s">
        <v>0</v>
      </c>
      <c r="C49" s="75">
        <f t="shared" si="0"/>
        <v>30.172005571030642</v>
      </c>
      <c r="D49" s="75">
        <f t="shared" si="1"/>
        <v>6.7695355634946415</v>
      </c>
      <c r="E49" s="75">
        <f t="shared" si="2"/>
        <v>2.5303986791628224</v>
      </c>
      <c r="F49" s="75">
        <f t="shared" si="3"/>
        <v>0.47441231632039915</v>
      </c>
      <c r="G49" s="76">
        <f t="shared" si="4"/>
        <v>0.32094571902856539</v>
      </c>
      <c r="H49" s="10">
        <v>86654</v>
      </c>
      <c r="I49" s="10">
        <v>104217</v>
      </c>
      <c r="J49" s="44">
        <v>33448</v>
      </c>
      <c r="K49" s="43">
        <v>15395</v>
      </c>
      <c r="L49" s="43">
        <v>41186</v>
      </c>
      <c r="M49" s="43">
        <v>2872</v>
      </c>
      <c r="N49" s="2">
        <v>219676</v>
      </c>
    </row>
    <row r="50" spans="1:14" x14ac:dyDescent="0.2">
      <c r="A50" s="69"/>
      <c r="B50" s="70"/>
      <c r="C50" s="77"/>
      <c r="D50" s="77"/>
      <c r="E50" s="77"/>
      <c r="F50" s="77"/>
      <c r="G50" s="78"/>
      <c r="I50" s="12"/>
    </row>
    <row r="51" spans="1:14" x14ac:dyDescent="0.2">
      <c r="A51" s="53" t="s">
        <v>127</v>
      </c>
      <c r="B51" s="67"/>
      <c r="C51" s="79">
        <f>AVERAGE(C2:C49)</f>
        <v>31.574325548376706</v>
      </c>
      <c r="D51" s="79">
        <f t="shared" ref="D51:G51" si="5">AVERAGE(D2:D49)</f>
        <v>21.527205646828552</v>
      </c>
      <c r="E51" s="79">
        <f t="shared" si="5"/>
        <v>7.9682011586463171</v>
      </c>
      <c r="F51" s="79">
        <f t="shared" si="5"/>
        <v>0.67787891504351239</v>
      </c>
      <c r="G51" s="80">
        <f t="shared" si="5"/>
        <v>0.65582716593157164</v>
      </c>
    </row>
    <row r="52" spans="1:14" x14ac:dyDescent="0.2">
      <c r="A52" s="53" t="s">
        <v>128</v>
      </c>
      <c r="B52" s="67"/>
      <c r="C52" s="79">
        <f>MEDIAN(C2:C49)</f>
        <v>26.620490876876076</v>
      </c>
      <c r="D52" s="79">
        <f t="shared" ref="D52:G52" si="6">MEDIAN(D2:D49)</f>
        <v>21.528914429460215</v>
      </c>
      <c r="E52" s="79">
        <f t="shared" si="6"/>
        <v>7.0636574684084374</v>
      </c>
      <c r="F52" s="79">
        <f t="shared" si="6"/>
        <v>0.57954405640873352</v>
      </c>
      <c r="G52" s="80">
        <f t="shared" si="6"/>
        <v>0.47837206105102414</v>
      </c>
    </row>
    <row r="54" spans="1:14" ht="87" customHeight="1" x14ac:dyDescent="0.2">
      <c r="A54" s="189" t="s">
        <v>220</v>
      </c>
      <c r="B54" s="189"/>
      <c r="C54" s="189"/>
      <c r="D54" s="189"/>
      <c r="E54" s="189"/>
      <c r="F54" s="189"/>
      <c r="G54" s="189"/>
    </row>
  </sheetData>
  <autoFilter ref="A1:N49" xr:uid="{0B74A6C1-3EA3-44F3-9058-D6562DFDC182}"/>
  <mergeCells count="1">
    <mergeCell ref="A54:G54"/>
  </mergeCells>
  <conditionalFormatting sqref="A2:G49">
    <cfRule type="expression" dxfId="18" priority="1">
      <formula>MOD(ROW(),2)=0</formula>
    </cfRule>
  </conditionalFormatting>
  <printOptions horizontalCentered="1" verticalCentered="1"/>
  <pageMargins left="0.45" right="0.45" top="0.5" bottom="0.5" header="0.3" footer="0.3"/>
  <pageSetup scale="85" orientation="portrait" r:id="rId1"/>
  <headerFooter>
    <oddHeader>&amp;C&amp;"Arial,Regular"Circulation Measures FY2019</oddHeader>
    <oddFooter>&amp;C&amp;"Arial,Regular"&amp;10RI Office of Library &amp; Information Services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464C5-740B-413A-8258-AB6FE673BE6E}">
  <sheetPr>
    <tabColor theme="7" tint="0.39997558519241921"/>
  </sheetPr>
  <dimension ref="A1:N45"/>
  <sheetViews>
    <sheetView topLeftCell="B1" zoomScale="110" zoomScaleNormal="110" workbookViewId="0">
      <pane ySplit="1" topLeftCell="A2" activePane="bottomLeft" state="frozen"/>
      <selection activeCell="B1" sqref="B1"/>
      <selection pane="bottomLeft" activeCell="B1" sqref="B1"/>
    </sheetView>
  </sheetViews>
  <sheetFormatPr defaultRowHeight="12.75" x14ac:dyDescent="0.2"/>
  <cols>
    <col min="1" max="1" width="36.7109375" style="1" hidden="1" customWidth="1"/>
    <col min="2" max="2" width="18.28515625" style="2" customWidth="1"/>
    <col min="3" max="3" width="11.5703125" style="81" customWidth="1"/>
    <col min="4" max="4" width="13.42578125" style="81" customWidth="1"/>
    <col min="5" max="5" width="11.140625" style="81" customWidth="1"/>
    <col min="6" max="6" width="14.28515625" style="81" customWidth="1"/>
    <col min="7" max="7" width="17.140625" style="81" customWidth="1"/>
    <col min="8" max="9" width="10.7109375" style="10" hidden="1" customWidth="1"/>
    <col min="10" max="10" width="12" style="44" hidden="1" customWidth="1"/>
    <col min="11" max="12" width="11.42578125" style="2" hidden="1" customWidth="1"/>
    <col min="13" max="13" width="11.42578125" style="43" hidden="1" customWidth="1"/>
    <col min="14" max="14" width="0.7109375" style="2" hidden="1" customWidth="1"/>
    <col min="15" max="16384" width="9.140625" style="1"/>
  </cols>
  <sheetData>
    <row r="1" spans="1:14" s="7" customFormat="1" ht="55.5" customHeight="1" x14ac:dyDescent="0.2">
      <c r="A1" s="105" t="s">
        <v>117</v>
      </c>
      <c r="B1" s="108" t="s">
        <v>116</v>
      </c>
      <c r="C1" s="20" t="s">
        <v>217</v>
      </c>
      <c r="D1" s="20" t="s">
        <v>149</v>
      </c>
      <c r="E1" s="20" t="s">
        <v>151</v>
      </c>
      <c r="F1" s="20" t="s">
        <v>218</v>
      </c>
      <c r="G1" s="107" t="s">
        <v>219</v>
      </c>
      <c r="H1" s="8" t="s">
        <v>112</v>
      </c>
      <c r="I1" s="8" t="s">
        <v>102</v>
      </c>
      <c r="J1" s="61" t="s">
        <v>140</v>
      </c>
      <c r="K1" s="3" t="s">
        <v>120</v>
      </c>
      <c r="L1" s="3" t="s">
        <v>137</v>
      </c>
      <c r="M1" s="11" t="s">
        <v>138</v>
      </c>
      <c r="N1" s="3" t="s">
        <v>142</v>
      </c>
    </row>
    <row r="2" spans="1:14" x14ac:dyDescent="0.2">
      <c r="A2" s="35" t="s">
        <v>86</v>
      </c>
      <c r="B2" s="117" t="s">
        <v>85</v>
      </c>
      <c r="C2" s="73">
        <f t="shared" ref="C2:C40" si="0">H2/M2</f>
        <v>88.538367844092576</v>
      </c>
      <c r="D2" s="73">
        <f t="shared" ref="D2:D40" si="1">I2/K2</f>
        <v>28.637077084059992</v>
      </c>
      <c r="E2" s="73">
        <f t="shared" ref="E2:E40" si="2">I2/L2</f>
        <v>20.135499693439609</v>
      </c>
      <c r="F2" s="73">
        <f t="shared" ref="F2:F40" si="3">I2/N2</f>
        <v>1.5593572832682829</v>
      </c>
      <c r="G2" s="74">
        <f t="shared" ref="G2:G40" si="4">J2/I2</f>
        <v>0.37584726409061842</v>
      </c>
      <c r="H2" s="10">
        <v>290760</v>
      </c>
      <c r="I2" s="10">
        <v>328410</v>
      </c>
      <c r="J2" s="44">
        <v>123432</v>
      </c>
      <c r="K2" s="43">
        <v>11468</v>
      </c>
      <c r="L2" s="43">
        <v>16310</v>
      </c>
      <c r="M2" s="43">
        <v>3284</v>
      </c>
      <c r="N2" s="2">
        <v>210606</v>
      </c>
    </row>
    <row r="3" spans="1:14" x14ac:dyDescent="0.2">
      <c r="A3" s="35" t="s">
        <v>84</v>
      </c>
      <c r="B3" s="117" t="s">
        <v>83</v>
      </c>
      <c r="C3" s="73">
        <f t="shared" si="0"/>
        <v>25.538854094177687</v>
      </c>
      <c r="D3" s="73">
        <f t="shared" si="1"/>
        <v>16.30627719080174</v>
      </c>
      <c r="E3" s="73">
        <f t="shared" si="2"/>
        <v>5.7150823385902241</v>
      </c>
      <c r="F3" s="73">
        <f t="shared" si="3"/>
        <v>0.79166239205344369</v>
      </c>
      <c r="G3" s="74">
        <f t="shared" si="4"/>
        <v>0.39337114282229541</v>
      </c>
      <c r="H3" s="10">
        <v>110098</v>
      </c>
      <c r="I3" s="10">
        <v>131184</v>
      </c>
      <c r="J3" s="44">
        <v>51604</v>
      </c>
      <c r="K3" s="43">
        <v>8045</v>
      </c>
      <c r="L3" s="43">
        <v>22954</v>
      </c>
      <c r="M3" s="43">
        <v>4311</v>
      </c>
      <c r="N3" s="2">
        <v>165707</v>
      </c>
    </row>
    <row r="4" spans="1:14" x14ac:dyDescent="0.2">
      <c r="A4" s="35"/>
      <c r="B4" s="117" t="s">
        <v>80</v>
      </c>
      <c r="C4" s="73">
        <f t="shared" si="0"/>
        <v>18.963604417670684</v>
      </c>
      <c r="D4" s="73">
        <f t="shared" si="1"/>
        <v>15.540145985401459</v>
      </c>
      <c r="E4" s="73">
        <f t="shared" si="2"/>
        <v>5.4709495455969916</v>
      </c>
      <c r="F4" s="73">
        <f t="shared" si="3"/>
        <v>0.31430464386920687</v>
      </c>
      <c r="G4" s="74">
        <f t="shared" si="4"/>
        <v>0.51592984224816418</v>
      </c>
      <c r="H4" s="10">
        <v>75551</v>
      </c>
      <c r="I4" s="10">
        <v>87289</v>
      </c>
      <c r="J4" s="10">
        <v>45035</v>
      </c>
      <c r="K4" s="10">
        <v>5617</v>
      </c>
      <c r="L4" s="10">
        <v>15955</v>
      </c>
      <c r="M4" s="10">
        <v>3984</v>
      </c>
      <c r="N4" s="10">
        <v>277721</v>
      </c>
    </row>
    <row r="5" spans="1:14" x14ac:dyDescent="0.2">
      <c r="A5" s="35" t="s">
        <v>79</v>
      </c>
      <c r="B5" s="117" t="s">
        <v>78</v>
      </c>
      <c r="C5" s="73">
        <f t="shared" si="0"/>
        <v>5.1583801122694464</v>
      </c>
      <c r="D5" s="73">
        <f t="shared" si="1"/>
        <v>5.5610149013290373</v>
      </c>
      <c r="E5" s="73">
        <f t="shared" si="2"/>
        <v>0.7126341866226259</v>
      </c>
      <c r="F5" s="73">
        <f t="shared" si="3"/>
        <v>0.10829379240029803</v>
      </c>
      <c r="G5" s="74">
        <f t="shared" si="4"/>
        <v>0.44401796060254922</v>
      </c>
      <c r="H5" s="10">
        <v>12865</v>
      </c>
      <c r="I5" s="10">
        <v>13808</v>
      </c>
      <c r="J5" s="44">
        <v>6131</v>
      </c>
      <c r="K5" s="43">
        <v>2483</v>
      </c>
      <c r="L5" s="43">
        <v>19376</v>
      </c>
      <c r="M5" s="43">
        <v>2494</v>
      </c>
      <c r="N5" s="43">
        <v>127505</v>
      </c>
    </row>
    <row r="6" spans="1:14" x14ac:dyDescent="0.2">
      <c r="A6" s="35" t="s">
        <v>77</v>
      </c>
      <c r="B6" s="117" t="s">
        <v>76</v>
      </c>
      <c r="C6" s="73">
        <f t="shared" si="0"/>
        <v>34.283453237410072</v>
      </c>
      <c r="D6" s="73">
        <f t="shared" si="1"/>
        <v>25.986805768640686</v>
      </c>
      <c r="E6" s="73">
        <f t="shared" si="2"/>
        <v>10.820365401814232</v>
      </c>
      <c r="F6" s="73">
        <f t="shared" si="3"/>
        <v>0.6576971165420249</v>
      </c>
      <c r="G6" s="74">
        <f t="shared" si="4"/>
        <v>0.30932448548251879</v>
      </c>
      <c r="H6" s="10">
        <v>71481</v>
      </c>
      <c r="I6" s="10">
        <v>84691</v>
      </c>
      <c r="J6" s="44">
        <v>26197</v>
      </c>
      <c r="K6" s="43">
        <v>3259</v>
      </c>
      <c r="L6" s="43">
        <v>7827</v>
      </c>
      <c r="M6" s="43">
        <v>2085</v>
      </c>
      <c r="N6" s="2">
        <v>128769</v>
      </c>
    </row>
    <row r="7" spans="1:14" x14ac:dyDescent="0.2">
      <c r="A7" s="35" t="s">
        <v>75</v>
      </c>
      <c r="B7" s="117" t="s">
        <v>74</v>
      </c>
      <c r="C7" s="73">
        <f t="shared" si="0"/>
        <v>36.460078856579592</v>
      </c>
      <c r="D7" s="73">
        <f t="shared" si="1"/>
        <v>19.746431138954502</v>
      </c>
      <c r="E7" s="73">
        <f t="shared" si="2"/>
        <v>5.4912606386017018</v>
      </c>
      <c r="F7" s="73">
        <f t="shared" si="3"/>
        <v>0.99061274749733375</v>
      </c>
      <c r="G7" s="74">
        <f t="shared" si="4"/>
        <v>0.88389824778567749</v>
      </c>
      <c r="H7" s="10">
        <v>147955</v>
      </c>
      <c r="I7" s="10">
        <v>192271</v>
      </c>
      <c r="J7" s="44">
        <v>169948</v>
      </c>
      <c r="K7" s="43">
        <v>9737</v>
      </c>
      <c r="L7" s="43">
        <v>35014</v>
      </c>
      <c r="M7" s="43">
        <v>4058</v>
      </c>
      <c r="N7" s="2">
        <v>194093</v>
      </c>
    </row>
    <row r="8" spans="1:14" x14ac:dyDescent="0.2">
      <c r="A8" s="35" t="s">
        <v>73</v>
      </c>
      <c r="B8" s="117" t="s">
        <v>72</v>
      </c>
      <c r="C8" s="73">
        <f t="shared" si="0"/>
        <v>51.534056282487903</v>
      </c>
      <c r="D8" s="73">
        <f t="shared" si="1"/>
        <v>18.539615915363385</v>
      </c>
      <c r="E8" s="73">
        <f t="shared" si="2"/>
        <v>8.0222175227337758</v>
      </c>
      <c r="F8" s="73">
        <f t="shared" si="3"/>
        <v>1.6951218871078821</v>
      </c>
      <c r="G8" s="74">
        <f t="shared" si="4"/>
        <v>0.32234889483657475</v>
      </c>
      <c r="H8" s="10">
        <v>575017</v>
      </c>
      <c r="I8" s="10">
        <v>644882</v>
      </c>
      <c r="J8" s="44">
        <v>207877</v>
      </c>
      <c r="K8" s="43">
        <v>34784</v>
      </c>
      <c r="L8" s="43">
        <v>80387</v>
      </c>
      <c r="M8" s="43">
        <v>11158</v>
      </c>
      <c r="N8" s="2">
        <v>380434</v>
      </c>
    </row>
    <row r="9" spans="1:14" x14ac:dyDescent="0.2">
      <c r="A9" s="35" t="s">
        <v>71</v>
      </c>
      <c r="B9" s="117" t="s">
        <v>70</v>
      </c>
      <c r="C9" s="73">
        <f t="shared" si="0"/>
        <v>77.583097706566136</v>
      </c>
      <c r="D9" s="73">
        <f t="shared" si="1"/>
        <v>21.44936325045482</v>
      </c>
      <c r="E9" s="73">
        <f t="shared" si="2"/>
        <v>8.4450546170835068</v>
      </c>
      <c r="F9" s="73">
        <f t="shared" si="3"/>
        <v>1.37631814467489</v>
      </c>
      <c r="G9" s="74">
        <f t="shared" si="4"/>
        <v>0.51683276788238619</v>
      </c>
      <c r="H9" s="10">
        <v>246947</v>
      </c>
      <c r="I9" s="10">
        <v>282960</v>
      </c>
      <c r="J9" s="44">
        <v>146243</v>
      </c>
      <c r="K9" s="43">
        <v>13192</v>
      </c>
      <c r="L9" s="43">
        <v>33506</v>
      </c>
      <c r="M9" s="43">
        <v>3183</v>
      </c>
      <c r="N9" s="2">
        <v>205592</v>
      </c>
    </row>
    <row r="10" spans="1:14" x14ac:dyDescent="0.2">
      <c r="A10" s="35" t="s">
        <v>69</v>
      </c>
      <c r="B10" s="117" t="s">
        <v>68</v>
      </c>
      <c r="C10" s="73">
        <f t="shared" si="0"/>
        <v>59.981467473524965</v>
      </c>
      <c r="D10" s="73">
        <f t="shared" si="1"/>
        <v>27.291617122473244</v>
      </c>
      <c r="E10" s="73">
        <f t="shared" si="2"/>
        <v>13.967594705613875</v>
      </c>
      <c r="F10" s="73">
        <f t="shared" si="3"/>
        <v>1.0064734675531828</v>
      </c>
      <c r="G10" s="74">
        <f t="shared" si="4"/>
        <v>0.32303477872539726</v>
      </c>
      <c r="H10" s="10">
        <v>158591</v>
      </c>
      <c r="I10" s="10">
        <v>183618</v>
      </c>
      <c r="J10" s="44">
        <v>59315</v>
      </c>
      <c r="K10" s="43">
        <v>6728</v>
      </c>
      <c r="L10" s="43">
        <v>13146</v>
      </c>
      <c r="M10" s="43">
        <v>2644</v>
      </c>
      <c r="N10" s="2">
        <v>182437</v>
      </c>
    </row>
    <row r="11" spans="1:14" x14ac:dyDescent="0.2">
      <c r="A11" s="35" t="s">
        <v>67</v>
      </c>
      <c r="B11" s="117" t="s">
        <v>66</v>
      </c>
      <c r="C11" s="73">
        <f t="shared" si="0"/>
        <v>35.9308564231738</v>
      </c>
      <c r="D11" s="73">
        <f t="shared" si="1"/>
        <v>18.75052216291483</v>
      </c>
      <c r="E11" s="73">
        <f t="shared" si="2"/>
        <v>6.8708463549971297</v>
      </c>
      <c r="F11" s="73">
        <f t="shared" si="3"/>
        <v>1.6094019222150291</v>
      </c>
      <c r="G11" s="74">
        <f t="shared" si="4"/>
        <v>0.4195752264963612</v>
      </c>
      <c r="H11" s="10">
        <v>285291</v>
      </c>
      <c r="I11" s="10">
        <v>323184</v>
      </c>
      <c r="J11" s="44">
        <v>135600</v>
      </c>
      <c r="K11" s="43">
        <v>17236</v>
      </c>
      <c r="L11" s="43">
        <v>47037</v>
      </c>
      <c r="M11" s="43">
        <v>7940</v>
      </c>
      <c r="N11" s="2">
        <v>200810</v>
      </c>
    </row>
    <row r="12" spans="1:14" x14ac:dyDescent="0.2">
      <c r="A12" s="35" t="s">
        <v>65</v>
      </c>
      <c r="B12" s="117" t="s">
        <v>64</v>
      </c>
      <c r="C12" s="73">
        <f t="shared" si="0"/>
        <v>24.846534653465348</v>
      </c>
      <c r="D12" s="73">
        <f t="shared" si="1"/>
        <v>31.958860759493671</v>
      </c>
      <c r="E12" s="73">
        <f t="shared" si="2"/>
        <v>9.430972762645915</v>
      </c>
      <c r="F12" s="73">
        <f t="shared" si="3"/>
        <v>0.49113279730255477</v>
      </c>
      <c r="G12" s="74">
        <f t="shared" si="4"/>
        <v>0.39817473677261778</v>
      </c>
      <c r="H12" s="10">
        <v>55209</v>
      </c>
      <c r="I12" s="10">
        <v>60594</v>
      </c>
      <c r="J12" s="44">
        <v>24127</v>
      </c>
      <c r="K12" s="43">
        <v>1896</v>
      </c>
      <c r="L12" s="43">
        <v>6425</v>
      </c>
      <c r="M12" s="43">
        <v>2222</v>
      </c>
      <c r="N12" s="2">
        <v>123376</v>
      </c>
    </row>
    <row r="13" spans="1:14" x14ac:dyDescent="0.2">
      <c r="A13" s="35" t="s">
        <v>63</v>
      </c>
      <c r="B13" s="117" t="s">
        <v>62</v>
      </c>
      <c r="C13" s="73">
        <f t="shared" si="0"/>
        <v>6.6979542719614917</v>
      </c>
      <c r="D13" s="73">
        <f t="shared" si="1"/>
        <v>24.92090395480226</v>
      </c>
      <c r="E13" s="73">
        <f t="shared" si="2"/>
        <v>5.7459834997828922</v>
      </c>
      <c r="F13" s="73">
        <f t="shared" si="3"/>
        <v>0.19740434101588722</v>
      </c>
      <c r="G13" s="74">
        <f t="shared" si="4"/>
        <v>0.49198972266303936</v>
      </c>
      <c r="H13" s="10">
        <v>22264</v>
      </c>
      <c r="I13" s="10">
        <v>26466</v>
      </c>
      <c r="J13" s="44">
        <v>13021</v>
      </c>
      <c r="K13" s="43">
        <v>1062</v>
      </c>
      <c r="L13" s="43">
        <v>4606</v>
      </c>
      <c r="M13" s="43">
        <v>3324</v>
      </c>
      <c r="N13" s="2">
        <v>134070</v>
      </c>
    </row>
    <row r="14" spans="1:14" x14ac:dyDescent="0.2">
      <c r="A14" s="35"/>
      <c r="B14" s="117" t="s">
        <v>59</v>
      </c>
      <c r="C14" s="73">
        <f t="shared" si="0"/>
        <v>12.262632978723405</v>
      </c>
      <c r="D14" s="73">
        <f t="shared" si="1"/>
        <v>23.689589665653497</v>
      </c>
      <c r="E14" s="73">
        <f t="shared" si="2"/>
        <v>6.3975990149805044</v>
      </c>
      <c r="F14" s="73">
        <f t="shared" si="3"/>
        <v>0.2344930555816726</v>
      </c>
      <c r="G14" s="74">
        <f t="shared" si="4"/>
        <v>0.5141216660518676</v>
      </c>
      <c r="H14" s="10">
        <v>55329</v>
      </c>
      <c r="I14" s="10">
        <v>62351</v>
      </c>
      <c r="J14" s="10">
        <v>32056</v>
      </c>
      <c r="K14" s="10">
        <v>2632</v>
      </c>
      <c r="L14" s="10">
        <v>9746</v>
      </c>
      <c r="M14" s="10">
        <v>4512</v>
      </c>
      <c r="N14" s="10">
        <v>265897</v>
      </c>
    </row>
    <row r="15" spans="1:14" x14ac:dyDescent="0.2">
      <c r="A15" s="35"/>
      <c r="B15" s="117" t="s">
        <v>56</v>
      </c>
      <c r="C15" s="73">
        <f t="shared" si="0"/>
        <v>11.843496466893484</v>
      </c>
      <c r="D15" s="73">
        <f t="shared" si="1"/>
        <v>27.292657157950345</v>
      </c>
      <c r="E15" s="73">
        <f t="shared" si="2"/>
        <v>6.3098436736687837</v>
      </c>
      <c r="F15" s="73">
        <f t="shared" si="3"/>
        <v>0.20994607598125867</v>
      </c>
      <c r="G15" s="74">
        <f t="shared" si="4"/>
        <v>0.44012387496370853</v>
      </c>
      <c r="H15" s="10">
        <v>45254</v>
      </c>
      <c r="I15" s="10">
        <v>51665</v>
      </c>
      <c r="J15" s="10">
        <v>22739</v>
      </c>
      <c r="K15" s="10">
        <v>1893</v>
      </c>
      <c r="L15" s="10">
        <v>8188</v>
      </c>
      <c r="M15" s="10">
        <v>3821</v>
      </c>
      <c r="N15" s="10">
        <v>246087</v>
      </c>
    </row>
    <row r="16" spans="1:14" x14ac:dyDescent="0.2">
      <c r="A16" s="35" t="s">
        <v>55</v>
      </c>
      <c r="B16" s="117" t="s">
        <v>54</v>
      </c>
      <c r="C16" s="73">
        <f t="shared" si="0"/>
        <v>28.036316947909025</v>
      </c>
      <c r="D16" s="73">
        <f t="shared" si="1"/>
        <v>25.964551172098343</v>
      </c>
      <c r="E16" s="73">
        <f t="shared" si="2"/>
        <v>16.803700277520814</v>
      </c>
      <c r="F16" s="73">
        <f t="shared" si="3"/>
        <v>0.64963378347447931</v>
      </c>
      <c r="G16" s="74">
        <f t="shared" si="4"/>
        <v>0.74159913679203737</v>
      </c>
      <c r="H16" s="10">
        <v>76427</v>
      </c>
      <c r="I16" s="10">
        <v>90824</v>
      </c>
      <c r="J16" s="44">
        <v>67355</v>
      </c>
      <c r="K16" s="43">
        <v>3498</v>
      </c>
      <c r="L16" s="43">
        <v>5405</v>
      </c>
      <c r="M16" s="43">
        <v>2726</v>
      </c>
      <c r="N16" s="2">
        <v>139808</v>
      </c>
    </row>
    <row r="17" spans="1:14" x14ac:dyDescent="0.2">
      <c r="A17" s="35" t="s">
        <v>53</v>
      </c>
      <c r="B17" s="117" t="s">
        <v>52</v>
      </c>
      <c r="C17" s="73">
        <f t="shared" si="0"/>
        <v>18.854576271186442</v>
      </c>
      <c r="D17" s="73">
        <f t="shared" si="1"/>
        <v>10.459754009030048</v>
      </c>
      <c r="E17" s="73">
        <f t="shared" si="2"/>
        <v>2.3352566999200528</v>
      </c>
      <c r="F17" s="73">
        <f t="shared" si="3"/>
        <v>0.44641053582819479</v>
      </c>
      <c r="G17" s="74">
        <f t="shared" si="4"/>
        <v>0.23270767902594405</v>
      </c>
      <c r="H17" s="10">
        <v>55621</v>
      </c>
      <c r="I17" s="10">
        <v>67183</v>
      </c>
      <c r="J17" s="44">
        <v>15634</v>
      </c>
      <c r="K17" s="43">
        <v>6423</v>
      </c>
      <c r="L17" s="43">
        <v>28769</v>
      </c>
      <c r="M17" s="43">
        <v>2950</v>
      </c>
      <c r="N17" s="2">
        <v>150496</v>
      </c>
    </row>
    <row r="18" spans="1:14" x14ac:dyDescent="0.2">
      <c r="A18" s="35" t="s">
        <v>51</v>
      </c>
      <c r="B18" s="117" t="s">
        <v>50</v>
      </c>
      <c r="C18" s="73">
        <f t="shared" si="0"/>
        <v>60.308398950131235</v>
      </c>
      <c r="D18" s="73">
        <f t="shared" si="1"/>
        <v>26.53174902552496</v>
      </c>
      <c r="E18" s="73">
        <f t="shared" si="2"/>
        <v>9.9979625681118218</v>
      </c>
      <c r="F18" s="73">
        <f t="shared" si="3"/>
        <v>0.86939342249470553</v>
      </c>
      <c r="G18" s="74">
        <f t="shared" si="4"/>
        <v>0.85828432232106044</v>
      </c>
      <c r="H18" s="10">
        <v>183820</v>
      </c>
      <c r="I18" s="10">
        <v>211007</v>
      </c>
      <c r="J18" s="44">
        <v>181104</v>
      </c>
      <c r="K18" s="43">
        <v>7953</v>
      </c>
      <c r="L18" s="43">
        <v>21105</v>
      </c>
      <c r="M18" s="43">
        <v>3048</v>
      </c>
      <c r="N18" s="2">
        <v>242706</v>
      </c>
    </row>
    <row r="19" spans="1:14" x14ac:dyDescent="0.2">
      <c r="A19" s="35" t="s">
        <v>49</v>
      </c>
      <c r="B19" s="117" t="s">
        <v>48</v>
      </c>
      <c r="C19" s="73">
        <f t="shared" si="0"/>
        <v>13.295554469956032</v>
      </c>
      <c r="D19" s="73">
        <f t="shared" si="1"/>
        <v>17.223048327137548</v>
      </c>
      <c r="E19" s="73">
        <f t="shared" si="2"/>
        <v>9.2872279495990835</v>
      </c>
      <c r="F19" s="73">
        <f t="shared" si="3"/>
        <v>0.24860103944685483</v>
      </c>
      <c r="G19" s="74">
        <f t="shared" si="4"/>
        <v>0.44932317844038111</v>
      </c>
      <c r="H19" s="10">
        <v>27216</v>
      </c>
      <c r="I19" s="10">
        <v>32431</v>
      </c>
      <c r="J19" s="44">
        <v>14572</v>
      </c>
      <c r="K19" s="43">
        <v>1883</v>
      </c>
      <c r="L19" s="43">
        <v>3492</v>
      </c>
      <c r="M19" s="43">
        <v>2047</v>
      </c>
      <c r="N19" s="2">
        <v>130454</v>
      </c>
    </row>
    <row r="20" spans="1:14" x14ac:dyDescent="0.2">
      <c r="A20" s="35" t="s">
        <v>47</v>
      </c>
      <c r="B20" s="117" t="s">
        <v>46</v>
      </c>
      <c r="C20" s="73">
        <f t="shared" si="0"/>
        <v>40.347575449304848</v>
      </c>
      <c r="D20" s="73">
        <f t="shared" si="1"/>
        <v>15.279580465421173</v>
      </c>
      <c r="E20" s="73">
        <f t="shared" si="2"/>
        <v>8.6596904024767802</v>
      </c>
      <c r="F20" s="73">
        <f t="shared" si="3"/>
        <v>0.79618117229129659</v>
      </c>
      <c r="G20" s="74">
        <f t="shared" si="4"/>
        <v>0.73929955525047553</v>
      </c>
      <c r="H20" s="10">
        <v>118985</v>
      </c>
      <c r="I20" s="10">
        <v>139854</v>
      </c>
      <c r="J20" s="44">
        <v>103394</v>
      </c>
      <c r="K20" s="43">
        <v>9153</v>
      </c>
      <c r="L20" s="43">
        <v>16150</v>
      </c>
      <c r="M20" s="43">
        <v>2949</v>
      </c>
      <c r="N20" s="2">
        <v>175656</v>
      </c>
    </row>
    <row r="21" spans="1:14" x14ac:dyDescent="0.2">
      <c r="A21" s="35" t="s">
        <v>118</v>
      </c>
      <c r="B21" s="117" t="s">
        <v>45</v>
      </c>
      <c r="C21" s="73">
        <f t="shared" si="0"/>
        <v>53.567371202113605</v>
      </c>
      <c r="D21" s="73">
        <f t="shared" si="1"/>
        <v>25.944800669082799</v>
      </c>
      <c r="E21" s="73">
        <f t="shared" si="2"/>
        <v>11.729770607511973</v>
      </c>
      <c r="F21" s="73">
        <f t="shared" si="3"/>
        <v>1.1096749576705698</v>
      </c>
      <c r="G21" s="74">
        <f t="shared" si="4"/>
        <v>0.44880404882661395</v>
      </c>
      <c r="H21" s="10">
        <v>162202</v>
      </c>
      <c r="I21" s="10">
        <v>186128</v>
      </c>
      <c r="J21" s="44">
        <v>83535</v>
      </c>
      <c r="K21" s="43">
        <v>7174</v>
      </c>
      <c r="L21" s="43">
        <v>15868</v>
      </c>
      <c r="M21" s="43">
        <v>3028</v>
      </c>
      <c r="N21" s="2">
        <v>167732</v>
      </c>
    </row>
    <row r="22" spans="1:14" x14ac:dyDescent="0.2">
      <c r="A22" s="35" t="s">
        <v>44</v>
      </c>
      <c r="B22" s="117" t="s">
        <v>43</v>
      </c>
      <c r="C22" s="73">
        <f t="shared" si="0"/>
        <v>13.730978260869565</v>
      </c>
      <c r="D22" s="73">
        <f t="shared" si="1"/>
        <v>11.801786473840918</v>
      </c>
      <c r="E22" s="73">
        <f t="shared" si="2"/>
        <v>26.399619410085634</v>
      </c>
      <c r="F22" s="73">
        <f t="shared" si="3"/>
        <v>0.21917310457051678</v>
      </c>
      <c r="G22" s="74">
        <f t="shared" si="4"/>
        <v>1.0564045267786348</v>
      </c>
      <c r="H22" s="10">
        <v>25265</v>
      </c>
      <c r="I22" s="10">
        <v>27746</v>
      </c>
      <c r="J22" s="44">
        <v>29311</v>
      </c>
      <c r="K22" s="43">
        <v>2351</v>
      </c>
      <c r="L22" s="43">
        <v>1051</v>
      </c>
      <c r="M22" s="43">
        <v>1840</v>
      </c>
      <c r="N22" s="2">
        <v>126594</v>
      </c>
    </row>
    <row r="23" spans="1:14" x14ac:dyDescent="0.2">
      <c r="A23" s="35" t="s">
        <v>42</v>
      </c>
      <c r="B23" s="117" t="s">
        <v>41</v>
      </c>
      <c r="C23" s="73">
        <f t="shared" si="0"/>
        <v>57.811015831134561</v>
      </c>
      <c r="D23" s="73">
        <f t="shared" si="1"/>
        <v>19.554144954997632</v>
      </c>
      <c r="E23" s="73">
        <f t="shared" si="2"/>
        <v>8.3655155642023349</v>
      </c>
      <c r="F23" s="73">
        <f t="shared" si="3"/>
        <v>0.9023240766648013</v>
      </c>
      <c r="G23" s="74">
        <f t="shared" si="4"/>
        <v>1.3098006725001696</v>
      </c>
      <c r="H23" s="10">
        <v>175283</v>
      </c>
      <c r="I23" s="10">
        <v>206394</v>
      </c>
      <c r="J23" s="44">
        <v>270335</v>
      </c>
      <c r="K23" s="43">
        <v>10555</v>
      </c>
      <c r="L23" s="43">
        <v>24672</v>
      </c>
      <c r="M23" s="43">
        <v>3032</v>
      </c>
      <c r="N23" s="2">
        <v>228736</v>
      </c>
    </row>
    <row r="24" spans="1:14" x14ac:dyDescent="0.2">
      <c r="A24" s="35"/>
      <c r="B24" s="117" t="s">
        <v>37</v>
      </c>
      <c r="C24" s="73">
        <f t="shared" si="0"/>
        <v>45.111517976031955</v>
      </c>
      <c r="D24" s="73">
        <f t="shared" si="1"/>
        <v>24.831089542892926</v>
      </c>
      <c r="E24" s="73">
        <f t="shared" si="2"/>
        <v>11.978176326222391</v>
      </c>
      <c r="F24" s="73">
        <f t="shared" si="3"/>
        <v>0.7110259427354737</v>
      </c>
      <c r="G24" s="74">
        <f t="shared" si="4"/>
        <v>0.5389986193505274</v>
      </c>
      <c r="H24" s="10">
        <v>271030</v>
      </c>
      <c r="I24" s="10">
        <v>317242</v>
      </c>
      <c r="J24" s="10">
        <v>170993</v>
      </c>
      <c r="K24" s="10">
        <v>12776</v>
      </c>
      <c r="L24" s="10">
        <v>26485</v>
      </c>
      <c r="M24" s="10">
        <v>6008</v>
      </c>
      <c r="N24" s="10">
        <v>446175</v>
      </c>
    </row>
    <row r="25" spans="1:14" x14ac:dyDescent="0.2">
      <c r="A25" s="35" t="s">
        <v>36</v>
      </c>
      <c r="B25" s="117" t="s">
        <v>35</v>
      </c>
      <c r="C25" s="73">
        <f t="shared" si="0"/>
        <v>53.611408199643492</v>
      </c>
      <c r="D25" s="73">
        <f t="shared" si="1"/>
        <v>14.890627687016337</v>
      </c>
      <c r="E25" s="73">
        <f t="shared" si="2"/>
        <v>5.3986532826236049</v>
      </c>
      <c r="F25" s="73">
        <f t="shared" si="3"/>
        <v>0.77118466697244847</v>
      </c>
      <c r="G25" s="74">
        <f t="shared" si="4"/>
        <v>0.82923927981614298</v>
      </c>
      <c r="H25" s="10">
        <v>150380</v>
      </c>
      <c r="I25" s="10">
        <v>173178</v>
      </c>
      <c r="J25" s="44">
        <v>143606</v>
      </c>
      <c r="K25" s="43">
        <v>11630</v>
      </c>
      <c r="L25" s="43">
        <v>32078</v>
      </c>
      <c r="M25" s="43">
        <v>2805</v>
      </c>
      <c r="N25" s="2">
        <v>224561</v>
      </c>
    </row>
    <row r="26" spans="1:14" x14ac:dyDescent="0.2">
      <c r="A26" s="35" t="s">
        <v>34</v>
      </c>
      <c r="B26" s="117" t="s">
        <v>33</v>
      </c>
      <c r="C26" s="73">
        <f t="shared" si="0"/>
        <v>19.017097264437691</v>
      </c>
      <c r="D26" s="73">
        <f t="shared" si="1"/>
        <v>21.676240208877285</v>
      </c>
      <c r="E26" s="73">
        <f t="shared" si="2"/>
        <v>4.856187849920615</v>
      </c>
      <c r="F26" s="73">
        <f t="shared" si="3"/>
        <v>0.37929954181732739</v>
      </c>
      <c r="G26" s="74">
        <f t="shared" si="4"/>
        <v>0.805950373403999</v>
      </c>
      <c r="H26" s="10">
        <v>50053</v>
      </c>
      <c r="I26" s="10">
        <v>58114</v>
      </c>
      <c r="J26" s="44">
        <v>46837</v>
      </c>
      <c r="K26" s="43">
        <v>2681</v>
      </c>
      <c r="L26" s="43">
        <v>11967</v>
      </c>
      <c r="M26" s="43">
        <v>2632</v>
      </c>
      <c r="N26" s="2">
        <v>153214</v>
      </c>
    </row>
    <row r="27" spans="1:14" x14ac:dyDescent="0.2">
      <c r="A27" s="35" t="s">
        <v>32</v>
      </c>
      <c r="B27" s="117" t="s">
        <v>31</v>
      </c>
      <c r="C27" s="73">
        <f t="shared" si="0"/>
        <v>44.132539682539679</v>
      </c>
      <c r="D27" s="73">
        <f t="shared" si="1"/>
        <v>6.3120248201561484</v>
      </c>
      <c r="E27" s="73">
        <f t="shared" si="2"/>
        <v>2.602153257997414</v>
      </c>
      <c r="F27" s="73">
        <f t="shared" si="3"/>
        <v>0.88198751846029255</v>
      </c>
      <c r="G27" s="74">
        <f t="shared" si="4"/>
        <v>0.65952964815434978</v>
      </c>
      <c r="H27" s="10">
        <v>166821</v>
      </c>
      <c r="I27" s="10">
        <v>185138</v>
      </c>
      <c r="J27" s="44">
        <v>122104</v>
      </c>
      <c r="K27" s="43">
        <v>29331</v>
      </c>
      <c r="L27" s="43">
        <v>71148</v>
      </c>
      <c r="M27" s="43">
        <v>3780</v>
      </c>
      <c r="N27" s="2">
        <v>209910</v>
      </c>
    </row>
    <row r="28" spans="1:14" x14ac:dyDescent="0.2">
      <c r="A28" s="35" t="s">
        <v>30</v>
      </c>
      <c r="B28" s="117" t="s">
        <v>29</v>
      </c>
      <c r="C28" s="73">
        <f t="shared" si="0"/>
        <v>34.158998646820024</v>
      </c>
      <c r="D28" s="73">
        <f t="shared" si="1"/>
        <v>23.503537735849058</v>
      </c>
      <c r="E28" s="73">
        <f t="shared" si="2"/>
        <v>6.8771062165736963</v>
      </c>
      <c r="F28" s="73">
        <f t="shared" si="3"/>
        <v>0.73939011722807535</v>
      </c>
      <c r="G28" s="74">
        <f t="shared" si="4"/>
        <v>0.33848443797768968</v>
      </c>
      <c r="H28" s="10">
        <v>100974</v>
      </c>
      <c r="I28" s="10">
        <v>119586</v>
      </c>
      <c r="J28" s="44">
        <v>40478</v>
      </c>
      <c r="K28" s="43">
        <v>5088</v>
      </c>
      <c r="L28" s="43">
        <v>17389</v>
      </c>
      <c r="M28" s="43">
        <v>2956</v>
      </c>
      <c r="N28" s="2">
        <v>161736</v>
      </c>
    </row>
    <row r="29" spans="1:14" x14ac:dyDescent="0.2">
      <c r="A29" s="35"/>
      <c r="B29" s="117" t="s">
        <v>26</v>
      </c>
      <c r="C29" s="73">
        <f t="shared" si="0"/>
        <v>23.027688072423103</v>
      </c>
      <c r="D29" s="73">
        <f t="shared" si="1"/>
        <v>9.6314204450393177</v>
      </c>
      <c r="E29" s="73">
        <f t="shared" si="2"/>
        <v>2.9100043809887555</v>
      </c>
      <c r="F29" s="73">
        <f t="shared" si="3"/>
        <v>0.6446649031079611</v>
      </c>
      <c r="G29" s="74">
        <f t="shared" si="4"/>
        <v>0.6630090927865695</v>
      </c>
      <c r="H29" s="10">
        <v>434970</v>
      </c>
      <c r="I29" s="10">
        <v>518103</v>
      </c>
      <c r="J29" s="10">
        <v>343507</v>
      </c>
      <c r="K29" s="10">
        <v>53793</v>
      </c>
      <c r="L29" s="10">
        <v>178042</v>
      </c>
      <c r="M29" s="10">
        <v>18889</v>
      </c>
      <c r="N29" s="10">
        <v>803678</v>
      </c>
    </row>
    <row r="30" spans="1:14" x14ac:dyDescent="0.2">
      <c r="A30" s="35" t="s">
        <v>25</v>
      </c>
      <c r="B30" s="117" t="s">
        <v>24</v>
      </c>
      <c r="C30" s="73">
        <f t="shared" si="0"/>
        <v>17.299735915492956</v>
      </c>
      <c r="D30" s="73">
        <f t="shared" si="1"/>
        <v>27.65910447761194</v>
      </c>
      <c r="E30" s="73">
        <f t="shared" si="2"/>
        <v>6.0105085625324337</v>
      </c>
      <c r="F30" s="73">
        <f t="shared" si="3"/>
        <v>0.37451194373711655</v>
      </c>
      <c r="G30" s="74">
        <f t="shared" si="4"/>
        <v>0.35142135595415397</v>
      </c>
      <c r="H30" s="10">
        <v>39305</v>
      </c>
      <c r="I30" s="10">
        <v>46329</v>
      </c>
      <c r="J30" s="44">
        <v>16281</v>
      </c>
      <c r="K30" s="43">
        <v>1675</v>
      </c>
      <c r="L30" s="43">
        <v>7708</v>
      </c>
      <c r="M30" s="43">
        <v>2272</v>
      </c>
      <c r="N30" s="2">
        <v>123705</v>
      </c>
    </row>
    <row r="31" spans="1:14" x14ac:dyDescent="0.2">
      <c r="A31" s="35"/>
      <c r="B31" s="117" t="s">
        <v>21</v>
      </c>
      <c r="C31" s="73">
        <f t="shared" si="0"/>
        <v>16.856178396072014</v>
      </c>
      <c r="D31" s="73">
        <f t="shared" si="1"/>
        <v>25.546177034804057</v>
      </c>
      <c r="E31" s="73">
        <f t="shared" si="2"/>
        <v>9.0248814018782078</v>
      </c>
      <c r="F31" s="73">
        <f t="shared" si="3"/>
        <v>0.33988667770234299</v>
      </c>
      <c r="G31" s="74">
        <f t="shared" si="4"/>
        <v>0.58388937758801951</v>
      </c>
      <c r="H31" s="10">
        <v>82393</v>
      </c>
      <c r="I31" s="10">
        <v>93218</v>
      </c>
      <c r="J31" s="10">
        <v>54429</v>
      </c>
      <c r="K31" s="10">
        <v>3649</v>
      </c>
      <c r="L31" s="10">
        <v>10329</v>
      </c>
      <c r="M31" s="10">
        <v>4888</v>
      </c>
      <c r="N31" s="10">
        <v>274262</v>
      </c>
    </row>
    <row r="32" spans="1:14" x14ac:dyDescent="0.2">
      <c r="A32" s="35"/>
      <c r="B32" s="117" t="s">
        <v>18</v>
      </c>
      <c r="C32" s="73">
        <f t="shared" si="0"/>
        <v>29.716916558018251</v>
      </c>
      <c r="D32" s="73">
        <f t="shared" si="1"/>
        <v>25.156376638855782</v>
      </c>
      <c r="E32" s="73">
        <f t="shared" si="2"/>
        <v>9.84890340643957</v>
      </c>
      <c r="F32" s="73">
        <f t="shared" si="3"/>
        <v>0.62360431962890195</v>
      </c>
      <c r="G32" s="74">
        <f t="shared" si="4"/>
        <v>0.85172603310875472</v>
      </c>
      <c r="H32" s="10">
        <v>182343</v>
      </c>
      <c r="I32" s="10">
        <v>211062</v>
      </c>
      <c r="J32" s="10">
        <v>179767</v>
      </c>
      <c r="K32" s="10">
        <v>8390</v>
      </c>
      <c r="L32" s="10">
        <v>21430</v>
      </c>
      <c r="M32" s="10">
        <v>6136</v>
      </c>
      <c r="N32" s="10">
        <v>338455</v>
      </c>
    </row>
    <row r="33" spans="1:14" x14ac:dyDescent="0.2">
      <c r="A33" s="35" t="s">
        <v>17</v>
      </c>
      <c r="B33" s="117" t="s">
        <v>16</v>
      </c>
      <c r="C33" s="73">
        <f t="shared" si="0"/>
        <v>32.867867867867865</v>
      </c>
      <c r="D33" s="73">
        <f t="shared" si="1"/>
        <v>28.112851319459345</v>
      </c>
      <c r="E33" s="73">
        <f t="shared" si="2"/>
        <v>8.5534123176343879</v>
      </c>
      <c r="F33" s="73">
        <f t="shared" si="3"/>
        <v>1.3778114255070817</v>
      </c>
      <c r="G33" s="74">
        <f t="shared" si="4"/>
        <v>0.3839919410229406</v>
      </c>
      <c r="H33" s="10">
        <v>218900</v>
      </c>
      <c r="I33" s="10">
        <v>262068</v>
      </c>
      <c r="J33" s="44">
        <v>100632</v>
      </c>
      <c r="K33" s="43">
        <v>9322</v>
      </c>
      <c r="L33" s="43">
        <v>30639</v>
      </c>
      <c r="M33" s="43">
        <v>6660</v>
      </c>
      <c r="N33" s="2">
        <v>190206</v>
      </c>
    </row>
    <row r="34" spans="1:14" x14ac:dyDescent="0.2">
      <c r="A34" s="35" t="s">
        <v>14</v>
      </c>
      <c r="B34" s="117" t="s">
        <v>13</v>
      </c>
      <c r="C34" s="73">
        <f t="shared" si="0"/>
        <v>33.274667599720082</v>
      </c>
      <c r="D34" s="73">
        <f t="shared" si="1"/>
        <v>17.748604243100974</v>
      </c>
      <c r="E34" s="73">
        <f t="shared" si="2"/>
        <v>7.051077313054499</v>
      </c>
      <c r="F34" s="73">
        <f t="shared" si="3"/>
        <v>0.70336936595233579</v>
      </c>
      <c r="G34" s="74">
        <f t="shared" si="4"/>
        <v>0.39951108155231607</v>
      </c>
      <c r="H34" s="10">
        <v>95099</v>
      </c>
      <c r="I34" s="10">
        <v>111266</v>
      </c>
      <c r="J34" s="44">
        <v>44452</v>
      </c>
      <c r="K34" s="43">
        <v>6269</v>
      </c>
      <c r="L34" s="43">
        <v>15780</v>
      </c>
      <c r="M34" s="43">
        <v>2858</v>
      </c>
      <c r="N34" s="2">
        <v>158190</v>
      </c>
    </row>
    <row r="35" spans="1:14" x14ac:dyDescent="0.2">
      <c r="A35" s="35" t="s">
        <v>12</v>
      </c>
      <c r="B35" s="117" t="s">
        <v>11</v>
      </c>
      <c r="C35" s="73">
        <f t="shared" si="0"/>
        <v>14.512699564586358</v>
      </c>
      <c r="D35" s="73">
        <f t="shared" si="1"/>
        <v>19.115290269828289</v>
      </c>
      <c r="E35" s="73">
        <f t="shared" si="2"/>
        <v>4.4063707473376681</v>
      </c>
      <c r="F35" s="73">
        <f t="shared" si="3"/>
        <v>0.38223392166640779</v>
      </c>
      <c r="G35" s="74">
        <f t="shared" si="4"/>
        <v>0.60954743776199849</v>
      </c>
      <c r="H35" s="10">
        <v>39997</v>
      </c>
      <c r="I35" s="10">
        <v>46756</v>
      </c>
      <c r="J35" s="44">
        <v>28500</v>
      </c>
      <c r="K35" s="43">
        <v>2446</v>
      </c>
      <c r="L35" s="43">
        <v>10611</v>
      </c>
      <c r="M35" s="43">
        <v>2756</v>
      </c>
      <c r="N35" s="2">
        <v>122323</v>
      </c>
    </row>
    <row r="36" spans="1:14" x14ac:dyDescent="0.2">
      <c r="A36" s="35"/>
      <c r="B36" s="117" t="s">
        <v>8</v>
      </c>
      <c r="C36" s="73">
        <f t="shared" si="0"/>
        <v>63.522789539227894</v>
      </c>
      <c r="D36" s="73">
        <f t="shared" si="1"/>
        <v>20.2875856509472</v>
      </c>
      <c r="E36" s="73">
        <f t="shared" si="2"/>
        <v>7.3060044513257205</v>
      </c>
      <c r="F36" s="73">
        <f t="shared" si="3"/>
        <v>1.6233252794448461</v>
      </c>
      <c r="G36" s="74">
        <f t="shared" si="4"/>
        <v>0.5041804497336102</v>
      </c>
      <c r="H36" s="10">
        <v>510088</v>
      </c>
      <c r="I36" s="10">
        <v>604002</v>
      </c>
      <c r="J36" s="10">
        <v>304526</v>
      </c>
      <c r="K36" s="10">
        <v>29772</v>
      </c>
      <c r="L36" s="10">
        <v>82672</v>
      </c>
      <c r="M36" s="10">
        <v>8030</v>
      </c>
      <c r="N36" s="10">
        <v>372077</v>
      </c>
    </row>
    <row r="37" spans="1:14" x14ac:dyDescent="0.2">
      <c r="A37" s="35" t="s">
        <v>7</v>
      </c>
      <c r="B37" s="117" t="s">
        <v>6</v>
      </c>
      <c r="C37" s="73">
        <f t="shared" si="0"/>
        <v>14.179487179487179</v>
      </c>
      <c r="D37" s="73">
        <f t="shared" si="1"/>
        <v>27.895579756566303</v>
      </c>
      <c r="E37" s="73">
        <f t="shared" si="2"/>
        <v>7.097799511002445</v>
      </c>
      <c r="F37" s="73">
        <f t="shared" si="3"/>
        <v>0.34450430778724517</v>
      </c>
      <c r="G37" s="74">
        <f t="shared" si="4"/>
        <v>0.76394534389711788</v>
      </c>
      <c r="H37" s="10">
        <v>36498</v>
      </c>
      <c r="I37" s="10">
        <v>43545</v>
      </c>
      <c r="J37" s="44">
        <v>33266</v>
      </c>
      <c r="K37" s="43">
        <v>1561</v>
      </c>
      <c r="L37" s="43">
        <v>6135</v>
      </c>
      <c r="M37" s="43">
        <v>2574</v>
      </c>
      <c r="N37" s="2">
        <v>126399</v>
      </c>
    </row>
    <row r="38" spans="1:14" x14ac:dyDescent="0.2">
      <c r="A38" s="35" t="s">
        <v>5</v>
      </c>
      <c r="B38" s="117" t="s">
        <v>4</v>
      </c>
      <c r="C38" s="73">
        <f t="shared" si="0"/>
        <v>37.398263888888891</v>
      </c>
      <c r="D38" s="73">
        <f t="shared" si="1"/>
        <v>15.81833397708253</v>
      </c>
      <c r="E38" s="73">
        <f t="shared" si="2"/>
        <v>4.2088657462916652</v>
      </c>
      <c r="F38" s="73">
        <f t="shared" si="3"/>
        <v>0.71173843275151927</v>
      </c>
      <c r="G38" s="74">
        <f t="shared" si="4"/>
        <v>0.37697886229153271</v>
      </c>
      <c r="H38" s="10">
        <v>107707</v>
      </c>
      <c r="I38" s="10">
        <v>122861</v>
      </c>
      <c r="J38" s="44">
        <v>46316</v>
      </c>
      <c r="K38" s="43">
        <v>7767</v>
      </c>
      <c r="L38" s="43">
        <v>29191</v>
      </c>
      <c r="M38" s="43">
        <v>2880</v>
      </c>
      <c r="N38" s="2">
        <v>172621</v>
      </c>
    </row>
    <row r="39" spans="1:14" x14ac:dyDescent="0.2">
      <c r="A39" s="35" t="s">
        <v>3</v>
      </c>
      <c r="B39" s="117" t="s">
        <v>2</v>
      </c>
      <c r="C39" s="73">
        <f t="shared" si="0"/>
        <v>62.151229370158305</v>
      </c>
      <c r="D39" s="73">
        <f t="shared" si="1"/>
        <v>15.060830361348495</v>
      </c>
      <c r="E39" s="73">
        <f t="shared" si="2"/>
        <v>9.8222231974371343</v>
      </c>
      <c r="F39" s="73">
        <f t="shared" si="3"/>
        <v>1.0525674728768206</v>
      </c>
      <c r="G39" s="74">
        <f t="shared" si="4"/>
        <v>0.37478051461225365</v>
      </c>
      <c r="H39" s="10">
        <v>184527</v>
      </c>
      <c r="I39" s="10">
        <v>223819</v>
      </c>
      <c r="J39" s="44">
        <v>83883</v>
      </c>
      <c r="K39" s="43">
        <v>14861</v>
      </c>
      <c r="L39" s="43">
        <v>22787</v>
      </c>
      <c r="M39" s="43">
        <v>2969</v>
      </c>
      <c r="N39" s="2">
        <v>212641</v>
      </c>
    </row>
    <row r="40" spans="1:14" x14ac:dyDescent="0.2">
      <c r="A40" s="38" t="s">
        <v>1</v>
      </c>
      <c r="B40" s="118" t="s">
        <v>0</v>
      </c>
      <c r="C40" s="75">
        <f t="shared" si="0"/>
        <v>30.172005571030642</v>
      </c>
      <c r="D40" s="75">
        <f t="shared" si="1"/>
        <v>6.7695355634946415</v>
      </c>
      <c r="E40" s="75">
        <f t="shared" si="2"/>
        <v>2.5303986791628224</v>
      </c>
      <c r="F40" s="75">
        <f t="shared" si="3"/>
        <v>0.47441231632039915</v>
      </c>
      <c r="G40" s="76">
        <f t="shared" si="4"/>
        <v>0.32094571902856539</v>
      </c>
      <c r="H40" s="10">
        <v>86654</v>
      </c>
      <c r="I40" s="10">
        <v>104217</v>
      </c>
      <c r="J40" s="44">
        <v>33448</v>
      </c>
      <c r="K40" s="43">
        <v>15395</v>
      </c>
      <c r="L40" s="43">
        <v>41186</v>
      </c>
      <c r="M40" s="43">
        <v>2872</v>
      </c>
      <c r="N40" s="2">
        <v>219676</v>
      </c>
    </row>
    <row r="41" spans="1:14" x14ac:dyDescent="0.2">
      <c r="A41" s="69"/>
      <c r="B41" s="119"/>
      <c r="C41" s="77"/>
      <c r="D41" s="77"/>
      <c r="E41" s="77"/>
      <c r="F41" s="77"/>
      <c r="G41" s="78"/>
      <c r="I41" s="12"/>
    </row>
    <row r="42" spans="1:14" x14ac:dyDescent="0.2">
      <c r="A42" s="116" t="s">
        <v>127</v>
      </c>
      <c r="B42" s="53" t="s">
        <v>127</v>
      </c>
      <c r="C42" s="79">
        <f>AVERAGE(C2:C40)</f>
        <v>34.527838807539709</v>
      </c>
      <c r="D42" s="79">
        <f>AVERAGE(D2:D40)</f>
        <v>20.216551458675831</v>
      </c>
      <c r="E42" s="79">
        <f>AVERAGE(E2:E40)</f>
        <v>8.1435224124108547</v>
      </c>
      <c r="F42" s="79">
        <f>AVERAGE(F2:F40)</f>
        <v>0.73382384392823019</v>
      </c>
      <c r="G42" s="80">
        <f>AVERAGE(G2:G40)</f>
        <v>0.55233187947178553</v>
      </c>
    </row>
    <row r="43" spans="1:14" x14ac:dyDescent="0.2">
      <c r="A43" s="116" t="s">
        <v>128</v>
      </c>
      <c r="B43" s="53" t="s">
        <v>128</v>
      </c>
      <c r="C43" s="79">
        <f>MEDIAN(C2:C40)</f>
        <v>32.867867867867865</v>
      </c>
      <c r="D43" s="79">
        <f>MEDIAN(D2:D40)</f>
        <v>20.2875856509472</v>
      </c>
      <c r="E43" s="79">
        <f>MEDIAN(E2:E40)</f>
        <v>7.097799511002445</v>
      </c>
      <c r="F43" s="79">
        <f>MEDIAN(F2:F40)</f>
        <v>0.70336936595233579</v>
      </c>
      <c r="G43" s="80">
        <f>MEDIAN(G2:G40)</f>
        <v>0.49198972266303936</v>
      </c>
    </row>
    <row r="45" spans="1:14" ht="101.25" customHeight="1" x14ac:dyDescent="0.2">
      <c r="B45" s="189" t="s">
        <v>220</v>
      </c>
      <c r="C45" s="189"/>
      <c r="D45" s="189"/>
      <c r="E45" s="189"/>
      <c r="F45" s="189"/>
      <c r="G45" s="189"/>
      <c r="H45" s="189"/>
    </row>
  </sheetData>
  <autoFilter ref="B1:G1" xr:uid="{6FB01ACF-E5E0-4DB7-A3D3-98B0279B9F24}"/>
  <mergeCells count="1">
    <mergeCell ref="B45:H45"/>
  </mergeCells>
  <conditionalFormatting sqref="A2:G40">
    <cfRule type="expression" dxfId="17" priority="1">
      <formula>MOD(ROW(),2)=0</formula>
    </cfRule>
  </conditionalFormatting>
  <printOptions horizontalCentered="1" verticalCentered="1"/>
  <pageMargins left="0.45" right="0.45" top="0.5" bottom="0.5" header="0.4" footer="0.4"/>
  <pageSetup fitToWidth="0" fitToHeight="0" orientation="portrait" r:id="rId1"/>
  <headerFooter>
    <oddHeader>&amp;C&amp;"Arial,Regular"Circulation Measures by Municipality FY2019</oddHeader>
    <oddFooter>&amp;C&amp;"Arial,Regular"&amp;10RI Office of Library &amp; Information Services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94AFC-890B-4797-9520-778706678B28}">
  <sheetPr>
    <tabColor theme="7" tint="0.39997558519241921"/>
  </sheetPr>
  <dimension ref="A1:G60"/>
  <sheetViews>
    <sheetView zoomScale="110" zoomScaleNormal="110" workbookViewId="0">
      <pane ySplit="1" topLeftCell="A2" activePane="bottomLeft" state="frozen"/>
      <selection pane="bottomLeft"/>
    </sheetView>
  </sheetViews>
  <sheetFormatPr defaultRowHeight="12.75" x14ac:dyDescent="0.2"/>
  <cols>
    <col min="1" max="1" width="36.7109375" style="5" bestFit="1" customWidth="1"/>
    <col min="2" max="2" width="16.7109375" style="5" bestFit="1" customWidth="1"/>
    <col min="3" max="5" width="12" style="18" bestFit="1" customWidth="1"/>
    <col min="6" max="6" width="13.140625" style="18" bestFit="1" customWidth="1"/>
    <col min="7" max="7" width="12" style="18" bestFit="1" customWidth="1"/>
    <col min="8" max="8" width="13.140625" style="5" bestFit="1" customWidth="1"/>
    <col min="9" max="9" width="11.85546875" style="5" bestFit="1" customWidth="1"/>
    <col min="10" max="10" width="12.7109375" style="5" bestFit="1" customWidth="1"/>
    <col min="11" max="11" width="10.5703125" style="5" bestFit="1" customWidth="1"/>
    <col min="12" max="12" width="13.140625" style="5" bestFit="1" customWidth="1"/>
    <col min="13" max="13" width="10.7109375" style="5" bestFit="1" customWidth="1"/>
    <col min="14" max="14" width="12.140625" style="5" bestFit="1" customWidth="1"/>
    <col min="15" max="15" width="11.85546875" style="5" bestFit="1" customWidth="1"/>
    <col min="16" max="16384" width="9.140625" style="5"/>
  </cols>
  <sheetData>
    <row r="1" spans="1:7" s="4" customFormat="1" ht="51" x14ac:dyDescent="0.25">
      <c r="A1" s="3" t="s">
        <v>117</v>
      </c>
      <c r="B1" s="3" t="s">
        <v>116</v>
      </c>
      <c r="C1" s="104" t="s">
        <v>141</v>
      </c>
      <c r="D1" s="104" t="s">
        <v>143</v>
      </c>
      <c r="E1" s="104" t="s">
        <v>150</v>
      </c>
      <c r="F1" s="104" t="s">
        <v>144</v>
      </c>
      <c r="G1" s="104" t="s">
        <v>139</v>
      </c>
    </row>
    <row r="2" spans="1:7" s="4" customFormat="1" ht="15.75" customHeight="1" x14ac:dyDescent="0.2">
      <c r="A2" s="89" t="s">
        <v>148</v>
      </c>
      <c r="B2" s="90"/>
      <c r="C2" s="90"/>
      <c r="D2" s="90"/>
      <c r="E2" s="90"/>
      <c r="F2" s="90"/>
      <c r="G2" s="90"/>
    </row>
    <row r="3" spans="1:7" x14ac:dyDescent="0.2">
      <c r="A3" s="5" t="s">
        <v>27</v>
      </c>
      <c r="B3" s="5" t="s">
        <v>26</v>
      </c>
      <c r="C3" s="82">
        <v>21.733894945490583</v>
      </c>
      <c r="D3" s="82">
        <v>5.9876018420120438</v>
      </c>
      <c r="E3" s="82">
        <v>0.38</v>
      </c>
      <c r="F3" s="82">
        <v>0.16191504800312279</v>
      </c>
      <c r="G3" s="82">
        <v>3.4219221439981067</v>
      </c>
    </row>
    <row r="4" spans="1:7" x14ac:dyDescent="0.2">
      <c r="A4" s="5" t="s">
        <v>28</v>
      </c>
      <c r="B4" s="5" t="s">
        <v>26</v>
      </c>
      <c r="C4" s="82">
        <v>23.182443245806414</v>
      </c>
      <c r="D4" s="82">
        <v>10.599538834380368</v>
      </c>
      <c r="E4" s="82">
        <v>2.5299999999999998</v>
      </c>
      <c r="F4" s="82">
        <v>1.1667698348359625</v>
      </c>
      <c r="G4" s="82">
        <v>0.24893727066689456</v>
      </c>
    </row>
    <row r="5" spans="1:7" x14ac:dyDescent="0.2">
      <c r="A5" s="5" t="s">
        <v>73</v>
      </c>
      <c r="B5" s="5" t="s">
        <v>72</v>
      </c>
      <c r="C5" s="82">
        <v>51.534056282487903</v>
      </c>
      <c r="D5" s="82">
        <v>18.539615915363385</v>
      </c>
      <c r="E5" s="82">
        <v>8.0222175227337758</v>
      </c>
      <c r="F5" s="82">
        <v>1.6951218871078821</v>
      </c>
      <c r="G5" s="82">
        <v>0.32234889483657475</v>
      </c>
    </row>
    <row r="6" spans="1:7" x14ac:dyDescent="0.2">
      <c r="A6" s="5" t="s">
        <v>9</v>
      </c>
      <c r="B6" s="5" t="s">
        <v>8</v>
      </c>
      <c r="C6" s="82">
        <v>73.714898019509306</v>
      </c>
      <c r="D6" s="82">
        <v>20.078772465242455</v>
      </c>
      <c r="E6" s="82">
        <v>7.3897139576677313</v>
      </c>
      <c r="F6" s="82">
        <v>2.335532958884226</v>
      </c>
      <c r="G6" s="82">
        <v>0.49285368073863034</v>
      </c>
    </row>
    <row r="7" spans="1:7" ht="13.5" customHeight="1" x14ac:dyDescent="0.2">
      <c r="A7" s="87" t="s">
        <v>32</v>
      </c>
      <c r="B7" s="87" t="s">
        <v>31</v>
      </c>
      <c r="C7" s="88">
        <v>44.132539682539679</v>
      </c>
      <c r="D7" s="88">
        <v>6.3120248201561484</v>
      </c>
      <c r="E7" s="88">
        <v>2.602153257997414</v>
      </c>
      <c r="F7" s="88">
        <v>0.88198751846029255</v>
      </c>
      <c r="G7" s="88">
        <v>0.65952964815434978</v>
      </c>
    </row>
    <row r="8" spans="1:7" x14ac:dyDescent="0.2">
      <c r="C8" s="82"/>
      <c r="D8" s="82"/>
      <c r="E8" s="82"/>
      <c r="F8" s="82"/>
      <c r="G8" s="82"/>
    </row>
    <row r="9" spans="1:7" x14ac:dyDescent="0.2">
      <c r="A9" s="89" t="s">
        <v>152</v>
      </c>
      <c r="B9" s="87"/>
      <c r="C9" s="91"/>
      <c r="D9" s="91"/>
      <c r="E9" s="91"/>
      <c r="F9" s="91"/>
      <c r="G9" s="91"/>
    </row>
    <row r="10" spans="1:7" x14ac:dyDescent="0.2">
      <c r="A10" s="5" t="s">
        <v>67</v>
      </c>
      <c r="B10" s="5" t="s">
        <v>66</v>
      </c>
      <c r="C10" s="82">
        <v>35.9308564231738</v>
      </c>
      <c r="D10" s="82">
        <v>18.75052216291483</v>
      </c>
      <c r="E10" s="82">
        <v>6.8708463549971297</v>
      </c>
      <c r="F10" s="82">
        <v>1.6094019222150291</v>
      </c>
      <c r="G10" s="82">
        <v>0.4195752264963612</v>
      </c>
    </row>
    <row r="11" spans="1:7" x14ac:dyDescent="0.2">
      <c r="A11" s="5" t="s">
        <v>1</v>
      </c>
      <c r="B11" s="5" t="s">
        <v>0</v>
      </c>
      <c r="C11" s="82">
        <v>30.172005571030642</v>
      </c>
      <c r="D11" s="82">
        <v>6.7695355634946415</v>
      </c>
      <c r="E11" s="82">
        <v>2.5303986791628224</v>
      </c>
      <c r="F11" s="82">
        <v>0.47441231632039915</v>
      </c>
      <c r="G11" s="82">
        <v>0.32094571902856539</v>
      </c>
    </row>
    <row r="12" spans="1:7" x14ac:dyDescent="0.2">
      <c r="A12" s="5" t="s">
        <v>75</v>
      </c>
      <c r="B12" s="5" t="s">
        <v>74</v>
      </c>
      <c r="C12" s="82">
        <v>36.460078856579592</v>
      </c>
      <c r="D12" s="82">
        <v>19.746431138954502</v>
      </c>
      <c r="E12" s="82">
        <v>5.4912606386017018</v>
      </c>
      <c r="F12" s="82">
        <v>0.99061274749733375</v>
      </c>
      <c r="G12" s="82">
        <v>0.88389824778567749</v>
      </c>
    </row>
    <row r="13" spans="1:7" x14ac:dyDescent="0.2">
      <c r="A13" s="5" t="s">
        <v>71</v>
      </c>
      <c r="B13" s="5" t="s">
        <v>70</v>
      </c>
      <c r="C13" s="82">
        <v>77.583097706566136</v>
      </c>
      <c r="D13" s="82">
        <v>21.44936325045482</v>
      </c>
      <c r="E13" s="82">
        <v>8.4450546170835068</v>
      </c>
      <c r="F13" s="82">
        <v>1.37631814467489</v>
      </c>
      <c r="G13" s="82">
        <v>0.51683276788238619</v>
      </c>
    </row>
    <row r="14" spans="1:7" x14ac:dyDescent="0.2">
      <c r="A14" s="5" t="s">
        <v>36</v>
      </c>
      <c r="B14" s="5" t="s">
        <v>35</v>
      </c>
      <c r="C14" s="82">
        <v>53.611408199643492</v>
      </c>
      <c r="D14" s="82">
        <v>14.890627687016337</v>
      </c>
      <c r="E14" s="82">
        <v>5.3986532826236049</v>
      </c>
      <c r="F14" s="82">
        <v>0.77118466697244847</v>
      </c>
      <c r="G14" s="82">
        <v>0.82923927981614298</v>
      </c>
    </row>
    <row r="15" spans="1:7" x14ac:dyDescent="0.2">
      <c r="A15" s="5" t="s">
        <v>17</v>
      </c>
      <c r="B15" s="5" t="s">
        <v>16</v>
      </c>
      <c r="C15" s="82">
        <v>32.867867867867865</v>
      </c>
      <c r="D15" s="82">
        <v>28.112851319459345</v>
      </c>
      <c r="E15" s="82">
        <v>8.5534123176343879</v>
      </c>
      <c r="F15" s="82">
        <v>1.3778114255070817</v>
      </c>
      <c r="G15" s="82">
        <v>0.3839919410229406</v>
      </c>
    </row>
    <row r="16" spans="1:7" x14ac:dyDescent="0.2">
      <c r="A16" s="5" t="s">
        <v>5</v>
      </c>
      <c r="B16" s="5" t="s">
        <v>4</v>
      </c>
      <c r="C16" s="82">
        <v>37.398263888888891</v>
      </c>
      <c r="D16" s="82">
        <v>15.81833397708253</v>
      </c>
      <c r="E16" s="82">
        <v>4.2088657462916652</v>
      </c>
      <c r="F16" s="82">
        <v>0.71173843275151927</v>
      </c>
      <c r="G16" s="82">
        <v>0.37697886229153271</v>
      </c>
    </row>
    <row r="17" spans="1:7" x14ac:dyDescent="0.2">
      <c r="A17" s="5" t="s">
        <v>53</v>
      </c>
      <c r="B17" s="5" t="s">
        <v>52</v>
      </c>
      <c r="C17" s="82">
        <v>18.854576271186442</v>
      </c>
      <c r="D17" s="82">
        <v>10.459754009030048</v>
      </c>
      <c r="E17" s="82">
        <v>2.3352566999200528</v>
      </c>
      <c r="F17" s="82">
        <v>0.44641053582819479</v>
      </c>
      <c r="G17" s="82">
        <v>0.23270767902594405</v>
      </c>
    </row>
    <row r="18" spans="1:7" x14ac:dyDescent="0.2">
      <c r="A18" s="5" t="s">
        <v>42</v>
      </c>
      <c r="B18" s="5" t="s">
        <v>41</v>
      </c>
      <c r="C18" s="82">
        <v>57.811015831134561</v>
      </c>
      <c r="D18" s="82">
        <v>19.554144954997632</v>
      </c>
      <c r="E18" s="82">
        <v>8.3655155642023349</v>
      </c>
      <c r="F18" s="82">
        <v>0.9023240766648013</v>
      </c>
      <c r="G18" s="82">
        <v>1.3098006725001696</v>
      </c>
    </row>
    <row r="19" spans="1:7" x14ac:dyDescent="0.2">
      <c r="A19" s="5" t="s">
        <v>39</v>
      </c>
      <c r="B19" s="5" t="s">
        <v>37</v>
      </c>
      <c r="C19" s="82">
        <v>73.539963942307693</v>
      </c>
      <c r="D19" s="82">
        <v>23.83857390443179</v>
      </c>
      <c r="E19" s="82">
        <v>11.796136725609507</v>
      </c>
      <c r="F19" s="82">
        <v>1.2832277496912456</v>
      </c>
      <c r="G19" s="82">
        <v>0.54711409303034075</v>
      </c>
    </row>
    <row r="20" spans="1:7" x14ac:dyDescent="0.2">
      <c r="A20" s="5" t="s">
        <v>84</v>
      </c>
      <c r="B20" s="5" t="s">
        <v>83</v>
      </c>
      <c r="C20" s="82">
        <v>25.538854094177687</v>
      </c>
      <c r="D20" s="82">
        <v>16.30627719080174</v>
      </c>
      <c r="E20" s="82">
        <v>5.7150823385902241</v>
      </c>
      <c r="F20" s="82">
        <v>0.79166239205344369</v>
      </c>
      <c r="G20" s="82">
        <v>0.39337114282229541</v>
      </c>
    </row>
    <row r="21" spans="1:7" x14ac:dyDescent="0.2">
      <c r="A21" s="5" t="s">
        <v>3</v>
      </c>
      <c r="B21" s="5" t="s">
        <v>2</v>
      </c>
      <c r="C21" s="82">
        <v>62.151229370158305</v>
      </c>
      <c r="D21" s="82">
        <v>15.060830361348495</v>
      </c>
      <c r="E21" s="82">
        <v>9.8222231974371343</v>
      </c>
      <c r="F21" s="82">
        <v>1.0525674728768206</v>
      </c>
      <c r="G21" s="82">
        <v>0.37478051461225365</v>
      </c>
    </row>
    <row r="22" spans="1:7" x14ac:dyDescent="0.2">
      <c r="A22" s="87" t="s">
        <v>51</v>
      </c>
      <c r="B22" s="87" t="s">
        <v>50</v>
      </c>
      <c r="C22" s="88">
        <v>60.308398950131235</v>
      </c>
      <c r="D22" s="88">
        <v>26.53174902552496</v>
      </c>
      <c r="E22" s="88">
        <v>9.9979625681118218</v>
      </c>
      <c r="F22" s="88">
        <v>0.86939342249470553</v>
      </c>
      <c r="G22" s="88">
        <v>0.85828432232106044</v>
      </c>
    </row>
    <row r="24" spans="1:7" x14ac:dyDescent="0.2">
      <c r="A24" s="89" t="s">
        <v>153</v>
      </c>
      <c r="B24" s="87"/>
      <c r="C24" s="91"/>
      <c r="D24" s="91"/>
      <c r="E24" s="91"/>
      <c r="F24" s="91"/>
      <c r="G24" s="91"/>
    </row>
    <row r="25" spans="1:7" x14ac:dyDescent="0.2">
      <c r="A25" s="5" t="s">
        <v>79</v>
      </c>
      <c r="B25" s="5" t="s">
        <v>78</v>
      </c>
      <c r="C25" s="82">
        <v>5.1583801122694464</v>
      </c>
      <c r="D25" s="82">
        <v>5.5610149013290373</v>
      </c>
      <c r="E25" s="82">
        <v>0.7126341866226259</v>
      </c>
      <c r="F25" s="82">
        <v>0.10829379240029803</v>
      </c>
      <c r="G25" s="82">
        <v>0.44401796060254922</v>
      </c>
    </row>
    <row r="26" spans="1:7" x14ac:dyDescent="0.2">
      <c r="A26" s="5" t="s">
        <v>30</v>
      </c>
      <c r="B26" s="5" t="s">
        <v>29</v>
      </c>
      <c r="C26" s="82">
        <v>34.158998646820024</v>
      </c>
      <c r="D26" s="82">
        <v>23.503537735849058</v>
      </c>
      <c r="E26" s="82">
        <v>6.8771062165736963</v>
      </c>
      <c r="F26" s="82">
        <v>0.73939011722807535</v>
      </c>
      <c r="G26" s="82">
        <v>0.33848443797768968</v>
      </c>
    </row>
    <row r="27" spans="1:7" x14ac:dyDescent="0.2">
      <c r="A27" s="5" t="s">
        <v>86</v>
      </c>
      <c r="B27" s="5" t="s">
        <v>85</v>
      </c>
      <c r="C27" s="82">
        <v>88.538367844092576</v>
      </c>
      <c r="D27" s="82">
        <v>28.637077084059992</v>
      </c>
      <c r="E27" s="82">
        <v>20.135499693439609</v>
      </c>
      <c r="F27" s="82">
        <v>1.5593572832682829</v>
      </c>
      <c r="G27" s="82">
        <v>0.37584726409061842</v>
      </c>
    </row>
    <row r="28" spans="1:7" x14ac:dyDescent="0.2">
      <c r="A28" s="5" t="s">
        <v>47</v>
      </c>
      <c r="B28" s="5" t="s">
        <v>46</v>
      </c>
      <c r="C28" s="82">
        <v>40.347575449304848</v>
      </c>
      <c r="D28" s="82">
        <v>15.279580465421173</v>
      </c>
      <c r="E28" s="82">
        <v>8.6596904024767802</v>
      </c>
      <c r="F28" s="82">
        <v>0.79618117229129659</v>
      </c>
      <c r="G28" s="82">
        <v>0.73929955525047553</v>
      </c>
    </row>
    <row r="29" spans="1:7" x14ac:dyDescent="0.2">
      <c r="A29" s="5" t="s">
        <v>118</v>
      </c>
      <c r="B29" s="5" t="s">
        <v>45</v>
      </c>
      <c r="C29" s="82">
        <v>53.567371202113605</v>
      </c>
      <c r="D29" s="82">
        <v>25.944800669082799</v>
      </c>
      <c r="E29" s="82">
        <v>11.729770607511973</v>
      </c>
      <c r="F29" s="82">
        <v>1.1096749576705698</v>
      </c>
      <c r="G29" s="82">
        <v>0.44880404882661395</v>
      </c>
    </row>
    <row r="30" spans="1:7" x14ac:dyDescent="0.2">
      <c r="A30" s="5" t="s">
        <v>14</v>
      </c>
      <c r="B30" s="5" t="s">
        <v>13</v>
      </c>
      <c r="C30" s="82">
        <v>33.274667599720082</v>
      </c>
      <c r="D30" s="82">
        <v>17.748604243100974</v>
      </c>
      <c r="E30" s="82">
        <v>7.051077313054499</v>
      </c>
      <c r="F30" s="82">
        <v>0.70336936595233579</v>
      </c>
      <c r="G30" s="82">
        <v>0.39951108155231607</v>
      </c>
    </row>
    <row r="31" spans="1:7" x14ac:dyDescent="0.2">
      <c r="A31" s="5" t="s">
        <v>19</v>
      </c>
      <c r="B31" s="5" t="s">
        <v>18</v>
      </c>
      <c r="C31" s="82">
        <v>42.762561274509807</v>
      </c>
      <c r="D31" s="82">
        <v>26.596705805609915</v>
      </c>
      <c r="E31" s="82">
        <v>11.512035010940918</v>
      </c>
      <c r="F31" s="82">
        <v>0.90815491271542725</v>
      </c>
      <c r="G31" s="82">
        <v>0.70236248474777885</v>
      </c>
    </row>
    <row r="32" spans="1:7" x14ac:dyDescent="0.2">
      <c r="A32" s="5" t="s">
        <v>82</v>
      </c>
      <c r="B32" s="5" t="s">
        <v>80</v>
      </c>
      <c r="C32" s="82">
        <v>27.702127659574469</v>
      </c>
      <c r="D32" s="82">
        <v>15.835626767200754</v>
      </c>
      <c r="E32" s="82">
        <v>5.9770900035574526</v>
      </c>
      <c r="F32" s="82">
        <v>0.50945432934298773</v>
      </c>
      <c r="G32" s="82">
        <v>0.4515998476335587</v>
      </c>
    </row>
    <row r="33" spans="1:7" x14ac:dyDescent="0.2">
      <c r="A33" s="5" t="s">
        <v>69</v>
      </c>
      <c r="B33" s="5" t="s">
        <v>68</v>
      </c>
      <c r="C33" s="82">
        <v>59.981467473524965</v>
      </c>
      <c r="D33" s="82">
        <v>27.291617122473244</v>
      </c>
      <c r="E33" s="82">
        <v>13.967594705613875</v>
      </c>
      <c r="F33" s="82">
        <v>1.0064734675531828</v>
      </c>
      <c r="G33" s="82">
        <v>0.32303477872539726</v>
      </c>
    </row>
    <row r="34" spans="1:7" x14ac:dyDescent="0.2">
      <c r="A34" s="5" t="s">
        <v>34</v>
      </c>
      <c r="B34" s="5" t="s">
        <v>33</v>
      </c>
      <c r="C34" s="82">
        <v>19.017097264437691</v>
      </c>
      <c r="D34" s="82">
        <v>21.676240208877285</v>
      </c>
      <c r="E34" s="82">
        <v>4.856187849920615</v>
      </c>
      <c r="F34" s="82">
        <v>0.37929954181732739</v>
      </c>
      <c r="G34" s="82">
        <v>0.805950373403999</v>
      </c>
    </row>
    <row r="35" spans="1:7" x14ac:dyDescent="0.2">
      <c r="A35" s="87" t="s">
        <v>12</v>
      </c>
      <c r="B35" s="87" t="s">
        <v>11</v>
      </c>
      <c r="C35" s="88">
        <v>14.512699564586358</v>
      </c>
      <c r="D35" s="88">
        <v>19.115290269828289</v>
      </c>
      <c r="E35" s="88">
        <v>4.4063707473376681</v>
      </c>
      <c r="F35" s="88">
        <v>0.38223392166640779</v>
      </c>
      <c r="G35" s="88">
        <v>0.60954743776199849</v>
      </c>
    </row>
    <row r="37" spans="1:7" x14ac:dyDescent="0.2">
      <c r="A37" s="89" t="s">
        <v>154</v>
      </c>
      <c r="B37" s="87"/>
      <c r="C37" s="91"/>
      <c r="D37" s="91"/>
      <c r="E37" s="91"/>
      <c r="F37" s="91"/>
      <c r="G37" s="91"/>
    </row>
    <row r="38" spans="1:7" x14ac:dyDescent="0.2">
      <c r="A38" s="5" t="s">
        <v>77</v>
      </c>
      <c r="B38" s="5" t="s">
        <v>76</v>
      </c>
      <c r="C38" s="82">
        <v>34.283453237410072</v>
      </c>
      <c r="D38" s="82">
        <v>25.986805768640686</v>
      </c>
      <c r="E38" s="82">
        <v>10.820365401814232</v>
      </c>
      <c r="F38" s="82">
        <v>0.6576971165420249</v>
      </c>
      <c r="G38" s="82">
        <v>0.30932448548251879</v>
      </c>
    </row>
    <row r="39" spans="1:7" x14ac:dyDescent="0.2">
      <c r="A39" s="5" t="s">
        <v>25</v>
      </c>
      <c r="B39" s="5" t="s">
        <v>24</v>
      </c>
      <c r="C39" s="82">
        <v>17.299735915492956</v>
      </c>
      <c r="D39" s="82">
        <v>27.65910447761194</v>
      </c>
      <c r="E39" s="82">
        <v>6.0105085625324337</v>
      </c>
      <c r="F39" s="82">
        <v>0.37451194373711655</v>
      </c>
      <c r="G39" s="82">
        <v>0.35142135595415397</v>
      </c>
    </row>
    <row r="40" spans="1:7" x14ac:dyDescent="0.2">
      <c r="A40" s="5" t="s">
        <v>20</v>
      </c>
      <c r="B40" s="5" t="s">
        <v>18</v>
      </c>
      <c r="C40" s="82">
        <v>14.890668523676879</v>
      </c>
      <c r="D40" s="82">
        <v>21.244906997342781</v>
      </c>
      <c r="E40" s="82">
        <v>6.6048464821699024</v>
      </c>
      <c r="F40" s="82">
        <v>0.30195128092150814</v>
      </c>
      <c r="G40" s="82">
        <v>1.3595297158700048</v>
      </c>
    </row>
    <row r="41" spans="1:7" x14ac:dyDescent="0.2">
      <c r="A41" s="5" t="s">
        <v>65</v>
      </c>
      <c r="B41" s="5" t="s">
        <v>64</v>
      </c>
      <c r="C41" s="82">
        <v>24.846534653465348</v>
      </c>
      <c r="D41" s="82">
        <v>31.958860759493671</v>
      </c>
      <c r="E41" s="82">
        <v>9.430972762645915</v>
      </c>
      <c r="F41" s="82">
        <v>0.49113279730255477</v>
      </c>
      <c r="G41" s="82">
        <v>0.39817473677261778</v>
      </c>
    </row>
    <row r="42" spans="1:7" x14ac:dyDescent="0.2">
      <c r="A42" s="5" t="s">
        <v>223</v>
      </c>
      <c r="B42" s="5" t="s">
        <v>6</v>
      </c>
      <c r="C42" s="82">
        <v>14.179487179487179</v>
      </c>
      <c r="D42" s="82">
        <v>27.895579756566303</v>
      </c>
      <c r="E42" s="82">
        <v>7.097799511002445</v>
      </c>
      <c r="F42" s="82">
        <v>0.34450430778724517</v>
      </c>
      <c r="G42" s="82">
        <v>0.76394534389711788</v>
      </c>
    </row>
    <row r="43" spans="1:7" x14ac:dyDescent="0.2">
      <c r="A43" s="5" t="s">
        <v>22</v>
      </c>
      <c r="B43" s="5" t="s">
        <v>21</v>
      </c>
      <c r="C43" s="82">
        <v>22.350334448160535</v>
      </c>
      <c r="D43" s="82">
        <v>27.398902104300092</v>
      </c>
      <c r="E43" s="82">
        <v>10.086561131694173</v>
      </c>
      <c r="F43" s="82">
        <v>0.43994740669462828</v>
      </c>
      <c r="G43" s="82">
        <v>0.46475439943900893</v>
      </c>
    </row>
    <row r="44" spans="1:7" x14ac:dyDescent="0.2">
      <c r="A44" s="5" t="s">
        <v>60</v>
      </c>
      <c r="B44" s="5" t="s">
        <v>59</v>
      </c>
      <c r="C44" s="82">
        <v>12.925814751286449</v>
      </c>
      <c r="D44" s="82">
        <v>25.792971734148203</v>
      </c>
      <c r="E44" s="82">
        <v>5.9171048019628465</v>
      </c>
      <c r="F44" s="82">
        <v>0.23687847726491409</v>
      </c>
      <c r="G44" s="82">
        <v>0.67248171074845242</v>
      </c>
    </row>
    <row r="45" spans="1:7" x14ac:dyDescent="0.2">
      <c r="A45" s="5" t="s">
        <v>55</v>
      </c>
      <c r="B45" s="5" t="s">
        <v>54</v>
      </c>
      <c r="C45" s="82">
        <v>28.036316947909025</v>
      </c>
      <c r="D45" s="82">
        <v>25.964551172098343</v>
      </c>
      <c r="E45" s="82">
        <v>16.803700277520814</v>
      </c>
      <c r="F45" s="82">
        <v>0.64963378347447931</v>
      </c>
      <c r="G45" s="82">
        <v>0.74159913679203737</v>
      </c>
    </row>
    <row r="46" spans="1:7" x14ac:dyDescent="0.2">
      <c r="A46" s="87" t="s">
        <v>57</v>
      </c>
      <c r="B46" s="87" t="s">
        <v>56</v>
      </c>
      <c r="C46" s="88">
        <v>13.054899948691636</v>
      </c>
      <c r="D46" s="88">
        <v>24.275559105431309</v>
      </c>
      <c r="E46" s="88">
        <v>5.9828740157480311</v>
      </c>
      <c r="F46" s="88">
        <v>0.2418881168970704</v>
      </c>
      <c r="G46" s="88">
        <v>0.50258283157305961</v>
      </c>
    </row>
    <row r="48" spans="1:7" x14ac:dyDescent="0.2">
      <c r="A48" s="89" t="s">
        <v>155</v>
      </c>
      <c r="B48" s="87"/>
      <c r="C48" s="91"/>
      <c r="D48" s="91"/>
      <c r="E48" s="91"/>
      <c r="F48" s="91"/>
      <c r="G48" s="91"/>
    </row>
    <row r="49" spans="1:7" x14ac:dyDescent="0.2">
      <c r="A49" s="5" t="s">
        <v>63</v>
      </c>
      <c r="B49" s="5" t="s">
        <v>62</v>
      </c>
      <c r="C49" s="82">
        <v>6.6979542719614917</v>
      </c>
      <c r="D49" s="82">
        <v>24.92090395480226</v>
      </c>
      <c r="E49" s="82">
        <v>5.7459834997828922</v>
      </c>
      <c r="F49" s="82">
        <v>0.19740434101588722</v>
      </c>
      <c r="G49" s="82">
        <v>0.49198972266303936</v>
      </c>
    </row>
    <row r="50" spans="1:7" x14ac:dyDescent="0.2">
      <c r="A50" s="5" t="s">
        <v>23</v>
      </c>
      <c r="B50" s="5" t="s">
        <v>21</v>
      </c>
      <c r="C50" s="82">
        <v>11.590945512820513</v>
      </c>
      <c r="D50" s="82">
        <v>22.777853725222148</v>
      </c>
      <c r="E50" s="82">
        <v>7.589159644727852</v>
      </c>
      <c r="F50" s="82">
        <v>0.24126322191090549</v>
      </c>
      <c r="G50" s="82">
        <v>0.79801344376425398</v>
      </c>
    </row>
    <row r="51" spans="1:7" x14ac:dyDescent="0.2">
      <c r="A51" s="5" t="s">
        <v>61</v>
      </c>
      <c r="B51" s="5" t="s">
        <v>59</v>
      </c>
      <c r="C51" s="82">
        <v>11.553211009174312</v>
      </c>
      <c r="D51" s="82">
        <v>21.608465608465607</v>
      </c>
      <c r="E51" s="82">
        <v>7.0762376237623759</v>
      </c>
      <c r="F51" s="82">
        <v>0.2317369735092896</v>
      </c>
      <c r="G51" s="82">
        <v>0.32709528473485378</v>
      </c>
    </row>
    <row r="52" spans="1:7" x14ac:dyDescent="0.2">
      <c r="A52" s="5" t="s">
        <v>49</v>
      </c>
      <c r="B52" s="5" t="s">
        <v>48</v>
      </c>
      <c r="C52" s="82">
        <v>13.295554469956032</v>
      </c>
      <c r="D52" s="82">
        <v>17.223048327137548</v>
      </c>
      <c r="E52" s="82">
        <v>9.2872279495990835</v>
      </c>
      <c r="F52" s="82">
        <v>0.24860103944685483</v>
      </c>
      <c r="G52" s="82">
        <v>0.44932317844038111</v>
      </c>
    </row>
    <row r="53" spans="1:7" x14ac:dyDescent="0.2">
      <c r="A53" s="5" t="s">
        <v>58</v>
      </c>
      <c r="B53" s="5" t="s">
        <v>56</v>
      </c>
      <c r="C53" s="82">
        <v>10.582264957264957</v>
      </c>
      <c r="D53" s="82">
        <v>33.185647425897038</v>
      </c>
      <c r="E53" s="82">
        <v>6.8442728442728447</v>
      </c>
      <c r="F53" s="82">
        <v>0.1766219963798801</v>
      </c>
      <c r="G53" s="82">
        <v>0.35088379089883415</v>
      </c>
    </row>
    <row r="54" spans="1:7" x14ac:dyDescent="0.2">
      <c r="A54" s="5" t="s">
        <v>10</v>
      </c>
      <c r="B54" s="5" t="s">
        <v>8</v>
      </c>
      <c r="C54" s="82">
        <v>8.9659810126582276</v>
      </c>
      <c r="D54" s="82">
        <v>42.124113475177303</v>
      </c>
      <c r="E54" s="82">
        <v>4.6694182389937104</v>
      </c>
      <c r="F54" s="82">
        <v>0.10020329146597609</v>
      </c>
      <c r="G54" s="82">
        <v>1.0687768330667564</v>
      </c>
    </row>
    <row r="55" spans="1:7" x14ac:dyDescent="0.2">
      <c r="A55" s="5" t="s">
        <v>81</v>
      </c>
      <c r="B55" s="5" t="s">
        <v>80</v>
      </c>
      <c r="C55" s="82">
        <v>1.9519230769230769</v>
      </c>
      <c r="D55" s="82">
        <v>10.516025641025641</v>
      </c>
      <c r="E55" s="82">
        <v>1.726842105263158</v>
      </c>
      <c r="F55" s="82">
        <v>2.9080949806333814E-2</v>
      </c>
      <c r="G55" s="82">
        <v>2.1630600426699176</v>
      </c>
    </row>
    <row r="56" spans="1:7" x14ac:dyDescent="0.2">
      <c r="A56" s="5" t="s">
        <v>40</v>
      </c>
      <c r="B56" s="5" t="s">
        <v>37</v>
      </c>
      <c r="C56" s="82">
        <v>12.675384615384615</v>
      </c>
      <c r="D56" s="82">
        <v>46.783999999999999</v>
      </c>
      <c r="E56" s="82">
        <v>16.095412844036698</v>
      </c>
      <c r="F56" s="82">
        <v>0.15547540344378374</v>
      </c>
      <c r="G56" s="82">
        <v>0.34969220246238031</v>
      </c>
    </row>
    <row r="57" spans="1:7" x14ac:dyDescent="0.2">
      <c r="A57" s="5" t="s">
        <v>44</v>
      </c>
      <c r="B57" s="5" t="s">
        <v>43</v>
      </c>
      <c r="C57" s="82">
        <v>13.730978260869565</v>
      </c>
      <c r="D57" s="82">
        <v>11.801786473840918</v>
      </c>
      <c r="E57" s="82">
        <v>26.399619410085634</v>
      </c>
      <c r="F57" s="82">
        <v>0.21917310457051678</v>
      </c>
      <c r="G57" s="82">
        <v>1.0564045267786348</v>
      </c>
    </row>
    <row r="58" spans="1:7" x14ac:dyDescent="0.2">
      <c r="A58" s="87" t="s">
        <v>38</v>
      </c>
      <c r="B58" s="87" t="s">
        <v>37</v>
      </c>
      <c r="C58" s="88">
        <v>7.1094202898550725</v>
      </c>
      <c r="D58" s="88">
        <v>38.190140845070424</v>
      </c>
      <c r="E58" s="88">
        <v>11.944933920704846</v>
      </c>
      <c r="F58" s="88">
        <v>0.10020695517203149</v>
      </c>
      <c r="G58" s="88">
        <v>0.62907984510418591</v>
      </c>
    </row>
    <row r="60" spans="1:7" ht="88.5" customHeight="1" x14ac:dyDescent="0.2">
      <c r="A60" s="189" t="s">
        <v>220</v>
      </c>
      <c r="B60" s="189"/>
      <c r="C60" s="189"/>
      <c r="D60" s="189"/>
      <c r="E60" s="189"/>
      <c r="F60" s="189"/>
      <c r="G60" s="189"/>
    </row>
  </sheetData>
  <mergeCells count="1">
    <mergeCell ref="A60:G60"/>
  </mergeCells>
  <conditionalFormatting sqref="A3:G7 A10:G22 A25:G35 A38:G46 A49:G58">
    <cfRule type="expression" dxfId="16" priority="5">
      <formula>MOD(ROW(),2)=0</formula>
    </cfRule>
  </conditionalFormatting>
  <printOptions horizontalCentered="1" verticalCentered="1"/>
  <pageMargins left="0.45" right="0.45" top="0.5" bottom="0.5" header="0.3" footer="0.3"/>
  <pageSetup fitToWidth="0" fitToHeight="0" orientation="landscape" r:id="rId1"/>
  <headerFooter>
    <oddHeader>&amp;C&amp;"Arial,Regular"Circulation Measures by OSL population FY2019</oddHeader>
    <oddFooter>&amp;C&amp;"Arial,Regular"&amp;10RI Office of Library &amp; Information Services</oddFooter>
  </headerFooter>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61170-D559-4E5A-8E64-CBA55550CA5E}">
  <sheetPr>
    <tabColor theme="7" tint="0.39997558519241921"/>
    <pageSetUpPr fitToPage="1"/>
  </sheetPr>
  <dimension ref="A1:H53"/>
  <sheetViews>
    <sheetView zoomScale="110" zoomScaleNormal="110" workbookViewId="0">
      <pane ySplit="1" topLeftCell="A2" activePane="bottomLeft" state="frozen"/>
      <selection pane="bottomLeft"/>
    </sheetView>
  </sheetViews>
  <sheetFormatPr defaultRowHeight="12.75" x14ac:dyDescent="0.2"/>
  <cols>
    <col min="1" max="1" width="36.7109375" style="5" bestFit="1" customWidth="1"/>
    <col min="2" max="2" width="11.140625" style="19" customWidth="1"/>
    <col min="3" max="3" width="11.140625" style="18" customWidth="1"/>
    <col min="4" max="4" width="10.7109375" style="19" customWidth="1"/>
    <col min="5" max="5" width="10.5703125" style="19" customWidth="1"/>
    <col min="6" max="6" width="11.140625" style="19" customWidth="1"/>
    <col min="7" max="7" width="11.42578125" style="18" customWidth="1"/>
    <col min="8" max="8" width="10" style="19" hidden="1" customWidth="1"/>
    <col min="9" max="16384" width="9.140625" style="5"/>
  </cols>
  <sheetData>
    <row r="1" spans="1:8" ht="63" customHeight="1" x14ac:dyDescent="0.2">
      <c r="A1" s="13" t="s">
        <v>117</v>
      </c>
      <c r="B1" s="17" t="s">
        <v>115</v>
      </c>
      <c r="C1" s="20" t="s">
        <v>147</v>
      </c>
      <c r="D1" s="17" t="s">
        <v>114</v>
      </c>
      <c r="E1" s="17" t="s">
        <v>113</v>
      </c>
      <c r="F1" s="17" t="s">
        <v>112</v>
      </c>
      <c r="G1" s="21" t="s">
        <v>121</v>
      </c>
      <c r="H1" s="11" t="s">
        <v>102</v>
      </c>
    </row>
    <row r="2" spans="1:8" x14ac:dyDescent="0.2">
      <c r="A2" s="14" t="s">
        <v>86</v>
      </c>
      <c r="B2" s="22">
        <v>228971</v>
      </c>
      <c r="C2" s="23">
        <f t="shared" ref="C2:C49" si="0">B2/H2</f>
        <v>0.69721080356870979</v>
      </c>
      <c r="D2" s="22">
        <v>61587</v>
      </c>
      <c r="E2" s="22">
        <v>202</v>
      </c>
      <c r="F2" s="22">
        <v>290760</v>
      </c>
      <c r="G2" s="24">
        <f t="shared" ref="G2:G49" si="1">F2/H2</f>
        <v>0.88535671873572663</v>
      </c>
      <c r="H2" s="19">
        <v>328410</v>
      </c>
    </row>
    <row r="3" spans="1:8" x14ac:dyDescent="0.2">
      <c r="A3" s="14" t="s">
        <v>84</v>
      </c>
      <c r="B3" s="22">
        <v>83887</v>
      </c>
      <c r="C3" s="23">
        <f t="shared" si="0"/>
        <v>0.63946060495182344</v>
      </c>
      <c r="D3" s="22">
        <v>25892</v>
      </c>
      <c r="E3" s="22">
        <v>319</v>
      </c>
      <c r="F3" s="22">
        <v>110098</v>
      </c>
      <c r="G3" s="24">
        <f t="shared" si="1"/>
        <v>0.83926393462617388</v>
      </c>
      <c r="H3" s="19">
        <v>131184</v>
      </c>
    </row>
    <row r="4" spans="1:8" x14ac:dyDescent="0.2">
      <c r="A4" s="14" t="s">
        <v>82</v>
      </c>
      <c r="B4" s="22">
        <v>47562</v>
      </c>
      <c r="C4" s="23">
        <f t="shared" si="0"/>
        <v>0.56616036567945915</v>
      </c>
      <c r="D4" s="22">
        <v>25005</v>
      </c>
      <c r="E4" s="22">
        <v>345</v>
      </c>
      <c r="F4" s="22">
        <v>72912</v>
      </c>
      <c r="G4" s="24">
        <f t="shared" si="1"/>
        <v>0.86791734120559949</v>
      </c>
      <c r="H4" s="19">
        <v>84008</v>
      </c>
    </row>
    <row r="5" spans="1:8" x14ac:dyDescent="0.2">
      <c r="A5" s="14" t="s">
        <v>81</v>
      </c>
      <c r="B5" s="22">
        <v>1849</v>
      </c>
      <c r="C5" s="23">
        <f t="shared" si="0"/>
        <v>0.56354769887229506</v>
      </c>
      <c r="D5" s="22">
        <v>790</v>
      </c>
      <c r="E5" s="22">
        <v>0</v>
      </c>
      <c r="F5" s="22">
        <v>2639</v>
      </c>
      <c r="G5" s="24">
        <f t="shared" si="1"/>
        <v>0.8043279487960987</v>
      </c>
      <c r="H5" s="19">
        <v>3281</v>
      </c>
    </row>
    <row r="6" spans="1:8" x14ac:dyDescent="0.2">
      <c r="A6" s="14" t="s">
        <v>79</v>
      </c>
      <c r="B6" s="22">
        <v>6700</v>
      </c>
      <c r="C6" s="23">
        <f t="shared" si="0"/>
        <v>0.48522595596755502</v>
      </c>
      <c r="D6" s="22">
        <v>6165</v>
      </c>
      <c r="E6" s="22">
        <v>0</v>
      </c>
      <c r="F6" s="22">
        <v>12865</v>
      </c>
      <c r="G6" s="24">
        <f t="shared" si="1"/>
        <v>0.93170625724217848</v>
      </c>
      <c r="H6" s="19">
        <v>13808</v>
      </c>
    </row>
    <row r="7" spans="1:8" x14ac:dyDescent="0.2">
      <c r="A7" s="14" t="s">
        <v>77</v>
      </c>
      <c r="B7" s="22">
        <v>48510</v>
      </c>
      <c r="C7" s="23">
        <f t="shared" si="0"/>
        <v>0.57278813569328502</v>
      </c>
      <c r="D7" s="22">
        <v>22886</v>
      </c>
      <c r="E7" s="22">
        <v>85</v>
      </c>
      <c r="F7" s="22">
        <v>71481</v>
      </c>
      <c r="G7" s="24">
        <f t="shared" si="1"/>
        <v>0.84402120650364265</v>
      </c>
      <c r="H7" s="19">
        <v>84691</v>
      </c>
    </row>
    <row r="8" spans="1:8" x14ac:dyDescent="0.2">
      <c r="A8" s="14" t="s">
        <v>75</v>
      </c>
      <c r="B8" s="22">
        <v>111535</v>
      </c>
      <c r="C8" s="23">
        <f t="shared" si="0"/>
        <v>0.58009268168366523</v>
      </c>
      <c r="D8" s="22">
        <v>35678</v>
      </c>
      <c r="E8" s="22">
        <v>742</v>
      </c>
      <c r="F8" s="22">
        <v>147955</v>
      </c>
      <c r="G8" s="24">
        <f t="shared" si="1"/>
        <v>0.76951282304663726</v>
      </c>
      <c r="H8" s="19">
        <v>192271</v>
      </c>
    </row>
    <row r="9" spans="1:8" x14ac:dyDescent="0.2">
      <c r="A9" s="14" t="s">
        <v>73</v>
      </c>
      <c r="B9" s="22">
        <v>385300</v>
      </c>
      <c r="C9" s="23">
        <f t="shared" si="0"/>
        <v>0.59747364634150124</v>
      </c>
      <c r="D9" s="22">
        <v>189131</v>
      </c>
      <c r="E9" s="22">
        <v>586</v>
      </c>
      <c r="F9" s="22">
        <v>575017</v>
      </c>
      <c r="G9" s="24">
        <f t="shared" si="1"/>
        <v>0.89166235063158839</v>
      </c>
      <c r="H9" s="19">
        <v>644882</v>
      </c>
    </row>
    <row r="10" spans="1:8" x14ac:dyDescent="0.2">
      <c r="A10" s="14" t="s">
        <v>71</v>
      </c>
      <c r="B10" s="22">
        <v>165634</v>
      </c>
      <c r="C10" s="23">
        <f t="shared" si="0"/>
        <v>0.58536188860616345</v>
      </c>
      <c r="D10" s="22">
        <v>80769</v>
      </c>
      <c r="E10" s="22">
        <v>544</v>
      </c>
      <c r="F10" s="22">
        <v>246947</v>
      </c>
      <c r="G10" s="24">
        <f t="shared" si="1"/>
        <v>0.87272759400621991</v>
      </c>
      <c r="H10" s="19">
        <v>282960</v>
      </c>
    </row>
    <row r="11" spans="1:8" x14ac:dyDescent="0.2">
      <c r="A11" s="14" t="s">
        <v>69</v>
      </c>
      <c r="B11" s="22">
        <v>128113</v>
      </c>
      <c r="C11" s="23">
        <f t="shared" si="0"/>
        <v>0.69771482098704918</v>
      </c>
      <c r="D11" s="22">
        <v>30352</v>
      </c>
      <c r="E11" s="22">
        <v>126</v>
      </c>
      <c r="F11" s="22">
        <v>158591</v>
      </c>
      <c r="G11" s="24">
        <f t="shared" si="1"/>
        <v>0.86370072650829444</v>
      </c>
      <c r="H11" s="19">
        <v>183618</v>
      </c>
    </row>
    <row r="12" spans="1:8" x14ac:dyDescent="0.2">
      <c r="A12" s="14" t="s">
        <v>67</v>
      </c>
      <c r="B12" s="22">
        <v>194414</v>
      </c>
      <c r="C12" s="23">
        <f t="shared" si="0"/>
        <v>0.60155824545769587</v>
      </c>
      <c r="D12" s="22">
        <v>90716</v>
      </c>
      <c r="E12" s="22">
        <v>161</v>
      </c>
      <c r="F12" s="22">
        <v>285291</v>
      </c>
      <c r="G12" s="24">
        <f t="shared" si="1"/>
        <v>0.88275100252487748</v>
      </c>
      <c r="H12" s="19">
        <v>323184</v>
      </c>
    </row>
    <row r="13" spans="1:8" x14ac:dyDescent="0.2">
      <c r="A13" s="14" t="s">
        <v>65</v>
      </c>
      <c r="B13" s="22">
        <v>40003</v>
      </c>
      <c r="C13" s="23">
        <f t="shared" si="0"/>
        <v>0.66018087599432285</v>
      </c>
      <c r="D13" s="22">
        <v>15070</v>
      </c>
      <c r="E13" s="22">
        <v>136</v>
      </c>
      <c r="F13" s="22">
        <v>55209</v>
      </c>
      <c r="G13" s="24">
        <f t="shared" si="1"/>
        <v>0.91112981483315181</v>
      </c>
      <c r="H13" s="19">
        <v>60594</v>
      </c>
    </row>
    <row r="14" spans="1:8" x14ac:dyDescent="0.2">
      <c r="A14" s="14" t="s">
        <v>63</v>
      </c>
      <c r="B14" s="22">
        <v>16131</v>
      </c>
      <c r="C14" s="23">
        <f t="shared" si="0"/>
        <v>0.60949897982316936</v>
      </c>
      <c r="D14" s="22">
        <v>6119</v>
      </c>
      <c r="E14" s="22">
        <v>14</v>
      </c>
      <c r="F14" s="22">
        <v>22264</v>
      </c>
      <c r="G14" s="24">
        <f t="shared" si="1"/>
        <v>0.84123025768911053</v>
      </c>
      <c r="H14" s="19">
        <v>26466</v>
      </c>
    </row>
    <row r="15" spans="1:8" x14ac:dyDescent="0.2">
      <c r="A15" s="14" t="s">
        <v>61</v>
      </c>
      <c r="B15" s="22">
        <v>16202</v>
      </c>
      <c r="C15" s="23">
        <f t="shared" si="0"/>
        <v>0.56674129005176999</v>
      </c>
      <c r="D15" s="22">
        <v>8920</v>
      </c>
      <c r="E15" s="22">
        <v>64</v>
      </c>
      <c r="F15" s="22">
        <v>25186</v>
      </c>
      <c r="G15" s="24">
        <f t="shared" si="1"/>
        <v>0.88099902056807056</v>
      </c>
      <c r="H15" s="19">
        <v>28588</v>
      </c>
    </row>
    <row r="16" spans="1:8" x14ac:dyDescent="0.2">
      <c r="A16" s="14" t="s">
        <v>60</v>
      </c>
      <c r="B16" s="22">
        <v>22992</v>
      </c>
      <c r="C16" s="23">
        <f t="shared" si="0"/>
        <v>0.68098214021265879</v>
      </c>
      <c r="D16" s="22">
        <v>7090</v>
      </c>
      <c r="E16" s="22">
        <v>61</v>
      </c>
      <c r="F16" s="22">
        <v>30143</v>
      </c>
      <c r="G16" s="24">
        <f t="shared" si="1"/>
        <v>0.892782039510707</v>
      </c>
      <c r="H16" s="19">
        <v>33763</v>
      </c>
    </row>
    <row r="17" spans="1:8" x14ac:dyDescent="0.2">
      <c r="A17" s="14" t="s">
        <v>58</v>
      </c>
      <c r="B17" s="22">
        <v>15800</v>
      </c>
      <c r="C17" s="23">
        <f t="shared" si="0"/>
        <v>0.74276043625423094</v>
      </c>
      <c r="D17" s="22">
        <v>3998</v>
      </c>
      <c r="E17" s="22">
        <v>12</v>
      </c>
      <c r="F17" s="22">
        <v>19810</v>
      </c>
      <c r="G17" s="24">
        <f t="shared" si="1"/>
        <v>0.93127115456938703</v>
      </c>
      <c r="H17" s="19">
        <v>21272</v>
      </c>
    </row>
    <row r="18" spans="1:8" x14ac:dyDescent="0.2">
      <c r="A18" s="14" t="s">
        <v>57</v>
      </c>
      <c r="B18" s="22">
        <v>20312</v>
      </c>
      <c r="C18" s="23">
        <f t="shared" si="0"/>
        <v>0.66831178231829702</v>
      </c>
      <c r="D18" s="22">
        <v>5108</v>
      </c>
      <c r="E18" s="22">
        <v>24</v>
      </c>
      <c r="F18" s="22">
        <v>25444</v>
      </c>
      <c r="G18" s="24">
        <f t="shared" si="1"/>
        <v>0.83716645280163193</v>
      </c>
      <c r="H18" s="19">
        <v>30393</v>
      </c>
    </row>
    <row r="19" spans="1:8" x14ac:dyDescent="0.2">
      <c r="A19" s="14" t="s">
        <v>55</v>
      </c>
      <c r="B19" s="22">
        <v>54991</v>
      </c>
      <c r="C19" s="23">
        <f t="shared" si="0"/>
        <v>0.60546771778384567</v>
      </c>
      <c r="D19" s="22">
        <v>20684</v>
      </c>
      <c r="E19" s="22">
        <v>752</v>
      </c>
      <c r="F19" s="22">
        <v>76427</v>
      </c>
      <c r="G19" s="24">
        <f t="shared" si="1"/>
        <v>0.84148462961331805</v>
      </c>
      <c r="H19" s="19">
        <v>90824</v>
      </c>
    </row>
    <row r="20" spans="1:8" x14ac:dyDescent="0.2">
      <c r="A20" s="14" t="s">
        <v>53</v>
      </c>
      <c r="B20" s="22">
        <v>46709</v>
      </c>
      <c r="C20" s="23">
        <f t="shared" si="0"/>
        <v>0.69525028653081877</v>
      </c>
      <c r="D20" s="22">
        <v>8897</v>
      </c>
      <c r="E20" s="22">
        <v>15</v>
      </c>
      <c r="F20" s="22">
        <v>55621</v>
      </c>
      <c r="G20" s="24">
        <f t="shared" si="1"/>
        <v>0.82790289210068024</v>
      </c>
      <c r="H20" s="19">
        <v>67183</v>
      </c>
    </row>
    <row r="21" spans="1:8" x14ac:dyDescent="0.2">
      <c r="A21" s="14" t="s">
        <v>51</v>
      </c>
      <c r="B21" s="22">
        <v>129545</v>
      </c>
      <c r="C21" s="23">
        <f t="shared" si="0"/>
        <v>0.61393697839408168</v>
      </c>
      <c r="D21" s="22">
        <v>53985</v>
      </c>
      <c r="E21" s="22">
        <v>290</v>
      </c>
      <c r="F21" s="22">
        <v>183820</v>
      </c>
      <c r="G21" s="24">
        <f t="shared" si="1"/>
        <v>0.87115593321548579</v>
      </c>
      <c r="H21" s="19">
        <v>211007</v>
      </c>
    </row>
    <row r="22" spans="1:8" x14ac:dyDescent="0.2">
      <c r="A22" s="14" t="s">
        <v>49</v>
      </c>
      <c r="B22" s="22">
        <v>20923</v>
      </c>
      <c r="C22" s="23">
        <f t="shared" si="0"/>
        <v>0.64515432764947123</v>
      </c>
      <c r="D22" s="22">
        <v>5985</v>
      </c>
      <c r="E22" s="22">
        <v>308</v>
      </c>
      <c r="F22" s="22">
        <v>27216</v>
      </c>
      <c r="G22" s="24">
        <f t="shared" si="1"/>
        <v>0.83919706453701703</v>
      </c>
      <c r="H22" s="19">
        <v>32431</v>
      </c>
    </row>
    <row r="23" spans="1:8" x14ac:dyDescent="0.2">
      <c r="A23" s="14" t="s">
        <v>47</v>
      </c>
      <c r="B23" s="22">
        <v>90453</v>
      </c>
      <c r="C23" s="23">
        <f t="shared" si="0"/>
        <v>0.64676734308636152</v>
      </c>
      <c r="D23" s="22">
        <v>28045</v>
      </c>
      <c r="E23" s="22">
        <v>487</v>
      </c>
      <c r="F23" s="22">
        <v>118985</v>
      </c>
      <c r="G23" s="24">
        <f t="shared" si="1"/>
        <v>0.85078009924635689</v>
      </c>
      <c r="H23" s="19">
        <v>139854</v>
      </c>
    </row>
    <row r="24" spans="1:8" x14ac:dyDescent="0.2">
      <c r="A24" s="14" t="s">
        <v>118</v>
      </c>
      <c r="B24" s="22">
        <v>105576</v>
      </c>
      <c r="C24" s="23">
        <f t="shared" si="0"/>
        <v>0.56722255652024411</v>
      </c>
      <c r="D24" s="22">
        <v>55805</v>
      </c>
      <c r="E24" s="22">
        <v>821</v>
      </c>
      <c r="F24" s="22">
        <v>162202</v>
      </c>
      <c r="G24" s="24">
        <f t="shared" si="1"/>
        <v>0.87145405312473134</v>
      </c>
      <c r="H24" s="19">
        <v>186128</v>
      </c>
    </row>
    <row r="25" spans="1:8" x14ac:dyDescent="0.2">
      <c r="A25" s="14" t="s">
        <v>44</v>
      </c>
      <c r="B25" s="22">
        <v>14160</v>
      </c>
      <c r="C25" s="23">
        <f t="shared" si="0"/>
        <v>0.51034383334534705</v>
      </c>
      <c r="D25" s="22">
        <v>10893</v>
      </c>
      <c r="E25" s="22">
        <v>212</v>
      </c>
      <c r="F25" s="22">
        <v>25265</v>
      </c>
      <c r="G25" s="24">
        <f t="shared" si="1"/>
        <v>0.91058170547105888</v>
      </c>
      <c r="H25" s="19">
        <v>27746</v>
      </c>
    </row>
    <row r="26" spans="1:8" x14ac:dyDescent="0.2">
      <c r="A26" s="14" t="s">
        <v>42</v>
      </c>
      <c r="B26" s="22">
        <v>114473</v>
      </c>
      <c r="C26" s="23">
        <f t="shared" si="0"/>
        <v>0.55463337112512956</v>
      </c>
      <c r="D26" s="22">
        <v>60370</v>
      </c>
      <c r="E26" s="22">
        <v>440</v>
      </c>
      <c r="F26" s="22">
        <v>175283</v>
      </c>
      <c r="G26" s="24">
        <f t="shared" si="1"/>
        <v>0.84926402899309084</v>
      </c>
      <c r="H26" s="19">
        <v>206394</v>
      </c>
    </row>
    <row r="27" spans="1:8" x14ac:dyDescent="0.2">
      <c r="A27" s="14" t="s">
        <v>40</v>
      </c>
      <c r="B27" s="22">
        <v>12463</v>
      </c>
      <c r="C27" s="23">
        <f t="shared" si="0"/>
        <v>0.71038531691746465</v>
      </c>
      <c r="D27" s="22">
        <v>4011</v>
      </c>
      <c r="E27" s="22">
        <v>4</v>
      </c>
      <c r="F27" s="22">
        <v>16478</v>
      </c>
      <c r="G27" s="24">
        <f t="shared" si="1"/>
        <v>0.93923848609211125</v>
      </c>
      <c r="H27" s="19">
        <v>17544</v>
      </c>
    </row>
    <row r="28" spans="1:8" x14ac:dyDescent="0.2">
      <c r="A28" s="14" t="s">
        <v>39</v>
      </c>
      <c r="B28" s="22">
        <v>164240</v>
      </c>
      <c r="C28" s="23">
        <f t="shared" si="0"/>
        <v>0.56859568221788326</v>
      </c>
      <c r="D28" s="22">
        <v>79835</v>
      </c>
      <c r="E28" s="22">
        <v>666</v>
      </c>
      <c r="F28" s="22">
        <v>244741</v>
      </c>
      <c r="G28" s="24">
        <f t="shared" si="1"/>
        <v>0.8472885768490438</v>
      </c>
      <c r="H28" s="19">
        <v>288852</v>
      </c>
    </row>
    <row r="29" spans="1:8" x14ac:dyDescent="0.2">
      <c r="A29" s="14" t="s">
        <v>38</v>
      </c>
      <c r="B29" s="22">
        <v>8079</v>
      </c>
      <c r="C29" s="23">
        <f t="shared" si="0"/>
        <v>0.74488290614051267</v>
      </c>
      <c r="D29" s="22">
        <v>1732</v>
      </c>
      <c r="E29" s="22">
        <v>0</v>
      </c>
      <c r="F29" s="22">
        <v>9811</v>
      </c>
      <c r="G29" s="24">
        <f t="shared" si="1"/>
        <v>0.90457311451226263</v>
      </c>
      <c r="H29" s="19">
        <v>10846</v>
      </c>
    </row>
    <row r="30" spans="1:8" x14ac:dyDescent="0.2">
      <c r="A30" s="14" t="s">
        <v>36</v>
      </c>
      <c r="B30" s="22">
        <v>99754</v>
      </c>
      <c r="C30" s="23">
        <f t="shared" si="0"/>
        <v>0.57602004873598267</v>
      </c>
      <c r="D30" s="22">
        <v>50024</v>
      </c>
      <c r="E30" s="22">
        <v>602</v>
      </c>
      <c r="F30" s="22">
        <v>150380</v>
      </c>
      <c r="G30" s="24">
        <f t="shared" si="1"/>
        <v>0.86835510284216244</v>
      </c>
      <c r="H30" s="19">
        <v>173178</v>
      </c>
    </row>
    <row r="31" spans="1:8" x14ac:dyDescent="0.2">
      <c r="A31" s="14" t="s">
        <v>34</v>
      </c>
      <c r="B31" s="22">
        <v>33731</v>
      </c>
      <c r="C31" s="23">
        <f t="shared" si="0"/>
        <v>0.58042812403207489</v>
      </c>
      <c r="D31" s="22">
        <v>16144</v>
      </c>
      <c r="E31" s="22">
        <v>178</v>
      </c>
      <c r="F31" s="22">
        <v>50053</v>
      </c>
      <c r="G31" s="24">
        <f t="shared" si="1"/>
        <v>0.86128987851464367</v>
      </c>
      <c r="H31" s="19">
        <v>58114</v>
      </c>
    </row>
    <row r="32" spans="1:8" x14ac:dyDescent="0.2">
      <c r="A32" s="14" t="s">
        <v>32</v>
      </c>
      <c r="B32" s="22">
        <v>122242</v>
      </c>
      <c r="C32" s="23">
        <f t="shared" si="0"/>
        <v>0.66027503807970267</v>
      </c>
      <c r="D32" s="22">
        <v>44441</v>
      </c>
      <c r="E32" s="22">
        <v>138</v>
      </c>
      <c r="F32" s="22">
        <v>166821</v>
      </c>
      <c r="G32" s="24">
        <f t="shared" si="1"/>
        <v>0.90106299085006858</v>
      </c>
      <c r="H32" s="19">
        <v>185138</v>
      </c>
    </row>
    <row r="33" spans="1:8" x14ac:dyDescent="0.2">
      <c r="A33" s="14" t="s">
        <v>30</v>
      </c>
      <c r="B33" s="22">
        <v>81998</v>
      </c>
      <c r="C33" s="23">
        <f t="shared" si="0"/>
        <v>0.68568227049989128</v>
      </c>
      <c r="D33" s="22">
        <v>18645</v>
      </c>
      <c r="E33" s="22">
        <v>331</v>
      </c>
      <c r="F33" s="22">
        <v>100974</v>
      </c>
      <c r="G33" s="24">
        <f t="shared" si="1"/>
        <v>0.84436305253123278</v>
      </c>
      <c r="H33" s="19">
        <v>119586</v>
      </c>
    </row>
    <row r="34" spans="1:8" x14ac:dyDescent="0.2">
      <c r="A34" s="14" t="s">
        <v>28</v>
      </c>
      <c r="B34" s="22">
        <v>294328</v>
      </c>
      <c r="C34" s="23">
        <f t="shared" si="0"/>
        <v>0.65334934549191881</v>
      </c>
      <c r="D34" s="22">
        <v>96386</v>
      </c>
      <c r="E34" s="22">
        <v>397</v>
      </c>
      <c r="F34" s="22">
        <v>391111</v>
      </c>
      <c r="G34" s="24">
        <f t="shared" si="1"/>
        <v>0.86818826569232233</v>
      </c>
      <c r="H34" s="19">
        <v>450491</v>
      </c>
    </row>
    <row r="35" spans="1:8" x14ac:dyDescent="0.2">
      <c r="A35" s="14" t="s">
        <v>27</v>
      </c>
      <c r="B35" s="22">
        <v>26199</v>
      </c>
      <c r="C35" s="23">
        <f t="shared" si="0"/>
        <v>0.38749038632195471</v>
      </c>
      <c r="D35" s="22">
        <v>17644</v>
      </c>
      <c r="E35" s="22">
        <v>16</v>
      </c>
      <c r="F35" s="22">
        <v>43859</v>
      </c>
      <c r="G35" s="24">
        <f t="shared" si="1"/>
        <v>0.6486866236762705</v>
      </c>
      <c r="H35" s="19">
        <v>67612</v>
      </c>
    </row>
    <row r="36" spans="1:8" x14ac:dyDescent="0.2">
      <c r="A36" s="14" t="s">
        <v>25</v>
      </c>
      <c r="B36" s="22">
        <v>30354</v>
      </c>
      <c r="C36" s="23">
        <f t="shared" si="0"/>
        <v>0.65518357832027452</v>
      </c>
      <c r="D36" s="22">
        <v>8925</v>
      </c>
      <c r="E36" s="22">
        <v>26</v>
      </c>
      <c r="F36" s="22">
        <v>39305</v>
      </c>
      <c r="G36" s="24">
        <f t="shared" si="1"/>
        <v>0.84838869822357488</v>
      </c>
      <c r="H36" s="19">
        <v>46329</v>
      </c>
    </row>
    <row r="37" spans="1:8" x14ac:dyDescent="0.2">
      <c r="A37" s="14" t="s">
        <v>23</v>
      </c>
      <c r="B37" s="22">
        <v>20781</v>
      </c>
      <c r="C37" s="23">
        <f t="shared" si="0"/>
        <v>0.62360460929060135</v>
      </c>
      <c r="D37" s="22">
        <v>8132</v>
      </c>
      <c r="E37" s="22">
        <v>18</v>
      </c>
      <c r="F37" s="22">
        <v>28931</v>
      </c>
      <c r="G37" s="24">
        <f t="shared" si="1"/>
        <v>0.86817308846477015</v>
      </c>
      <c r="H37" s="19">
        <v>33324</v>
      </c>
    </row>
    <row r="38" spans="1:8" x14ac:dyDescent="0.2">
      <c r="A38" s="14" t="s">
        <v>22</v>
      </c>
      <c r="B38" s="22">
        <v>38751</v>
      </c>
      <c r="C38" s="23">
        <f t="shared" si="0"/>
        <v>0.64699302100377332</v>
      </c>
      <c r="D38" s="22">
        <v>14689</v>
      </c>
      <c r="E38" s="22">
        <v>22</v>
      </c>
      <c r="F38" s="22">
        <v>53462</v>
      </c>
      <c r="G38" s="24">
        <f t="shared" si="1"/>
        <v>0.89261027815807925</v>
      </c>
      <c r="H38" s="19">
        <v>59894</v>
      </c>
    </row>
    <row r="39" spans="1:8" x14ac:dyDescent="0.2">
      <c r="A39" s="14" t="s">
        <v>20</v>
      </c>
      <c r="B39" s="22">
        <v>31567</v>
      </c>
      <c r="C39" s="23">
        <f t="shared" si="0"/>
        <v>0.65804340122157134</v>
      </c>
      <c r="D39" s="22">
        <v>11016</v>
      </c>
      <c r="E39" s="22">
        <v>183</v>
      </c>
      <c r="F39" s="22">
        <v>42766</v>
      </c>
      <c r="G39" s="24">
        <f t="shared" si="1"/>
        <v>0.89149694607158492</v>
      </c>
      <c r="H39" s="19">
        <v>47971</v>
      </c>
    </row>
    <row r="40" spans="1:8" x14ac:dyDescent="0.2">
      <c r="A40" s="14" t="s">
        <v>19</v>
      </c>
      <c r="B40" s="22">
        <v>98338</v>
      </c>
      <c r="C40" s="23">
        <f t="shared" si="0"/>
        <v>0.60296398942921436</v>
      </c>
      <c r="D40" s="22">
        <v>40223</v>
      </c>
      <c r="E40" s="22">
        <v>1016</v>
      </c>
      <c r="F40" s="22">
        <v>139577</v>
      </c>
      <c r="G40" s="24">
        <f t="shared" si="1"/>
        <v>0.8558228228412359</v>
      </c>
      <c r="H40" s="19">
        <v>163091</v>
      </c>
    </row>
    <row r="41" spans="1:8" x14ac:dyDescent="0.2">
      <c r="A41" s="14" t="s">
        <v>17</v>
      </c>
      <c r="B41" s="22">
        <v>183476</v>
      </c>
      <c r="C41" s="23">
        <f t="shared" si="0"/>
        <v>0.70010836882030614</v>
      </c>
      <c r="D41" s="22">
        <v>35125</v>
      </c>
      <c r="E41" s="22">
        <v>299</v>
      </c>
      <c r="F41" s="22">
        <v>218900</v>
      </c>
      <c r="G41" s="24">
        <f t="shared" si="1"/>
        <v>0.83527939313460631</v>
      </c>
      <c r="H41" s="19">
        <v>262068</v>
      </c>
    </row>
    <row r="42" spans="1:8" x14ac:dyDescent="0.2">
      <c r="A42" s="14" t="s">
        <v>14</v>
      </c>
      <c r="B42" s="22">
        <v>70909</v>
      </c>
      <c r="C42" s="23">
        <f t="shared" si="0"/>
        <v>0.63729261409595028</v>
      </c>
      <c r="D42" s="22">
        <v>23603</v>
      </c>
      <c r="E42" s="22">
        <v>587</v>
      </c>
      <c r="F42" s="22">
        <v>95099</v>
      </c>
      <c r="G42" s="24">
        <f t="shared" si="1"/>
        <v>0.85469954882893251</v>
      </c>
      <c r="H42" s="19">
        <v>111266</v>
      </c>
    </row>
    <row r="43" spans="1:8" x14ac:dyDescent="0.2">
      <c r="A43" s="14" t="s">
        <v>12</v>
      </c>
      <c r="B43" s="22">
        <v>22893</v>
      </c>
      <c r="C43" s="23">
        <f t="shared" si="0"/>
        <v>0.48962699974334845</v>
      </c>
      <c r="D43" s="22">
        <v>17049</v>
      </c>
      <c r="E43" s="22">
        <v>55</v>
      </c>
      <c r="F43" s="22">
        <v>39997</v>
      </c>
      <c r="G43" s="24">
        <f t="shared" si="1"/>
        <v>0.85544101291812813</v>
      </c>
      <c r="H43" s="19">
        <v>46756</v>
      </c>
    </row>
    <row r="44" spans="1:8" x14ac:dyDescent="0.2">
      <c r="A44" s="14" t="s">
        <v>10</v>
      </c>
      <c r="B44" s="22">
        <v>7204</v>
      </c>
      <c r="C44" s="23">
        <f t="shared" si="0"/>
        <v>0.60644835423857224</v>
      </c>
      <c r="D44" s="22">
        <v>4128</v>
      </c>
      <c r="E44" s="22">
        <v>1</v>
      </c>
      <c r="F44" s="22">
        <v>11333</v>
      </c>
      <c r="G44" s="24">
        <f t="shared" si="1"/>
        <v>0.95403653506187391</v>
      </c>
      <c r="H44" s="19">
        <v>11879</v>
      </c>
    </row>
    <row r="45" spans="1:8" x14ac:dyDescent="0.2">
      <c r="A45" s="14" t="s">
        <v>9</v>
      </c>
      <c r="B45" s="22">
        <v>349021</v>
      </c>
      <c r="C45" s="23">
        <f t="shared" si="0"/>
        <v>0.58944003188526706</v>
      </c>
      <c r="D45" s="22">
        <v>147780</v>
      </c>
      <c r="E45" s="22">
        <v>1954</v>
      </c>
      <c r="F45" s="22">
        <v>498755</v>
      </c>
      <c r="G45" s="24">
        <f t="shared" si="1"/>
        <v>0.84231654571769721</v>
      </c>
      <c r="H45" s="19">
        <v>592123</v>
      </c>
    </row>
    <row r="46" spans="1:8" x14ac:dyDescent="0.2">
      <c r="A46" s="14" t="s">
        <v>223</v>
      </c>
      <c r="B46" s="22">
        <v>26916</v>
      </c>
      <c r="C46" s="23">
        <f t="shared" si="0"/>
        <v>0.61811918704788149</v>
      </c>
      <c r="D46" s="22">
        <v>9552</v>
      </c>
      <c r="E46" s="22">
        <v>30</v>
      </c>
      <c r="F46" s="22">
        <v>36498</v>
      </c>
      <c r="G46" s="24">
        <f t="shared" si="1"/>
        <v>0.83816741302101272</v>
      </c>
      <c r="H46" s="19">
        <v>43545</v>
      </c>
    </row>
    <row r="47" spans="1:8" x14ac:dyDescent="0.2">
      <c r="A47" s="14" t="s">
        <v>5</v>
      </c>
      <c r="B47" s="22">
        <v>67882</v>
      </c>
      <c r="C47" s="23">
        <f t="shared" si="0"/>
        <v>0.5525105607149543</v>
      </c>
      <c r="D47" s="22">
        <v>39742</v>
      </c>
      <c r="E47" s="22">
        <v>83</v>
      </c>
      <c r="F47" s="22">
        <v>107707</v>
      </c>
      <c r="G47" s="24">
        <f t="shared" si="1"/>
        <v>0.87665736075727851</v>
      </c>
      <c r="H47" s="19">
        <v>122861</v>
      </c>
    </row>
    <row r="48" spans="1:8" x14ac:dyDescent="0.2">
      <c r="A48" s="14" t="s">
        <v>3</v>
      </c>
      <c r="B48" s="22">
        <v>122999</v>
      </c>
      <c r="C48" s="23">
        <f t="shared" si="0"/>
        <v>0.54954673195751924</v>
      </c>
      <c r="D48" s="22">
        <v>61269</v>
      </c>
      <c r="E48" s="22">
        <v>259</v>
      </c>
      <c r="F48" s="22">
        <v>184527</v>
      </c>
      <c r="G48" s="24">
        <f t="shared" si="1"/>
        <v>0.82444743297039125</v>
      </c>
      <c r="H48" s="19">
        <v>223819</v>
      </c>
    </row>
    <row r="49" spans="1:8" x14ac:dyDescent="0.2">
      <c r="A49" s="14" t="s">
        <v>1</v>
      </c>
      <c r="B49" s="22">
        <v>61804</v>
      </c>
      <c r="C49" s="23">
        <f t="shared" si="0"/>
        <v>0.593031847011524</v>
      </c>
      <c r="D49" s="22">
        <v>24780</v>
      </c>
      <c r="E49" s="22">
        <v>70</v>
      </c>
      <c r="F49" s="22">
        <v>86654</v>
      </c>
      <c r="G49" s="24">
        <f t="shared" si="1"/>
        <v>0.83147663049214615</v>
      </c>
      <c r="H49" s="19">
        <v>104217</v>
      </c>
    </row>
    <row r="50" spans="1:8" x14ac:dyDescent="0.2">
      <c r="A50" s="83"/>
      <c r="B50" s="84"/>
      <c r="C50" s="85"/>
      <c r="D50" s="84"/>
      <c r="E50" s="84"/>
      <c r="F50" s="84"/>
      <c r="G50" s="86"/>
    </row>
    <row r="51" spans="1:8" ht="13.5" customHeight="1" x14ac:dyDescent="0.2">
      <c r="A51" s="16" t="s">
        <v>129</v>
      </c>
      <c r="B51" s="25">
        <v>4086674</v>
      </c>
      <c r="C51" s="25"/>
      <c r="D51" s="25">
        <v>1634815</v>
      </c>
      <c r="E51" s="25">
        <v>13681</v>
      </c>
      <c r="F51" s="25">
        <v>5735170</v>
      </c>
      <c r="G51" s="72"/>
    </row>
    <row r="52" spans="1:8" x14ac:dyDescent="0.2">
      <c r="A52" s="16" t="s">
        <v>127</v>
      </c>
      <c r="B52" s="25">
        <v>85139.041666666672</v>
      </c>
      <c r="C52" s="26">
        <f>AVERAGE(C2:C49)</f>
        <v>0.61341394125243964</v>
      </c>
      <c r="D52" s="25">
        <v>34058.645833333336</v>
      </c>
      <c r="E52" s="25">
        <v>285.02083333333331</v>
      </c>
      <c r="F52" s="25">
        <v>119482.70833333333</v>
      </c>
      <c r="G52" s="26">
        <f>AVERAGE(G2:G49)</f>
        <v>0.86169597600671377</v>
      </c>
    </row>
    <row r="53" spans="1:8" x14ac:dyDescent="0.2">
      <c r="A53" s="16" t="s">
        <v>128</v>
      </c>
      <c r="B53" s="25">
        <v>51750.5</v>
      </c>
      <c r="C53" s="26">
        <f>MEDIAN(C2:C49)</f>
        <v>0.60797366703087086</v>
      </c>
      <c r="D53" s="25">
        <v>21785</v>
      </c>
      <c r="E53" s="25">
        <v>169.5</v>
      </c>
      <c r="F53" s="25">
        <v>74669.5</v>
      </c>
      <c r="G53" s="26">
        <f>MEDIAN(G2:G49)</f>
        <v>0.862495302511469</v>
      </c>
    </row>
  </sheetData>
  <autoFilter ref="A1:H49" xr:uid="{E43F3781-AD1C-48ED-A812-88DFB34FA3D3}"/>
  <conditionalFormatting sqref="A2:G49">
    <cfRule type="expression" dxfId="15" priority="1">
      <formula>MOD(ROW(),2)=0</formula>
    </cfRule>
  </conditionalFormatting>
  <printOptions horizontalCentered="1" verticalCentered="1"/>
  <pageMargins left="0.45" right="0.45" top="0.5" bottom="0.5" header="0.4" footer="0.4"/>
  <pageSetup scale="94" fitToHeight="0" orientation="portrait" r:id="rId1"/>
  <headerFooter>
    <oddHeader>&amp;C&amp;"Arial,Regular"Physical Materials Circulation FY2019</oddHeader>
    <oddFooter>&amp;C&amp;"Arial,Regular"&amp;10RI Office of Library &amp; Information Services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1428D-CAD2-4772-BB51-75D291F431CF}">
  <sheetPr>
    <tabColor theme="7" tint="0.39997558519241921"/>
    <pageSetUpPr fitToPage="1"/>
  </sheetPr>
  <dimension ref="A1:Y55"/>
  <sheetViews>
    <sheetView zoomScaleNormal="100" workbookViewId="0">
      <pane xSplit="5" ySplit="2" topLeftCell="F3" activePane="bottomRight" state="frozen"/>
      <selection pane="topRight" activeCell="F1" sqref="F1"/>
      <selection pane="bottomLeft" activeCell="A3" sqref="A3"/>
      <selection pane="bottomRight" sqref="A1:A2"/>
    </sheetView>
  </sheetViews>
  <sheetFormatPr defaultRowHeight="12.75" x14ac:dyDescent="0.2"/>
  <cols>
    <col min="1" max="1" width="36.7109375" style="1" customWidth="1"/>
    <col min="2" max="3" width="14.7109375" style="2" hidden="1" customWidth="1"/>
    <col min="4" max="5" width="10.7109375" style="10" hidden="1" customWidth="1"/>
    <col min="6" max="6" width="11.85546875" style="29" customWidth="1"/>
    <col min="7" max="7" width="12.5703125" style="30" customWidth="1"/>
    <col min="8" max="8" width="10.7109375" style="30" customWidth="1"/>
    <col min="9" max="9" width="12.85546875" style="29" customWidth="1"/>
    <col min="10" max="10" width="12.28515625" style="121" customWidth="1"/>
    <col min="11" max="11" width="11.28515625" style="30" customWidth="1"/>
    <col min="12" max="12" width="11.85546875" style="29" customWidth="1"/>
    <col min="13" max="13" width="11.42578125" style="30" customWidth="1"/>
    <col min="14" max="14" width="11.28515625" style="30" customWidth="1"/>
    <col min="15" max="15" width="11.42578125" style="29" customWidth="1"/>
    <col min="16" max="16" width="12.140625" style="121" customWidth="1"/>
    <col min="17" max="17" width="10.85546875" style="30" customWidth="1"/>
    <col min="18" max="18" width="11.28515625" style="29" customWidth="1"/>
    <col min="19" max="19" width="11.28515625" style="30" customWidth="1"/>
    <col min="20" max="20" width="11.140625" style="30" customWidth="1"/>
    <col min="21" max="21" width="11.140625" style="29" customWidth="1"/>
    <col min="22" max="22" width="11.28515625" style="121" customWidth="1"/>
    <col min="23" max="23" width="10.7109375" style="30" customWidth="1"/>
    <col min="24" max="24" width="11.85546875" style="19" customWidth="1"/>
    <col min="25" max="25" width="12.140625" style="18" customWidth="1"/>
    <col min="26" max="16384" width="9.140625" style="1"/>
  </cols>
  <sheetData>
    <row r="1" spans="1:25" ht="15" customHeight="1" x14ac:dyDescent="0.2">
      <c r="A1" s="190" t="s">
        <v>117</v>
      </c>
      <c r="B1" s="192" t="s">
        <v>116</v>
      </c>
      <c r="C1" s="31"/>
      <c r="D1" s="32"/>
      <c r="E1" s="32"/>
      <c r="F1" s="199" t="s">
        <v>130</v>
      </c>
      <c r="G1" s="200"/>
      <c r="H1" s="200"/>
      <c r="I1" s="200"/>
      <c r="J1" s="200"/>
      <c r="K1" s="200"/>
      <c r="L1" s="197" t="s">
        <v>131</v>
      </c>
      <c r="M1" s="198"/>
      <c r="N1" s="198"/>
      <c r="O1" s="198"/>
      <c r="P1" s="198"/>
      <c r="Q1" s="198"/>
      <c r="R1" s="194" t="s">
        <v>132</v>
      </c>
      <c r="S1" s="195"/>
      <c r="T1" s="195"/>
      <c r="U1" s="195"/>
      <c r="V1" s="195"/>
      <c r="W1" s="196"/>
      <c r="Y1" s="5"/>
    </row>
    <row r="2" spans="1:25" s="7" customFormat="1" ht="80.25" customHeight="1" x14ac:dyDescent="0.2">
      <c r="A2" s="191"/>
      <c r="B2" s="193"/>
      <c r="C2" s="17" t="s">
        <v>112</v>
      </c>
      <c r="D2" s="33" t="s">
        <v>102</v>
      </c>
      <c r="E2" s="33" t="s">
        <v>156</v>
      </c>
      <c r="F2" s="62" t="s">
        <v>126</v>
      </c>
      <c r="G2" s="174" t="s">
        <v>122</v>
      </c>
      <c r="H2" s="48" t="s">
        <v>210</v>
      </c>
      <c r="I2" s="33" t="s">
        <v>99</v>
      </c>
      <c r="J2" s="174" t="s">
        <v>133</v>
      </c>
      <c r="K2" s="174" t="s">
        <v>208</v>
      </c>
      <c r="L2" s="66" t="s">
        <v>125</v>
      </c>
      <c r="M2" s="175" t="s">
        <v>123</v>
      </c>
      <c r="N2" s="50" t="s">
        <v>212</v>
      </c>
      <c r="O2" s="47" t="s">
        <v>97</v>
      </c>
      <c r="P2" s="175" t="s">
        <v>134</v>
      </c>
      <c r="Q2" s="175" t="s">
        <v>207</v>
      </c>
      <c r="R2" s="65" t="s">
        <v>211</v>
      </c>
      <c r="S2" s="176" t="s">
        <v>124</v>
      </c>
      <c r="T2" s="49" t="s">
        <v>213</v>
      </c>
      <c r="U2" s="34" t="s">
        <v>95</v>
      </c>
      <c r="V2" s="176" t="s">
        <v>135</v>
      </c>
      <c r="W2" s="177" t="s">
        <v>209</v>
      </c>
      <c r="Y2" s="5"/>
    </row>
    <row r="3" spans="1:25" x14ac:dyDescent="0.2">
      <c r="A3" s="35" t="s">
        <v>86</v>
      </c>
      <c r="B3" s="36" t="s">
        <v>85</v>
      </c>
      <c r="C3" s="22">
        <v>290760</v>
      </c>
      <c r="D3" s="37">
        <v>328410</v>
      </c>
      <c r="E3" s="170">
        <v>16310</v>
      </c>
      <c r="F3" s="63">
        <v>141119</v>
      </c>
      <c r="G3" s="23">
        <f t="shared" ref="G3:G50" si="0">F3/C3</f>
        <v>0.48534530196725822</v>
      </c>
      <c r="H3" s="160">
        <v>28974</v>
      </c>
      <c r="I3" s="22">
        <v>170093</v>
      </c>
      <c r="J3" s="23">
        <f t="shared" ref="J3:J50" si="1">I3/D3</f>
        <v>0.51792880850156819</v>
      </c>
      <c r="K3" s="159">
        <f>I3/E3</f>
        <v>10.428755364806866</v>
      </c>
      <c r="L3" s="63">
        <v>131963</v>
      </c>
      <c r="M3" s="23">
        <f t="shared" ref="M3:M50" si="2">L3/C3</f>
        <v>0.45385541339936719</v>
      </c>
      <c r="N3" s="160">
        <v>5171</v>
      </c>
      <c r="O3" s="22">
        <v>137134</v>
      </c>
      <c r="P3" s="23">
        <f t="shared" ref="P3:P50" si="3">O3/D3</f>
        <v>0.417569501537712</v>
      </c>
      <c r="Q3" s="159">
        <f>O3/E3</f>
        <v>8.4079705702023304</v>
      </c>
      <c r="R3" s="63">
        <v>17678</v>
      </c>
      <c r="S3" s="23">
        <f t="shared" ref="S3:S50" si="4">R3/C3</f>
        <v>6.0799284633374605E-2</v>
      </c>
      <c r="T3" s="160">
        <v>3363</v>
      </c>
      <c r="U3" s="22">
        <v>21041</v>
      </c>
      <c r="V3" s="23">
        <f t="shared" ref="V3:V50" si="5">U3/D3</f>
        <v>6.4069303614384454E-2</v>
      </c>
      <c r="W3" s="171">
        <f>U3/E3</f>
        <v>1.2900674432863275</v>
      </c>
      <c r="Y3" s="5"/>
    </row>
    <row r="4" spans="1:25" x14ac:dyDescent="0.2">
      <c r="A4" s="35" t="s">
        <v>84</v>
      </c>
      <c r="B4" s="36" t="s">
        <v>83</v>
      </c>
      <c r="C4" s="22">
        <v>110098</v>
      </c>
      <c r="D4" s="37">
        <v>131184</v>
      </c>
      <c r="E4" s="170">
        <v>22954</v>
      </c>
      <c r="F4" s="63">
        <v>70641</v>
      </c>
      <c r="G4" s="23">
        <f t="shared" si="0"/>
        <v>0.6416192846373231</v>
      </c>
      <c r="H4" s="160">
        <v>18447</v>
      </c>
      <c r="I4" s="22">
        <v>89088</v>
      </c>
      <c r="J4" s="23">
        <f t="shared" si="1"/>
        <v>0.67910720819612147</v>
      </c>
      <c r="K4" s="159">
        <f t="shared" ref="K4:K50" si="6">I4/E4</f>
        <v>3.8811536115709679</v>
      </c>
      <c r="L4" s="63">
        <v>34651</v>
      </c>
      <c r="M4" s="23">
        <f t="shared" si="2"/>
        <v>0.31472869625242966</v>
      </c>
      <c r="N4" s="160">
        <v>1313</v>
      </c>
      <c r="O4" s="22">
        <v>35964</v>
      </c>
      <c r="P4" s="23">
        <f t="shared" si="3"/>
        <v>0.27414928649835346</v>
      </c>
      <c r="Q4" s="159">
        <f t="shared" ref="Q4:Q50" si="7">O4/E4</f>
        <v>1.5667857454038512</v>
      </c>
      <c r="R4" s="63">
        <v>4540</v>
      </c>
      <c r="S4" s="23">
        <f t="shared" si="4"/>
        <v>4.1235989754582279E-2</v>
      </c>
      <c r="T4" s="160">
        <v>1259</v>
      </c>
      <c r="U4" s="22">
        <v>5799</v>
      </c>
      <c r="V4" s="23">
        <f t="shared" si="5"/>
        <v>4.4205085986095863E-2</v>
      </c>
      <c r="W4" s="171">
        <f t="shared" ref="W4:W50" si="8">U4/E4</f>
        <v>0.2526357061949987</v>
      </c>
      <c r="Y4" s="5"/>
    </row>
    <row r="5" spans="1:25" x14ac:dyDescent="0.2">
      <c r="A5" s="35" t="s">
        <v>82</v>
      </c>
      <c r="B5" s="36" t="s">
        <v>80</v>
      </c>
      <c r="C5" s="22">
        <v>72912</v>
      </c>
      <c r="D5" s="37">
        <v>84008</v>
      </c>
      <c r="E5" s="170">
        <v>14055</v>
      </c>
      <c r="F5" s="63">
        <v>43137</v>
      </c>
      <c r="G5" s="23">
        <f t="shared" si="0"/>
        <v>0.59163100724160633</v>
      </c>
      <c r="H5" s="160">
        <v>9576</v>
      </c>
      <c r="I5" s="22">
        <v>52713</v>
      </c>
      <c r="J5" s="23">
        <f t="shared" si="1"/>
        <v>0.62747595467098372</v>
      </c>
      <c r="K5" s="159">
        <f t="shared" si="6"/>
        <v>3.7504802561366062</v>
      </c>
      <c r="L5" s="63">
        <v>27197</v>
      </c>
      <c r="M5" s="23">
        <f t="shared" si="2"/>
        <v>0.37301130129471144</v>
      </c>
      <c r="N5" s="160">
        <v>477</v>
      </c>
      <c r="O5" s="22">
        <v>27674</v>
      </c>
      <c r="P5" s="23">
        <f t="shared" si="3"/>
        <v>0.32942100752309306</v>
      </c>
      <c r="Q5" s="159">
        <f t="shared" si="7"/>
        <v>1.9689790110281038</v>
      </c>
      <c r="R5" s="63">
        <v>2470</v>
      </c>
      <c r="S5" s="23">
        <f t="shared" si="4"/>
        <v>3.3876453807329385E-2</v>
      </c>
      <c r="T5" s="160">
        <v>981</v>
      </c>
      <c r="U5" s="22">
        <v>3451</v>
      </c>
      <c r="V5" s="23">
        <f t="shared" si="5"/>
        <v>4.1079421007523091E-2</v>
      </c>
      <c r="W5" s="171">
        <f t="shared" si="8"/>
        <v>0.2455353966559943</v>
      </c>
      <c r="Y5" s="5"/>
    </row>
    <row r="6" spans="1:25" x14ac:dyDescent="0.2">
      <c r="A6" s="35" t="s">
        <v>81</v>
      </c>
      <c r="B6" s="36" t="s">
        <v>80</v>
      </c>
      <c r="C6" s="22">
        <v>2639</v>
      </c>
      <c r="D6" s="37">
        <v>3281</v>
      </c>
      <c r="E6" s="170">
        <v>1900</v>
      </c>
      <c r="F6" s="63">
        <v>1779</v>
      </c>
      <c r="G6" s="23">
        <f t="shared" si="0"/>
        <v>0.67411898446381202</v>
      </c>
      <c r="H6" s="160">
        <v>585</v>
      </c>
      <c r="I6" s="22">
        <v>2364</v>
      </c>
      <c r="J6" s="23">
        <f t="shared" si="1"/>
        <v>0.72051203901249616</v>
      </c>
      <c r="K6" s="159">
        <f t="shared" si="6"/>
        <v>1.2442105263157894</v>
      </c>
      <c r="L6" s="63">
        <v>703</v>
      </c>
      <c r="M6" s="23">
        <f t="shared" si="2"/>
        <v>0.26638878363016294</v>
      </c>
      <c r="N6" s="160">
        <v>18</v>
      </c>
      <c r="O6" s="22">
        <v>721</v>
      </c>
      <c r="P6" s="23">
        <f t="shared" si="3"/>
        <v>0.21975007619628162</v>
      </c>
      <c r="Q6" s="159">
        <f t="shared" si="7"/>
        <v>0.3794736842105263</v>
      </c>
      <c r="R6" s="63">
        <v>157</v>
      </c>
      <c r="S6" s="23">
        <f t="shared" si="4"/>
        <v>5.9492231906025012E-2</v>
      </c>
      <c r="T6" s="160">
        <v>37</v>
      </c>
      <c r="U6" s="22">
        <v>194</v>
      </c>
      <c r="V6" s="23">
        <f t="shared" si="5"/>
        <v>5.9128314538250536E-2</v>
      </c>
      <c r="W6" s="171">
        <f t="shared" si="8"/>
        <v>0.10210526315789474</v>
      </c>
      <c r="Y6" s="5"/>
    </row>
    <row r="7" spans="1:25" x14ac:dyDescent="0.2">
      <c r="A7" s="35" t="s">
        <v>79</v>
      </c>
      <c r="B7" s="36" t="s">
        <v>78</v>
      </c>
      <c r="C7" s="22">
        <v>12865</v>
      </c>
      <c r="D7" s="37">
        <v>13808</v>
      </c>
      <c r="E7" s="170">
        <v>19376</v>
      </c>
      <c r="F7" s="63">
        <v>7320</v>
      </c>
      <c r="G7" s="23">
        <f t="shared" si="0"/>
        <v>0.56898561989895069</v>
      </c>
      <c r="H7" s="160">
        <v>648</v>
      </c>
      <c r="I7" s="22">
        <v>7968</v>
      </c>
      <c r="J7" s="23">
        <f t="shared" si="1"/>
        <v>0.57705677867902661</v>
      </c>
      <c r="K7" s="159">
        <f t="shared" si="6"/>
        <v>0.41123038810900081</v>
      </c>
      <c r="L7" s="63">
        <v>4595</v>
      </c>
      <c r="M7" s="23">
        <f t="shared" si="2"/>
        <v>0.35717061795569377</v>
      </c>
      <c r="N7" s="160">
        <v>140</v>
      </c>
      <c r="O7" s="22">
        <v>4735</v>
      </c>
      <c r="P7" s="23">
        <f t="shared" si="3"/>
        <v>0.34291714947856317</v>
      </c>
      <c r="Q7" s="159">
        <f t="shared" si="7"/>
        <v>0.24437448389760527</v>
      </c>
      <c r="R7" s="63">
        <v>950</v>
      </c>
      <c r="S7" s="23">
        <f t="shared" si="4"/>
        <v>7.384376214535561E-2</v>
      </c>
      <c r="T7" s="160">
        <v>151</v>
      </c>
      <c r="U7" s="22">
        <v>1101</v>
      </c>
      <c r="V7" s="23">
        <f t="shared" si="5"/>
        <v>7.9736384704519117E-2</v>
      </c>
      <c r="W7" s="171">
        <f t="shared" si="8"/>
        <v>5.6822873658133773E-2</v>
      </c>
      <c r="Y7" s="5"/>
    </row>
    <row r="8" spans="1:25" x14ac:dyDescent="0.2">
      <c r="A8" s="35" t="s">
        <v>77</v>
      </c>
      <c r="B8" s="36" t="s">
        <v>76</v>
      </c>
      <c r="C8" s="22">
        <v>71481</v>
      </c>
      <c r="D8" s="37">
        <v>84691</v>
      </c>
      <c r="E8" s="170">
        <v>7827</v>
      </c>
      <c r="F8" s="63">
        <v>49251</v>
      </c>
      <c r="G8" s="23">
        <f t="shared" si="0"/>
        <v>0.6890082679313384</v>
      </c>
      <c r="H8" s="160">
        <v>11371</v>
      </c>
      <c r="I8" s="22">
        <v>60622</v>
      </c>
      <c r="J8" s="23">
        <f t="shared" si="1"/>
        <v>0.71580215135020253</v>
      </c>
      <c r="K8" s="159">
        <f t="shared" si="6"/>
        <v>7.7452408330139262</v>
      </c>
      <c r="L8" s="63">
        <v>20770</v>
      </c>
      <c r="M8" s="23">
        <f t="shared" si="2"/>
        <v>0.29056672402456596</v>
      </c>
      <c r="N8" s="160">
        <v>1156</v>
      </c>
      <c r="O8" s="22">
        <v>21926</v>
      </c>
      <c r="P8" s="23">
        <f t="shared" si="3"/>
        <v>0.25889409736571772</v>
      </c>
      <c r="Q8" s="159">
        <f t="shared" si="7"/>
        <v>2.8013287338699375</v>
      </c>
      <c r="R8" s="63">
        <v>1375</v>
      </c>
      <c r="S8" s="23">
        <f t="shared" si="4"/>
        <v>1.9235880863446232E-2</v>
      </c>
      <c r="T8" s="160">
        <v>606</v>
      </c>
      <c r="U8" s="22">
        <v>1981</v>
      </c>
      <c r="V8" s="23">
        <f t="shared" si="5"/>
        <v>2.3390915209408319E-2</v>
      </c>
      <c r="W8" s="171">
        <f t="shared" si="8"/>
        <v>0.25309824964865213</v>
      </c>
      <c r="Y8" s="5"/>
    </row>
    <row r="9" spans="1:25" x14ac:dyDescent="0.2">
      <c r="A9" s="35" t="s">
        <v>75</v>
      </c>
      <c r="B9" s="36" t="s">
        <v>74</v>
      </c>
      <c r="C9" s="22">
        <v>147955</v>
      </c>
      <c r="D9" s="37">
        <v>192271</v>
      </c>
      <c r="E9" s="170">
        <v>35014</v>
      </c>
      <c r="F9" s="63">
        <v>81127</v>
      </c>
      <c r="G9" s="23">
        <f t="shared" si="0"/>
        <v>0.5483221249704302</v>
      </c>
      <c r="H9" s="160">
        <v>22652</v>
      </c>
      <c r="I9" s="22">
        <v>103779</v>
      </c>
      <c r="J9" s="23">
        <f t="shared" si="1"/>
        <v>0.53975378502218219</v>
      </c>
      <c r="K9" s="159">
        <f t="shared" si="6"/>
        <v>2.9639287142285942</v>
      </c>
      <c r="L9" s="63">
        <v>61828</v>
      </c>
      <c r="M9" s="23">
        <f t="shared" si="2"/>
        <v>0.4178838160251428</v>
      </c>
      <c r="N9" s="160">
        <v>1319</v>
      </c>
      <c r="O9" s="22">
        <v>63147</v>
      </c>
      <c r="P9" s="23">
        <f t="shared" si="3"/>
        <v>0.32842706388378901</v>
      </c>
      <c r="Q9" s="159">
        <f t="shared" si="7"/>
        <v>1.8034786085565773</v>
      </c>
      <c r="R9" s="63">
        <v>6358</v>
      </c>
      <c r="S9" s="23">
        <f t="shared" si="4"/>
        <v>4.2972525430029399E-2</v>
      </c>
      <c r="T9" s="160">
        <v>1809</v>
      </c>
      <c r="U9" s="22">
        <v>8167</v>
      </c>
      <c r="V9" s="23">
        <f t="shared" si="5"/>
        <v>4.2476504517061857E-2</v>
      </c>
      <c r="W9" s="171">
        <f t="shared" si="8"/>
        <v>0.23324955731992916</v>
      </c>
      <c r="Y9" s="5"/>
    </row>
    <row r="10" spans="1:25" x14ac:dyDescent="0.2">
      <c r="A10" s="35" t="s">
        <v>73</v>
      </c>
      <c r="B10" s="36" t="s">
        <v>72</v>
      </c>
      <c r="C10" s="22">
        <v>575017</v>
      </c>
      <c r="D10" s="37">
        <v>644882</v>
      </c>
      <c r="E10" s="170">
        <v>80387</v>
      </c>
      <c r="F10" s="63">
        <v>362440</v>
      </c>
      <c r="G10" s="23">
        <f t="shared" si="0"/>
        <v>0.63031179947723281</v>
      </c>
      <c r="H10" s="160">
        <v>59347</v>
      </c>
      <c r="I10" s="22">
        <v>421787</v>
      </c>
      <c r="J10" s="23">
        <f t="shared" si="1"/>
        <v>0.65405298953917146</v>
      </c>
      <c r="K10" s="159">
        <f t="shared" si="6"/>
        <v>5.2469553534775519</v>
      </c>
      <c r="L10" s="63">
        <v>190951</v>
      </c>
      <c r="M10" s="23">
        <f t="shared" si="2"/>
        <v>0.33207887766796462</v>
      </c>
      <c r="N10" s="160">
        <v>4739</v>
      </c>
      <c r="O10" s="22">
        <v>195690</v>
      </c>
      <c r="P10" s="23">
        <f t="shared" si="3"/>
        <v>0.30345086387897319</v>
      </c>
      <c r="Q10" s="159">
        <f t="shared" si="7"/>
        <v>2.4343488374986006</v>
      </c>
      <c r="R10" s="63">
        <v>21241</v>
      </c>
      <c r="S10" s="23">
        <f t="shared" si="4"/>
        <v>3.6939777432667208E-2</v>
      </c>
      <c r="T10" s="160">
        <v>5544</v>
      </c>
      <c r="U10" s="22">
        <v>26785</v>
      </c>
      <c r="V10" s="23">
        <f t="shared" si="5"/>
        <v>4.1534730384783572E-2</v>
      </c>
      <c r="W10" s="171">
        <f t="shared" si="8"/>
        <v>0.33320064189483373</v>
      </c>
      <c r="Y10" s="5"/>
    </row>
    <row r="11" spans="1:25" x14ac:dyDescent="0.2">
      <c r="A11" s="35" t="s">
        <v>71</v>
      </c>
      <c r="B11" s="36" t="s">
        <v>70</v>
      </c>
      <c r="C11" s="22">
        <v>246947</v>
      </c>
      <c r="D11" s="37">
        <v>282960</v>
      </c>
      <c r="E11" s="170">
        <v>33506</v>
      </c>
      <c r="F11" s="63">
        <v>128246</v>
      </c>
      <c r="G11" s="23">
        <f t="shared" si="0"/>
        <v>0.51932600922465144</v>
      </c>
      <c r="H11" s="160">
        <v>30521</v>
      </c>
      <c r="I11" s="22">
        <v>158767</v>
      </c>
      <c r="J11" s="23">
        <f t="shared" si="1"/>
        <v>0.56109344076901324</v>
      </c>
      <c r="K11" s="159">
        <f t="shared" si="6"/>
        <v>4.7384647525816268</v>
      </c>
      <c r="L11" s="63">
        <v>106466</v>
      </c>
      <c r="M11" s="23">
        <f t="shared" si="2"/>
        <v>0.43112894669706453</v>
      </c>
      <c r="N11" s="160">
        <v>2682</v>
      </c>
      <c r="O11" s="22">
        <v>109148</v>
      </c>
      <c r="P11" s="23">
        <f t="shared" si="3"/>
        <v>0.38573649985863728</v>
      </c>
      <c r="Q11" s="159">
        <f t="shared" si="7"/>
        <v>3.2575658091088164</v>
      </c>
      <c r="R11" s="63">
        <v>12235</v>
      </c>
      <c r="S11" s="23">
        <f t="shared" si="4"/>
        <v>4.9545044078284008E-2</v>
      </c>
      <c r="T11" s="160">
        <v>2718</v>
      </c>
      <c r="U11" s="22">
        <v>14953</v>
      </c>
      <c r="V11" s="23">
        <f t="shared" si="5"/>
        <v>5.2844925077749502E-2</v>
      </c>
      <c r="W11" s="171">
        <f t="shared" si="8"/>
        <v>0.44627827851728047</v>
      </c>
      <c r="Y11" s="5"/>
    </row>
    <row r="12" spans="1:25" x14ac:dyDescent="0.2">
      <c r="A12" s="35" t="s">
        <v>69</v>
      </c>
      <c r="B12" s="36" t="s">
        <v>68</v>
      </c>
      <c r="C12" s="22">
        <v>158591</v>
      </c>
      <c r="D12" s="37">
        <v>183618</v>
      </c>
      <c r="E12" s="170">
        <v>13146</v>
      </c>
      <c r="F12" s="63">
        <v>75423</v>
      </c>
      <c r="G12" s="23">
        <f t="shared" si="0"/>
        <v>0.47558184260140868</v>
      </c>
      <c r="H12" s="160">
        <v>20898</v>
      </c>
      <c r="I12" s="22">
        <v>96321</v>
      </c>
      <c r="J12" s="23">
        <f t="shared" si="1"/>
        <v>0.5245727543051335</v>
      </c>
      <c r="K12" s="159">
        <f t="shared" si="6"/>
        <v>7.3270196257416709</v>
      </c>
      <c r="L12" s="63">
        <v>78771</v>
      </c>
      <c r="M12" s="23">
        <f t="shared" si="2"/>
        <v>0.49669275053439349</v>
      </c>
      <c r="N12" s="160">
        <v>2276</v>
      </c>
      <c r="O12" s="22">
        <v>81047</v>
      </c>
      <c r="P12" s="23">
        <f t="shared" si="3"/>
        <v>0.44138918842379288</v>
      </c>
      <c r="Q12" s="159">
        <f t="shared" si="7"/>
        <v>6.1651452913433742</v>
      </c>
      <c r="R12" s="63">
        <v>4304</v>
      </c>
      <c r="S12" s="23">
        <f t="shared" si="4"/>
        <v>2.7138992754948264E-2</v>
      </c>
      <c r="T12" s="160">
        <v>1762</v>
      </c>
      <c r="U12" s="22">
        <v>6066</v>
      </c>
      <c r="V12" s="23">
        <f t="shared" si="5"/>
        <v>3.3035976865013236E-2</v>
      </c>
      <c r="W12" s="171">
        <f t="shared" si="8"/>
        <v>0.4614331355545413</v>
      </c>
      <c r="Y12" s="5"/>
    </row>
    <row r="13" spans="1:25" x14ac:dyDescent="0.2">
      <c r="A13" s="35" t="s">
        <v>67</v>
      </c>
      <c r="B13" s="36" t="s">
        <v>66</v>
      </c>
      <c r="C13" s="22">
        <v>285291</v>
      </c>
      <c r="D13" s="37">
        <v>323184</v>
      </c>
      <c r="E13" s="170">
        <v>47037</v>
      </c>
      <c r="F13" s="63">
        <v>181242</v>
      </c>
      <c r="G13" s="23">
        <f t="shared" si="0"/>
        <v>0.63528817943783711</v>
      </c>
      <c r="H13" s="160">
        <v>32354</v>
      </c>
      <c r="I13" s="22">
        <v>213596</v>
      </c>
      <c r="J13" s="23">
        <f t="shared" si="1"/>
        <v>0.66091143125897323</v>
      </c>
      <c r="K13" s="159">
        <f t="shared" si="6"/>
        <v>4.5410208984416522</v>
      </c>
      <c r="L13" s="63">
        <v>96068</v>
      </c>
      <c r="M13" s="23">
        <f t="shared" si="2"/>
        <v>0.33673687568132188</v>
      </c>
      <c r="N13" s="160">
        <v>2716</v>
      </c>
      <c r="O13" s="22">
        <v>98784</v>
      </c>
      <c r="P13" s="23">
        <f t="shared" si="3"/>
        <v>0.30565869597504824</v>
      </c>
      <c r="Q13" s="159">
        <f t="shared" si="7"/>
        <v>2.1001339371133363</v>
      </c>
      <c r="R13" s="63">
        <v>7978</v>
      </c>
      <c r="S13" s="23">
        <f t="shared" si="4"/>
        <v>2.7964429302010929E-2</v>
      </c>
      <c r="T13" s="160">
        <v>2602</v>
      </c>
      <c r="U13" s="22">
        <v>10580</v>
      </c>
      <c r="V13" s="23">
        <f t="shared" si="5"/>
        <v>3.2736769146987477E-2</v>
      </c>
      <c r="W13" s="171">
        <f t="shared" si="8"/>
        <v>0.2249293109679614</v>
      </c>
      <c r="Y13" s="5"/>
    </row>
    <row r="14" spans="1:25" x14ac:dyDescent="0.2">
      <c r="A14" s="35" t="s">
        <v>65</v>
      </c>
      <c r="B14" s="36" t="s">
        <v>64</v>
      </c>
      <c r="C14" s="22">
        <v>55209</v>
      </c>
      <c r="D14" s="37">
        <v>60594</v>
      </c>
      <c r="E14" s="170">
        <v>6425</v>
      </c>
      <c r="F14" s="63">
        <v>25330</v>
      </c>
      <c r="G14" s="23">
        <f t="shared" si="0"/>
        <v>0.45880200691916173</v>
      </c>
      <c r="H14" s="160">
        <v>3993</v>
      </c>
      <c r="I14" s="22">
        <v>29323</v>
      </c>
      <c r="J14" s="23">
        <f t="shared" si="1"/>
        <v>0.48392580123444567</v>
      </c>
      <c r="K14" s="159">
        <f t="shared" si="6"/>
        <v>4.5638910505836572</v>
      </c>
      <c r="L14" s="63">
        <v>27855</v>
      </c>
      <c r="M14" s="23">
        <f t="shared" si="2"/>
        <v>0.50453730370048366</v>
      </c>
      <c r="N14" s="160">
        <v>785</v>
      </c>
      <c r="O14" s="22">
        <v>28640</v>
      </c>
      <c r="P14" s="23">
        <f t="shared" si="3"/>
        <v>0.47265405815757333</v>
      </c>
      <c r="Q14" s="159">
        <f t="shared" si="7"/>
        <v>4.4575875486381324</v>
      </c>
      <c r="R14" s="63">
        <v>2011</v>
      </c>
      <c r="S14" s="23">
        <f t="shared" si="4"/>
        <v>3.6425220525638936E-2</v>
      </c>
      <c r="T14" s="160">
        <v>566</v>
      </c>
      <c r="U14" s="22">
        <v>2577</v>
      </c>
      <c r="V14" s="23">
        <f t="shared" si="5"/>
        <v>4.2528963263689476E-2</v>
      </c>
      <c r="W14" s="171">
        <f t="shared" si="8"/>
        <v>0.4010894941634241</v>
      </c>
      <c r="Y14" s="5"/>
    </row>
    <row r="15" spans="1:25" x14ac:dyDescent="0.2">
      <c r="A15" s="35" t="s">
        <v>63</v>
      </c>
      <c r="B15" s="36" t="s">
        <v>62</v>
      </c>
      <c r="C15" s="22">
        <v>22264</v>
      </c>
      <c r="D15" s="37">
        <v>26466</v>
      </c>
      <c r="E15" s="170">
        <v>4606</v>
      </c>
      <c r="F15" s="63">
        <v>13540</v>
      </c>
      <c r="G15" s="23">
        <f t="shared" si="0"/>
        <v>0.60815666546891844</v>
      </c>
      <c r="H15" s="160">
        <v>3373</v>
      </c>
      <c r="I15" s="22">
        <v>16913</v>
      </c>
      <c r="J15" s="23">
        <f t="shared" si="1"/>
        <v>0.63904632358497693</v>
      </c>
      <c r="K15" s="159">
        <f t="shared" si="6"/>
        <v>3.6719496309161963</v>
      </c>
      <c r="L15" s="63">
        <v>7821</v>
      </c>
      <c r="M15" s="23">
        <f t="shared" si="2"/>
        <v>0.35128458498023718</v>
      </c>
      <c r="N15" s="160">
        <v>379</v>
      </c>
      <c r="O15" s="22">
        <v>8200</v>
      </c>
      <c r="P15" s="23">
        <f t="shared" si="3"/>
        <v>0.30983148190130733</v>
      </c>
      <c r="Q15" s="159">
        <f t="shared" si="7"/>
        <v>1.7802865827181937</v>
      </c>
      <c r="R15" s="63">
        <v>898</v>
      </c>
      <c r="S15" s="23">
        <f t="shared" si="4"/>
        <v>4.0334171757096658E-2</v>
      </c>
      <c r="T15" s="160">
        <v>440</v>
      </c>
      <c r="U15" s="22">
        <v>1338</v>
      </c>
      <c r="V15" s="23">
        <f t="shared" si="5"/>
        <v>5.0555429607798685E-2</v>
      </c>
      <c r="W15" s="171">
        <f t="shared" si="8"/>
        <v>0.29049066435084669</v>
      </c>
      <c r="Y15" s="5"/>
    </row>
    <row r="16" spans="1:25" x14ac:dyDescent="0.2">
      <c r="A16" s="35" t="s">
        <v>61</v>
      </c>
      <c r="B16" s="36" t="s">
        <v>59</v>
      </c>
      <c r="C16" s="22">
        <v>25186</v>
      </c>
      <c r="D16" s="37">
        <v>28588</v>
      </c>
      <c r="E16" s="170">
        <v>4040</v>
      </c>
      <c r="F16" s="63">
        <v>16053</v>
      </c>
      <c r="G16" s="23">
        <f t="shared" si="0"/>
        <v>0.63737790836178831</v>
      </c>
      <c r="H16" s="160">
        <v>2917</v>
      </c>
      <c r="I16" s="22">
        <v>18970</v>
      </c>
      <c r="J16" s="23">
        <f t="shared" si="1"/>
        <v>0.66356513222331048</v>
      </c>
      <c r="K16" s="159">
        <f t="shared" si="6"/>
        <v>4.6955445544554459</v>
      </c>
      <c r="L16" s="63">
        <v>8274</v>
      </c>
      <c r="M16" s="23">
        <f t="shared" si="2"/>
        <v>0.32851584213451918</v>
      </c>
      <c r="N16" s="160">
        <v>193</v>
      </c>
      <c r="O16" s="22">
        <v>8467</v>
      </c>
      <c r="P16" s="23">
        <f t="shared" si="3"/>
        <v>0.29617321953267106</v>
      </c>
      <c r="Q16" s="159">
        <f t="shared" si="7"/>
        <v>2.095792079207921</v>
      </c>
      <c r="R16" s="63">
        <v>844</v>
      </c>
      <c r="S16" s="23">
        <f t="shared" si="4"/>
        <v>3.3510680536806163E-2</v>
      </c>
      <c r="T16" s="160">
        <v>285</v>
      </c>
      <c r="U16" s="22">
        <v>1129</v>
      </c>
      <c r="V16" s="23">
        <f t="shared" si="5"/>
        <v>3.9492094585140622E-2</v>
      </c>
      <c r="W16" s="171">
        <f t="shared" si="8"/>
        <v>0.27945544554455448</v>
      </c>
      <c r="Y16" s="5"/>
    </row>
    <row r="17" spans="1:25" x14ac:dyDescent="0.2">
      <c r="A17" s="35" t="s">
        <v>60</v>
      </c>
      <c r="B17" s="36" t="s">
        <v>59</v>
      </c>
      <c r="C17" s="22">
        <v>30143</v>
      </c>
      <c r="D17" s="37">
        <v>33763</v>
      </c>
      <c r="E17" s="170">
        <v>5706</v>
      </c>
      <c r="F17" s="63">
        <v>14612</v>
      </c>
      <c r="G17" s="23">
        <f t="shared" si="0"/>
        <v>0.48475599641707862</v>
      </c>
      <c r="H17" s="160">
        <v>3127</v>
      </c>
      <c r="I17" s="22">
        <v>17739</v>
      </c>
      <c r="J17" s="23">
        <f t="shared" si="1"/>
        <v>0.52539762461866535</v>
      </c>
      <c r="K17" s="159">
        <f t="shared" si="6"/>
        <v>3.1088328075709781</v>
      </c>
      <c r="L17" s="63">
        <v>14352</v>
      </c>
      <c r="M17" s="23">
        <f t="shared" si="2"/>
        <v>0.47613044487940814</v>
      </c>
      <c r="N17" s="160">
        <v>281</v>
      </c>
      <c r="O17" s="22">
        <v>14633</v>
      </c>
      <c r="P17" s="23">
        <f t="shared" si="3"/>
        <v>0.43340342979000679</v>
      </c>
      <c r="Q17" s="159">
        <f t="shared" si="7"/>
        <v>2.5644935155976167</v>
      </c>
      <c r="R17" s="63">
        <v>1169</v>
      </c>
      <c r="S17" s="23">
        <f t="shared" si="4"/>
        <v>3.8781806721295158E-2</v>
      </c>
      <c r="T17" s="160">
        <v>183</v>
      </c>
      <c r="U17" s="22">
        <v>1352</v>
      </c>
      <c r="V17" s="23">
        <f t="shared" si="5"/>
        <v>4.0043834967271867E-2</v>
      </c>
      <c r="W17" s="171">
        <f t="shared" si="8"/>
        <v>0.23694356817385209</v>
      </c>
      <c r="Y17" s="5"/>
    </row>
    <row r="18" spans="1:25" x14ac:dyDescent="0.2">
      <c r="A18" s="35" t="s">
        <v>58</v>
      </c>
      <c r="B18" s="36" t="s">
        <v>56</v>
      </c>
      <c r="C18" s="22">
        <v>19810</v>
      </c>
      <c r="D18" s="37">
        <v>21272</v>
      </c>
      <c r="E18" s="170">
        <v>3108</v>
      </c>
      <c r="F18" s="63">
        <v>12828</v>
      </c>
      <c r="G18" s="23">
        <f t="shared" si="0"/>
        <v>0.64755174154467443</v>
      </c>
      <c r="H18" s="160">
        <v>1280</v>
      </c>
      <c r="I18" s="22">
        <v>14108</v>
      </c>
      <c r="J18" s="23">
        <f t="shared" si="1"/>
        <v>0.6632192553591576</v>
      </c>
      <c r="K18" s="159">
        <f t="shared" si="6"/>
        <v>4.5392535392535391</v>
      </c>
      <c r="L18" s="63">
        <v>6199</v>
      </c>
      <c r="M18" s="23">
        <f t="shared" si="2"/>
        <v>0.31292276627965676</v>
      </c>
      <c r="N18" s="160">
        <v>75</v>
      </c>
      <c r="O18" s="22">
        <v>6274</v>
      </c>
      <c r="P18" s="23">
        <f t="shared" si="3"/>
        <v>0.29494170740880032</v>
      </c>
      <c r="Q18" s="159">
        <f t="shared" si="7"/>
        <v>2.0186615186615189</v>
      </c>
      <c r="R18" s="63">
        <v>782</v>
      </c>
      <c r="S18" s="23">
        <f t="shared" si="4"/>
        <v>3.9475012619888943E-2</v>
      </c>
      <c r="T18" s="160">
        <v>99</v>
      </c>
      <c r="U18" s="22">
        <v>881</v>
      </c>
      <c r="V18" s="23">
        <f t="shared" si="5"/>
        <v>4.1415945844302367E-2</v>
      </c>
      <c r="W18" s="171">
        <f t="shared" si="8"/>
        <v>0.28346203346203347</v>
      </c>
      <c r="Y18" s="5"/>
    </row>
    <row r="19" spans="1:25" x14ac:dyDescent="0.2">
      <c r="A19" s="35" t="s">
        <v>57</v>
      </c>
      <c r="B19" s="36" t="s">
        <v>56</v>
      </c>
      <c r="C19" s="22">
        <v>25444</v>
      </c>
      <c r="D19" s="37">
        <v>30393</v>
      </c>
      <c r="E19" s="170">
        <v>5080</v>
      </c>
      <c r="F19" s="63">
        <v>14773</v>
      </c>
      <c r="G19" s="23">
        <f t="shared" si="0"/>
        <v>0.58060839490646121</v>
      </c>
      <c r="H19" s="160">
        <v>4284</v>
      </c>
      <c r="I19" s="22">
        <v>19057</v>
      </c>
      <c r="J19" s="23">
        <f t="shared" si="1"/>
        <v>0.62701937946237618</v>
      </c>
      <c r="K19" s="159">
        <f t="shared" si="6"/>
        <v>3.7513779527559055</v>
      </c>
      <c r="L19" s="63">
        <v>9717</v>
      </c>
      <c r="M19" s="23">
        <f t="shared" si="2"/>
        <v>0.38189750039301995</v>
      </c>
      <c r="N19" s="160">
        <v>206</v>
      </c>
      <c r="O19" s="22">
        <v>9923</v>
      </c>
      <c r="P19" s="23">
        <f t="shared" si="3"/>
        <v>0.32648965222255122</v>
      </c>
      <c r="Q19" s="159">
        <f t="shared" si="7"/>
        <v>1.9533464566929133</v>
      </c>
      <c r="R19" s="63">
        <v>930</v>
      </c>
      <c r="S19" s="23">
        <f t="shared" si="4"/>
        <v>3.6550856783524606E-2</v>
      </c>
      <c r="T19" s="160">
        <v>421</v>
      </c>
      <c r="U19" s="22">
        <v>1351</v>
      </c>
      <c r="V19" s="23">
        <f t="shared" si="5"/>
        <v>4.4451024907050968E-2</v>
      </c>
      <c r="W19" s="171">
        <f t="shared" si="8"/>
        <v>0.26594488188976378</v>
      </c>
      <c r="Y19" s="5"/>
    </row>
    <row r="20" spans="1:25" x14ac:dyDescent="0.2">
      <c r="A20" s="35" t="s">
        <v>55</v>
      </c>
      <c r="B20" s="36" t="s">
        <v>54</v>
      </c>
      <c r="C20" s="22">
        <v>76427</v>
      </c>
      <c r="D20" s="37">
        <v>90824</v>
      </c>
      <c r="E20" s="170">
        <v>5405</v>
      </c>
      <c r="F20" s="63">
        <v>44143</v>
      </c>
      <c r="G20" s="23">
        <f t="shared" si="0"/>
        <v>0.57758383817237369</v>
      </c>
      <c r="H20" s="160">
        <v>10804</v>
      </c>
      <c r="I20" s="22">
        <v>54947</v>
      </c>
      <c r="J20" s="23">
        <f t="shared" si="1"/>
        <v>0.60498326433541794</v>
      </c>
      <c r="K20" s="159">
        <f t="shared" si="6"/>
        <v>10.165957446808511</v>
      </c>
      <c r="L20" s="63">
        <v>28238</v>
      </c>
      <c r="M20" s="23">
        <f t="shared" si="2"/>
        <v>0.36947675559684406</v>
      </c>
      <c r="N20" s="160">
        <v>1423</v>
      </c>
      <c r="O20" s="22">
        <v>29661</v>
      </c>
      <c r="P20" s="23">
        <f t="shared" si="3"/>
        <v>0.32657667576851934</v>
      </c>
      <c r="Q20" s="159">
        <f t="shared" si="7"/>
        <v>5.4876965772432929</v>
      </c>
      <c r="R20" s="63">
        <v>3376</v>
      </c>
      <c r="S20" s="23">
        <f t="shared" si="4"/>
        <v>4.4172870844073432E-2</v>
      </c>
      <c r="T20" s="160">
        <v>623</v>
      </c>
      <c r="U20" s="22">
        <v>3999</v>
      </c>
      <c r="V20" s="23">
        <f t="shared" si="5"/>
        <v>4.403021227869286E-2</v>
      </c>
      <c r="W20" s="171">
        <f t="shared" si="8"/>
        <v>0.73987049028677154</v>
      </c>
      <c r="Y20" s="5"/>
    </row>
    <row r="21" spans="1:25" x14ac:dyDescent="0.2">
      <c r="A21" s="35" t="s">
        <v>53</v>
      </c>
      <c r="B21" s="36" t="s">
        <v>52</v>
      </c>
      <c r="C21" s="22">
        <v>55621</v>
      </c>
      <c r="D21" s="37">
        <v>67183</v>
      </c>
      <c r="E21" s="170">
        <v>28769</v>
      </c>
      <c r="F21" s="63">
        <v>24436</v>
      </c>
      <c r="G21" s="23">
        <f t="shared" si="0"/>
        <v>0.43933046870786213</v>
      </c>
      <c r="H21" s="160">
        <v>9043</v>
      </c>
      <c r="I21" s="22">
        <v>33479</v>
      </c>
      <c r="J21" s="23">
        <f t="shared" si="1"/>
        <v>0.49832546924073057</v>
      </c>
      <c r="K21" s="159">
        <f t="shared" si="6"/>
        <v>1.1637178907852201</v>
      </c>
      <c r="L21" s="63">
        <v>29007</v>
      </c>
      <c r="M21" s="23">
        <f t="shared" si="2"/>
        <v>0.52151165926538534</v>
      </c>
      <c r="N21" s="160">
        <v>1456</v>
      </c>
      <c r="O21" s="22">
        <v>30463</v>
      </c>
      <c r="P21" s="23">
        <f t="shared" si="3"/>
        <v>0.4534331601744489</v>
      </c>
      <c r="Q21" s="159">
        <f t="shared" si="7"/>
        <v>1.0588828252633042</v>
      </c>
      <c r="R21" s="63">
        <v>2178</v>
      </c>
      <c r="S21" s="23">
        <f t="shared" si="4"/>
        <v>3.9157872026752485E-2</v>
      </c>
      <c r="T21" s="160">
        <v>914</v>
      </c>
      <c r="U21" s="22">
        <v>3092</v>
      </c>
      <c r="V21" s="23">
        <f t="shared" si="5"/>
        <v>4.6023547623654792E-2</v>
      </c>
      <c r="W21" s="171">
        <f t="shared" si="8"/>
        <v>0.10747679794222949</v>
      </c>
      <c r="Y21" s="5"/>
    </row>
    <row r="22" spans="1:25" x14ac:dyDescent="0.2">
      <c r="A22" s="35" t="s">
        <v>51</v>
      </c>
      <c r="B22" s="36" t="s">
        <v>50</v>
      </c>
      <c r="C22" s="22">
        <v>183820</v>
      </c>
      <c r="D22" s="37">
        <v>211007</v>
      </c>
      <c r="E22" s="170">
        <v>21105</v>
      </c>
      <c r="F22" s="63">
        <v>112452</v>
      </c>
      <c r="G22" s="23">
        <f t="shared" si="0"/>
        <v>0.61175062561201177</v>
      </c>
      <c r="H22" s="160">
        <v>22733</v>
      </c>
      <c r="I22" s="22">
        <v>135185</v>
      </c>
      <c r="J22" s="23">
        <f t="shared" si="1"/>
        <v>0.64066594947087063</v>
      </c>
      <c r="K22" s="159">
        <f t="shared" si="6"/>
        <v>6.4053541814735846</v>
      </c>
      <c r="L22" s="63">
        <v>64523</v>
      </c>
      <c r="M22" s="23">
        <f t="shared" si="2"/>
        <v>0.35101185942770102</v>
      </c>
      <c r="N22" s="160">
        <v>2421</v>
      </c>
      <c r="O22" s="22">
        <v>66944</v>
      </c>
      <c r="P22" s="23">
        <f t="shared" si="3"/>
        <v>0.31725961697953148</v>
      </c>
      <c r="Q22" s="159">
        <f t="shared" si="7"/>
        <v>3.1719497749348498</v>
      </c>
      <c r="R22" s="63">
        <v>6734</v>
      </c>
      <c r="S22" s="23">
        <f t="shared" si="4"/>
        <v>3.6633663366336632E-2</v>
      </c>
      <c r="T22" s="160">
        <v>1881</v>
      </c>
      <c r="U22" s="22">
        <v>8615</v>
      </c>
      <c r="V22" s="23">
        <f t="shared" si="5"/>
        <v>4.0828029401868186E-2</v>
      </c>
      <c r="W22" s="171">
        <f t="shared" si="8"/>
        <v>0.40819710968964701</v>
      </c>
      <c r="Y22" s="5"/>
    </row>
    <row r="23" spans="1:25" x14ac:dyDescent="0.2">
      <c r="A23" s="35" t="s">
        <v>49</v>
      </c>
      <c r="B23" s="36" t="s">
        <v>48</v>
      </c>
      <c r="C23" s="22">
        <v>27216</v>
      </c>
      <c r="D23" s="37">
        <v>32431</v>
      </c>
      <c r="E23" s="170">
        <v>3492</v>
      </c>
      <c r="F23" s="63">
        <v>18525</v>
      </c>
      <c r="G23" s="23">
        <f t="shared" si="0"/>
        <v>0.68066578483245155</v>
      </c>
      <c r="H23" s="160">
        <v>4200</v>
      </c>
      <c r="I23" s="22">
        <v>22725</v>
      </c>
      <c r="J23" s="23">
        <f t="shared" si="1"/>
        <v>0.70071844839813757</v>
      </c>
      <c r="K23" s="159">
        <f t="shared" si="6"/>
        <v>6.5077319587628866</v>
      </c>
      <c r="L23" s="63">
        <v>7324</v>
      </c>
      <c r="M23" s="23">
        <f t="shared" si="2"/>
        <v>0.26910640799529689</v>
      </c>
      <c r="N23" s="160">
        <v>514</v>
      </c>
      <c r="O23" s="22">
        <v>7838</v>
      </c>
      <c r="P23" s="23">
        <f t="shared" si="3"/>
        <v>0.2416823409700595</v>
      </c>
      <c r="Q23" s="159">
        <f t="shared" si="7"/>
        <v>2.2445589919816724</v>
      </c>
      <c r="R23" s="63">
        <v>1307</v>
      </c>
      <c r="S23" s="23">
        <f t="shared" si="4"/>
        <v>4.8023221634332744E-2</v>
      </c>
      <c r="T23" s="160">
        <v>417</v>
      </c>
      <c r="U23" s="22">
        <v>1724</v>
      </c>
      <c r="V23" s="23">
        <f t="shared" si="5"/>
        <v>5.3159014523141437E-2</v>
      </c>
      <c r="W23" s="171">
        <f t="shared" si="8"/>
        <v>0.49369988545246279</v>
      </c>
      <c r="Y23" s="5"/>
    </row>
    <row r="24" spans="1:25" x14ac:dyDescent="0.2">
      <c r="A24" s="35" t="s">
        <v>47</v>
      </c>
      <c r="B24" s="36" t="s">
        <v>46</v>
      </c>
      <c r="C24" s="22">
        <v>118985</v>
      </c>
      <c r="D24" s="37">
        <v>139854</v>
      </c>
      <c r="E24" s="170">
        <v>16150</v>
      </c>
      <c r="F24" s="63">
        <v>65619</v>
      </c>
      <c r="G24" s="23">
        <f t="shared" si="0"/>
        <v>0.55148968357355965</v>
      </c>
      <c r="H24" s="160">
        <v>17301</v>
      </c>
      <c r="I24" s="22">
        <v>82920</v>
      </c>
      <c r="J24" s="23">
        <f t="shared" si="1"/>
        <v>0.59290402848685053</v>
      </c>
      <c r="K24" s="159">
        <f t="shared" si="6"/>
        <v>5.1343653250773995</v>
      </c>
      <c r="L24" s="63">
        <v>49089</v>
      </c>
      <c r="M24" s="23">
        <f t="shared" si="2"/>
        <v>0.41256460898432573</v>
      </c>
      <c r="N24" s="160">
        <v>2033</v>
      </c>
      <c r="O24" s="22">
        <v>51122</v>
      </c>
      <c r="P24" s="23">
        <f t="shared" si="3"/>
        <v>0.36553834713343913</v>
      </c>
      <c r="Q24" s="159">
        <f t="shared" si="7"/>
        <v>3.1654489164086685</v>
      </c>
      <c r="R24" s="63">
        <v>3918</v>
      </c>
      <c r="S24" s="23">
        <f t="shared" si="4"/>
        <v>3.2928520401731311E-2</v>
      </c>
      <c r="T24" s="160">
        <v>1396</v>
      </c>
      <c r="U24" s="22">
        <v>5314</v>
      </c>
      <c r="V24" s="23">
        <f t="shared" si="5"/>
        <v>3.7996768058117754E-2</v>
      </c>
      <c r="W24" s="171">
        <f t="shared" si="8"/>
        <v>0.32904024767801859</v>
      </c>
      <c r="Y24" s="5"/>
    </row>
    <row r="25" spans="1:25" x14ac:dyDescent="0.2">
      <c r="A25" s="35" t="s">
        <v>118</v>
      </c>
      <c r="B25" s="36" t="s">
        <v>45</v>
      </c>
      <c r="C25" s="22">
        <v>162202</v>
      </c>
      <c r="D25" s="37">
        <v>186128</v>
      </c>
      <c r="E25" s="170">
        <v>15868</v>
      </c>
      <c r="F25" s="63">
        <v>105626</v>
      </c>
      <c r="G25" s="23">
        <f t="shared" si="0"/>
        <v>0.65120035511276064</v>
      </c>
      <c r="H25" s="160">
        <v>21154</v>
      </c>
      <c r="I25" s="22">
        <v>126780</v>
      </c>
      <c r="J25" s="23">
        <f t="shared" si="1"/>
        <v>0.68114415885842006</v>
      </c>
      <c r="K25" s="159">
        <f t="shared" si="6"/>
        <v>7.9896647340559621</v>
      </c>
      <c r="L25" s="63">
        <v>53338</v>
      </c>
      <c r="M25" s="23">
        <f t="shared" si="2"/>
        <v>0.32883688240588893</v>
      </c>
      <c r="N25" s="160">
        <v>1421</v>
      </c>
      <c r="O25" s="22">
        <v>54759</v>
      </c>
      <c r="P25" s="23">
        <f t="shared" si="3"/>
        <v>0.29420076506490156</v>
      </c>
      <c r="Q25" s="159">
        <f t="shared" si="7"/>
        <v>3.4509074867658178</v>
      </c>
      <c r="R25" s="63">
        <v>2908</v>
      </c>
      <c r="S25" s="23">
        <f t="shared" si="4"/>
        <v>1.7928262290230701E-2</v>
      </c>
      <c r="T25" s="160">
        <v>1261</v>
      </c>
      <c r="U25" s="22">
        <v>4169</v>
      </c>
      <c r="V25" s="23">
        <f t="shared" si="5"/>
        <v>2.2398564428780195E-2</v>
      </c>
      <c r="W25" s="171">
        <f t="shared" si="8"/>
        <v>0.26273002268716916</v>
      </c>
      <c r="Y25" s="5"/>
    </row>
    <row r="26" spans="1:25" x14ac:dyDescent="0.2">
      <c r="A26" s="35" t="s">
        <v>44</v>
      </c>
      <c r="B26" s="36" t="s">
        <v>43</v>
      </c>
      <c r="C26" s="22">
        <v>25265</v>
      </c>
      <c r="D26" s="37">
        <v>27746</v>
      </c>
      <c r="E26" s="170">
        <v>1051</v>
      </c>
      <c r="F26" s="63">
        <v>19582</v>
      </c>
      <c r="G26" s="23">
        <f t="shared" si="0"/>
        <v>0.775064318226796</v>
      </c>
      <c r="H26" s="160">
        <v>2028</v>
      </c>
      <c r="I26" s="22">
        <v>21610</v>
      </c>
      <c r="J26" s="23">
        <f t="shared" si="1"/>
        <v>0.77885100555034958</v>
      </c>
      <c r="K26" s="159">
        <f t="shared" si="6"/>
        <v>20.561370123691724</v>
      </c>
      <c r="L26" s="63">
        <v>5337</v>
      </c>
      <c r="M26" s="23">
        <f t="shared" si="2"/>
        <v>0.21124084702157134</v>
      </c>
      <c r="N26" s="160">
        <v>287</v>
      </c>
      <c r="O26" s="22">
        <v>5624</v>
      </c>
      <c r="P26" s="23">
        <f t="shared" si="3"/>
        <v>0.20269588409140057</v>
      </c>
      <c r="Q26" s="159">
        <f t="shared" si="7"/>
        <v>5.3510941960038059</v>
      </c>
      <c r="R26" s="63">
        <v>345</v>
      </c>
      <c r="S26" s="23">
        <f t="shared" si="4"/>
        <v>1.3655254304373639E-2</v>
      </c>
      <c r="T26" s="160">
        <v>136</v>
      </c>
      <c r="U26" s="22">
        <v>481</v>
      </c>
      <c r="V26" s="23">
        <f t="shared" si="5"/>
        <v>1.7335832192027681E-2</v>
      </c>
      <c r="W26" s="171">
        <f t="shared" si="8"/>
        <v>0.45765937202664131</v>
      </c>
      <c r="Y26" s="5"/>
    </row>
    <row r="27" spans="1:25" x14ac:dyDescent="0.2">
      <c r="A27" s="35" t="s">
        <v>42</v>
      </c>
      <c r="B27" s="36" t="s">
        <v>41</v>
      </c>
      <c r="C27" s="22">
        <v>175283</v>
      </c>
      <c r="D27" s="37">
        <v>206394</v>
      </c>
      <c r="E27" s="170">
        <v>24672</v>
      </c>
      <c r="F27" s="63">
        <v>116850</v>
      </c>
      <c r="G27" s="23">
        <f t="shared" si="0"/>
        <v>0.66663623968097308</v>
      </c>
      <c r="H27" s="160">
        <v>25969</v>
      </c>
      <c r="I27" s="22">
        <v>142819</v>
      </c>
      <c r="J27" s="23">
        <f t="shared" si="1"/>
        <v>0.69197263486341654</v>
      </c>
      <c r="K27" s="159">
        <f t="shared" si="6"/>
        <v>5.7887078469520103</v>
      </c>
      <c r="L27" s="63">
        <v>54256</v>
      </c>
      <c r="M27" s="23">
        <f t="shared" si="2"/>
        <v>0.30953372546111146</v>
      </c>
      <c r="N27" s="160">
        <v>2105</v>
      </c>
      <c r="O27" s="22">
        <v>56361</v>
      </c>
      <c r="P27" s="23">
        <f t="shared" si="3"/>
        <v>0.27307479868600831</v>
      </c>
      <c r="Q27" s="159">
        <f t="shared" si="7"/>
        <v>2.284411478599222</v>
      </c>
      <c r="R27" s="63">
        <v>3858</v>
      </c>
      <c r="S27" s="23">
        <f t="shared" si="4"/>
        <v>2.2010120776116339E-2</v>
      </c>
      <c r="T27" s="160">
        <v>1682</v>
      </c>
      <c r="U27" s="22">
        <v>5540</v>
      </c>
      <c r="V27" s="23">
        <f t="shared" si="5"/>
        <v>2.684186555810731E-2</v>
      </c>
      <c r="W27" s="171">
        <f t="shared" si="8"/>
        <v>0.22454604409857329</v>
      </c>
      <c r="Y27" s="5"/>
    </row>
    <row r="28" spans="1:25" x14ac:dyDescent="0.2">
      <c r="A28" s="35" t="s">
        <v>40</v>
      </c>
      <c r="B28" s="36" t="s">
        <v>37</v>
      </c>
      <c r="C28" s="22">
        <v>16478</v>
      </c>
      <c r="D28" s="37">
        <v>17544</v>
      </c>
      <c r="E28" s="170">
        <v>1090</v>
      </c>
      <c r="F28" s="63">
        <v>9127</v>
      </c>
      <c r="G28" s="23">
        <f t="shared" si="0"/>
        <v>0.55389003519844637</v>
      </c>
      <c r="H28" s="160">
        <v>819</v>
      </c>
      <c r="I28" s="22">
        <v>9946</v>
      </c>
      <c r="J28" s="23">
        <f t="shared" si="1"/>
        <v>0.5669174646602827</v>
      </c>
      <c r="K28" s="159">
        <f t="shared" si="6"/>
        <v>9.1247706422018346</v>
      </c>
      <c r="L28" s="63">
        <v>6680</v>
      </c>
      <c r="M28" s="23">
        <f t="shared" si="2"/>
        <v>0.40538900351984464</v>
      </c>
      <c r="N28" s="160">
        <v>119</v>
      </c>
      <c r="O28" s="22">
        <v>6799</v>
      </c>
      <c r="P28" s="23">
        <f t="shared" si="3"/>
        <v>0.38753989968080255</v>
      </c>
      <c r="Q28" s="159">
        <f t="shared" si="7"/>
        <v>6.2376146788990825</v>
      </c>
      <c r="R28" s="63">
        <v>671</v>
      </c>
      <c r="S28" s="23">
        <f t="shared" si="4"/>
        <v>4.0720961281708948E-2</v>
      </c>
      <c r="T28" s="160">
        <v>128</v>
      </c>
      <c r="U28" s="22">
        <v>799</v>
      </c>
      <c r="V28" s="23">
        <f t="shared" si="5"/>
        <v>4.5542635658914726E-2</v>
      </c>
      <c r="W28" s="171">
        <f t="shared" si="8"/>
        <v>0.73302752293577977</v>
      </c>
      <c r="Y28" s="5"/>
    </row>
    <row r="29" spans="1:25" x14ac:dyDescent="0.2">
      <c r="A29" s="35" t="s">
        <v>39</v>
      </c>
      <c r="B29" s="36" t="s">
        <v>37</v>
      </c>
      <c r="C29" s="22">
        <v>244741</v>
      </c>
      <c r="D29" s="37">
        <v>288852</v>
      </c>
      <c r="E29" s="170">
        <v>24487</v>
      </c>
      <c r="F29" s="63">
        <v>160492</v>
      </c>
      <c r="G29" s="23">
        <f t="shared" si="0"/>
        <v>0.65576262252748829</v>
      </c>
      <c r="H29" s="160">
        <v>37415</v>
      </c>
      <c r="I29" s="22">
        <v>197907</v>
      </c>
      <c r="J29" s="23">
        <f t="shared" si="1"/>
        <v>0.68515018071538369</v>
      </c>
      <c r="K29" s="159">
        <f t="shared" si="6"/>
        <v>8.0821252092947287</v>
      </c>
      <c r="L29" s="63">
        <v>74662</v>
      </c>
      <c r="M29" s="23">
        <f t="shared" si="2"/>
        <v>0.30506535480364955</v>
      </c>
      <c r="N29" s="160">
        <v>3197</v>
      </c>
      <c r="O29" s="22">
        <v>77859</v>
      </c>
      <c r="P29" s="23">
        <f t="shared" si="3"/>
        <v>0.26954634207137218</v>
      </c>
      <c r="Q29" s="159">
        <f t="shared" si="7"/>
        <v>3.1796055049618164</v>
      </c>
      <c r="R29" s="63">
        <v>8979</v>
      </c>
      <c r="S29" s="23">
        <f t="shared" si="4"/>
        <v>3.6687763799281688E-2</v>
      </c>
      <c r="T29" s="160">
        <v>2608</v>
      </c>
      <c r="U29" s="22">
        <v>11587</v>
      </c>
      <c r="V29" s="23">
        <f t="shared" si="5"/>
        <v>4.0113968399041723E-2</v>
      </c>
      <c r="W29" s="171">
        <f t="shared" si="8"/>
        <v>0.47318985584187528</v>
      </c>
      <c r="Y29" s="5"/>
    </row>
    <row r="30" spans="1:25" x14ac:dyDescent="0.2">
      <c r="A30" s="35" t="s">
        <v>38</v>
      </c>
      <c r="B30" s="36" t="s">
        <v>37</v>
      </c>
      <c r="C30" s="22">
        <v>9811</v>
      </c>
      <c r="D30" s="37">
        <v>10846</v>
      </c>
      <c r="E30" s="170">
        <v>908</v>
      </c>
      <c r="F30" s="63">
        <v>6039</v>
      </c>
      <c r="G30" s="23">
        <f t="shared" si="0"/>
        <v>0.61553358475180919</v>
      </c>
      <c r="H30" s="160">
        <v>908</v>
      </c>
      <c r="I30" s="22">
        <v>6947</v>
      </c>
      <c r="J30" s="23">
        <f t="shared" si="1"/>
        <v>0.64051263138484238</v>
      </c>
      <c r="K30" s="159">
        <f t="shared" si="6"/>
        <v>7.6508810572687223</v>
      </c>
      <c r="L30" s="63">
        <v>3388</v>
      </c>
      <c r="M30" s="23">
        <f t="shared" si="2"/>
        <v>0.34532667414127</v>
      </c>
      <c r="N30" s="160">
        <v>51</v>
      </c>
      <c r="O30" s="22">
        <v>3439</v>
      </c>
      <c r="P30" s="23">
        <f t="shared" si="3"/>
        <v>0.31707541950949658</v>
      </c>
      <c r="Q30" s="159">
        <f t="shared" si="7"/>
        <v>3.787444933920705</v>
      </c>
      <c r="R30" s="63">
        <v>384</v>
      </c>
      <c r="S30" s="23">
        <f t="shared" si="4"/>
        <v>3.9139741106920804E-2</v>
      </c>
      <c r="T30" s="160">
        <v>59</v>
      </c>
      <c r="U30" s="22">
        <v>443</v>
      </c>
      <c r="V30" s="23">
        <f t="shared" si="5"/>
        <v>4.0844550986538816E-2</v>
      </c>
      <c r="W30" s="171">
        <f t="shared" si="8"/>
        <v>0.4878854625550661</v>
      </c>
      <c r="Y30" s="5"/>
    </row>
    <row r="31" spans="1:25" x14ac:dyDescent="0.2">
      <c r="A31" s="35" t="s">
        <v>36</v>
      </c>
      <c r="B31" s="36" t="s">
        <v>35</v>
      </c>
      <c r="C31" s="22">
        <v>150380</v>
      </c>
      <c r="D31" s="37">
        <v>173178</v>
      </c>
      <c r="E31" s="170">
        <v>32078</v>
      </c>
      <c r="F31" s="63">
        <v>86395</v>
      </c>
      <c r="G31" s="23">
        <f t="shared" si="0"/>
        <v>0.57451123819656869</v>
      </c>
      <c r="H31" s="160">
        <v>15844</v>
      </c>
      <c r="I31" s="22">
        <v>102239</v>
      </c>
      <c r="J31" s="23">
        <f t="shared" si="1"/>
        <v>0.59036944646548639</v>
      </c>
      <c r="K31" s="159">
        <f t="shared" si="6"/>
        <v>3.1871999501215789</v>
      </c>
      <c r="L31" s="63">
        <v>58902</v>
      </c>
      <c r="M31" s="23">
        <f t="shared" si="2"/>
        <v>0.39168772443144034</v>
      </c>
      <c r="N31" s="160">
        <v>1696</v>
      </c>
      <c r="O31" s="22">
        <v>60598</v>
      </c>
      <c r="P31" s="23">
        <f t="shared" si="3"/>
        <v>0.34991742600099318</v>
      </c>
      <c r="Q31" s="159">
        <f t="shared" si="7"/>
        <v>1.8890828605274643</v>
      </c>
      <c r="R31" s="63">
        <v>5028</v>
      </c>
      <c r="S31" s="23">
        <f t="shared" si="4"/>
        <v>3.3435297246974333E-2</v>
      </c>
      <c r="T31" s="160">
        <v>1569</v>
      </c>
      <c r="U31" s="22">
        <v>6597</v>
      </c>
      <c r="V31" s="23">
        <f t="shared" si="5"/>
        <v>3.8093753248103109E-2</v>
      </c>
      <c r="W31" s="171">
        <f t="shared" si="8"/>
        <v>0.20565496602032546</v>
      </c>
      <c r="Y31" s="5"/>
    </row>
    <row r="32" spans="1:25" x14ac:dyDescent="0.2">
      <c r="A32" s="35" t="s">
        <v>34</v>
      </c>
      <c r="B32" s="36" t="s">
        <v>33</v>
      </c>
      <c r="C32" s="22">
        <v>50053</v>
      </c>
      <c r="D32" s="37">
        <v>58114</v>
      </c>
      <c r="E32" s="170">
        <v>11967</v>
      </c>
      <c r="F32" s="63">
        <v>29742</v>
      </c>
      <c r="G32" s="23">
        <f t="shared" si="0"/>
        <v>0.59421013725451022</v>
      </c>
      <c r="H32" s="160">
        <v>6957</v>
      </c>
      <c r="I32" s="22">
        <v>36699</v>
      </c>
      <c r="J32" s="23">
        <f t="shared" si="1"/>
        <v>0.63150015486801803</v>
      </c>
      <c r="K32" s="159">
        <f t="shared" si="6"/>
        <v>3.0666833792930559</v>
      </c>
      <c r="L32" s="63">
        <v>18974</v>
      </c>
      <c r="M32" s="23">
        <f t="shared" si="2"/>
        <v>0.37907817713223985</v>
      </c>
      <c r="N32" s="160">
        <v>577</v>
      </c>
      <c r="O32" s="22">
        <v>19551</v>
      </c>
      <c r="P32" s="23">
        <f t="shared" si="3"/>
        <v>0.33642495784148396</v>
      </c>
      <c r="Q32" s="159">
        <f t="shared" si="7"/>
        <v>1.6337427926798695</v>
      </c>
      <c r="R32" s="63">
        <v>1274</v>
      </c>
      <c r="S32" s="23">
        <f t="shared" si="4"/>
        <v>2.5453019799013047E-2</v>
      </c>
      <c r="T32" s="160">
        <v>480</v>
      </c>
      <c r="U32" s="22">
        <v>1754</v>
      </c>
      <c r="V32" s="23">
        <f t="shared" si="5"/>
        <v>3.0182055958977182E-2</v>
      </c>
      <c r="W32" s="171">
        <f t="shared" si="8"/>
        <v>0.1465697334336091</v>
      </c>
      <c r="Y32" s="5"/>
    </row>
    <row r="33" spans="1:25" x14ac:dyDescent="0.2">
      <c r="A33" s="35" t="s">
        <v>32</v>
      </c>
      <c r="B33" s="36" t="s">
        <v>31</v>
      </c>
      <c r="C33" s="22">
        <v>166821</v>
      </c>
      <c r="D33" s="37">
        <v>185138</v>
      </c>
      <c r="E33" s="170">
        <v>71148</v>
      </c>
      <c r="F33" s="63">
        <v>66721</v>
      </c>
      <c r="G33" s="23">
        <f t="shared" si="0"/>
        <v>0.39995564107636328</v>
      </c>
      <c r="H33" s="160">
        <v>14688</v>
      </c>
      <c r="I33" s="22">
        <v>81409</v>
      </c>
      <c r="J33" s="23">
        <f t="shared" si="1"/>
        <v>0.43972064081928075</v>
      </c>
      <c r="K33" s="159">
        <f t="shared" si="6"/>
        <v>1.144220498116602</v>
      </c>
      <c r="L33" s="63">
        <v>77743</v>
      </c>
      <c r="M33" s="23">
        <f t="shared" si="2"/>
        <v>0.46602645949850441</v>
      </c>
      <c r="N33" s="160">
        <v>2034</v>
      </c>
      <c r="O33" s="22">
        <v>79777</v>
      </c>
      <c r="P33" s="23">
        <f t="shared" si="3"/>
        <v>0.43090559474554119</v>
      </c>
      <c r="Q33" s="159">
        <f t="shared" si="7"/>
        <v>1.1212823972564232</v>
      </c>
      <c r="R33" s="63">
        <v>22357</v>
      </c>
      <c r="S33" s="23">
        <f t="shared" si="4"/>
        <v>0.13401789942513231</v>
      </c>
      <c r="T33" s="160">
        <v>1422</v>
      </c>
      <c r="U33" s="22">
        <v>23779</v>
      </c>
      <c r="V33" s="23">
        <f t="shared" si="5"/>
        <v>0.12843932634035152</v>
      </c>
      <c r="W33" s="171">
        <f t="shared" si="8"/>
        <v>0.33421881149153876</v>
      </c>
      <c r="Y33" s="5"/>
    </row>
    <row r="34" spans="1:25" x14ac:dyDescent="0.2">
      <c r="A34" s="35" t="s">
        <v>30</v>
      </c>
      <c r="B34" s="36" t="s">
        <v>29</v>
      </c>
      <c r="C34" s="22">
        <v>100974</v>
      </c>
      <c r="D34" s="37">
        <v>119586</v>
      </c>
      <c r="E34" s="170">
        <v>17389</v>
      </c>
      <c r="F34" s="63">
        <v>48902</v>
      </c>
      <c r="G34" s="23">
        <f t="shared" si="0"/>
        <v>0.48430288985283343</v>
      </c>
      <c r="H34" s="160">
        <v>16016</v>
      </c>
      <c r="I34" s="22">
        <v>64918</v>
      </c>
      <c r="J34" s="23">
        <f t="shared" si="1"/>
        <v>0.54285618717910122</v>
      </c>
      <c r="K34" s="159">
        <f t="shared" si="6"/>
        <v>3.7332796595548912</v>
      </c>
      <c r="L34" s="63">
        <v>47075</v>
      </c>
      <c r="M34" s="23">
        <f t="shared" si="2"/>
        <v>0.46620912314061047</v>
      </c>
      <c r="N34" s="160">
        <v>1069</v>
      </c>
      <c r="O34" s="22">
        <v>48144</v>
      </c>
      <c r="P34" s="23">
        <f t="shared" si="3"/>
        <v>0.40258893181476091</v>
      </c>
      <c r="Q34" s="159">
        <f t="shared" si="7"/>
        <v>2.7686468457070563</v>
      </c>
      <c r="R34" s="63">
        <v>4980</v>
      </c>
      <c r="S34" s="23">
        <f t="shared" si="4"/>
        <v>4.9319626834630696E-2</v>
      </c>
      <c r="T34" s="160">
        <v>1423</v>
      </c>
      <c r="U34" s="22">
        <v>6403</v>
      </c>
      <c r="V34" s="23">
        <f t="shared" si="5"/>
        <v>5.3543056879567841E-2</v>
      </c>
      <c r="W34" s="171">
        <f t="shared" si="8"/>
        <v>0.36822128932083503</v>
      </c>
      <c r="Y34" s="5"/>
    </row>
    <row r="35" spans="1:25" x14ac:dyDescent="0.2">
      <c r="A35" s="35" t="s">
        <v>28</v>
      </c>
      <c r="B35" s="36" t="s">
        <v>26</v>
      </c>
      <c r="C35" s="22">
        <v>391111</v>
      </c>
      <c r="D35" s="37">
        <v>450491</v>
      </c>
      <c r="E35" s="170">
        <v>129613</v>
      </c>
      <c r="F35" s="63">
        <v>191207</v>
      </c>
      <c r="G35" s="23">
        <f t="shared" si="0"/>
        <v>0.48888167297774798</v>
      </c>
      <c r="H35" s="160">
        <v>45155</v>
      </c>
      <c r="I35" s="22">
        <v>236362</v>
      </c>
      <c r="J35" s="23">
        <f t="shared" si="1"/>
        <v>0.52467640862969511</v>
      </c>
      <c r="K35" s="159">
        <f t="shared" si="6"/>
        <v>1.8235979415645036</v>
      </c>
      <c r="L35" s="63">
        <v>175596</v>
      </c>
      <c r="M35" s="23">
        <f t="shared" si="2"/>
        <v>0.44896717300203781</v>
      </c>
      <c r="N35" s="160">
        <v>8695</v>
      </c>
      <c r="O35" s="22">
        <v>184291</v>
      </c>
      <c r="P35" s="23">
        <f t="shared" si="3"/>
        <v>0.40908919379077496</v>
      </c>
      <c r="Q35" s="159">
        <f t="shared" si="7"/>
        <v>1.4218558323624946</v>
      </c>
      <c r="R35" s="63">
        <v>24135</v>
      </c>
      <c r="S35" s="23">
        <f t="shared" si="4"/>
        <v>6.1708824349097829E-2</v>
      </c>
      <c r="T35" s="160">
        <v>5241</v>
      </c>
      <c r="U35" s="22">
        <v>29376</v>
      </c>
      <c r="V35" s="23">
        <f t="shared" si="5"/>
        <v>6.5208849899332066E-2</v>
      </c>
      <c r="W35" s="171">
        <f t="shared" si="8"/>
        <v>0.22664393232160354</v>
      </c>
      <c r="Y35" s="5"/>
    </row>
    <row r="36" spans="1:25" x14ac:dyDescent="0.2">
      <c r="A36" s="35" t="s">
        <v>27</v>
      </c>
      <c r="B36" s="36" t="s">
        <v>26</v>
      </c>
      <c r="C36" s="22">
        <v>43859</v>
      </c>
      <c r="D36" s="37">
        <v>67612</v>
      </c>
      <c r="E36" s="170">
        <v>48429</v>
      </c>
      <c r="F36" s="63">
        <v>34016</v>
      </c>
      <c r="G36" s="23">
        <f t="shared" si="0"/>
        <v>0.77557627852892219</v>
      </c>
      <c r="H36" s="160">
        <v>20134</v>
      </c>
      <c r="I36" s="22">
        <v>54150</v>
      </c>
      <c r="J36" s="23">
        <f t="shared" si="1"/>
        <v>0.80089333254451878</v>
      </c>
      <c r="K36" s="159">
        <f t="shared" si="6"/>
        <v>1.1181316979495757</v>
      </c>
      <c r="L36" s="63">
        <v>7378</v>
      </c>
      <c r="M36" s="23">
        <f t="shared" si="2"/>
        <v>0.1682208896691671</v>
      </c>
      <c r="N36" s="160">
        <v>1488</v>
      </c>
      <c r="O36" s="22">
        <v>8866</v>
      </c>
      <c r="P36" s="23">
        <f t="shared" si="3"/>
        <v>0.13113056853812932</v>
      </c>
      <c r="Q36" s="159">
        <f t="shared" si="7"/>
        <v>0.1830721262053728</v>
      </c>
      <c r="R36" s="63">
        <v>2465</v>
      </c>
      <c r="S36" s="23">
        <f t="shared" si="4"/>
        <v>5.6202831801910672E-2</v>
      </c>
      <c r="T36" s="160">
        <v>2034</v>
      </c>
      <c r="U36" s="22">
        <v>4499</v>
      </c>
      <c r="V36" s="23">
        <f t="shared" si="5"/>
        <v>6.6541442347512275E-2</v>
      </c>
      <c r="W36" s="171">
        <f t="shared" si="8"/>
        <v>9.2898882900741289E-2</v>
      </c>
      <c r="Y36" s="5"/>
    </row>
    <row r="37" spans="1:25" x14ac:dyDescent="0.2">
      <c r="A37" s="35" t="s">
        <v>25</v>
      </c>
      <c r="B37" s="36" t="s">
        <v>24</v>
      </c>
      <c r="C37" s="22">
        <v>39305</v>
      </c>
      <c r="D37" s="37">
        <v>46329</v>
      </c>
      <c r="E37" s="170">
        <v>7708</v>
      </c>
      <c r="F37" s="63">
        <v>20732</v>
      </c>
      <c r="G37" s="23">
        <f t="shared" si="0"/>
        <v>0.52746469914769112</v>
      </c>
      <c r="H37" s="160">
        <v>5671</v>
      </c>
      <c r="I37" s="22">
        <v>26403</v>
      </c>
      <c r="J37" s="23">
        <f t="shared" si="1"/>
        <v>0.56990222107103539</v>
      </c>
      <c r="K37" s="159">
        <f t="shared" si="6"/>
        <v>3.4254021795537106</v>
      </c>
      <c r="L37" s="63">
        <v>16660</v>
      </c>
      <c r="M37" s="23">
        <f t="shared" si="2"/>
        <v>0.42386464826357972</v>
      </c>
      <c r="N37" s="160">
        <v>553</v>
      </c>
      <c r="O37" s="22">
        <v>17213</v>
      </c>
      <c r="P37" s="23">
        <f t="shared" si="3"/>
        <v>0.371538345312871</v>
      </c>
      <c r="Q37" s="159">
        <f t="shared" si="7"/>
        <v>2.2331344058121432</v>
      </c>
      <c r="R37" s="63">
        <v>1888</v>
      </c>
      <c r="S37" s="23">
        <f t="shared" si="4"/>
        <v>4.803460119577662E-2</v>
      </c>
      <c r="T37" s="160">
        <v>762</v>
      </c>
      <c r="U37" s="22">
        <v>2650</v>
      </c>
      <c r="V37" s="23">
        <f t="shared" si="5"/>
        <v>5.7199594206652424E-2</v>
      </c>
      <c r="W37" s="171">
        <f t="shared" si="8"/>
        <v>0.34379865075246496</v>
      </c>
      <c r="Y37" s="5"/>
    </row>
    <row r="38" spans="1:25" x14ac:dyDescent="0.2">
      <c r="A38" s="35" t="s">
        <v>23</v>
      </c>
      <c r="B38" s="36" t="s">
        <v>21</v>
      </c>
      <c r="C38" s="22">
        <v>28931</v>
      </c>
      <c r="D38" s="37">
        <v>33324</v>
      </c>
      <c r="E38" s="170">
        <v>4391</v>
      </c>
      <c r="F38" s="63">
        <v>18829</v>
      </c>
      <c r="G38" s="23">
        <f t="shared" si="0"/>
        <v>0.65082437523763437</v>
      </c>
      <c r="H38" s="160">
        <v>3201</v>
      </c>
      <c r="I38" s="22">
        <v>22030</v>
      </c>
      <c r="J38" s="23">
        <f t="shared" si="1"/>
        <v>0.66108510382907215</v>
      </c>
      <c r="K38" s="159">
        <f t="shared" si="6"/>
        <v>5.0170803917103166</v>
      </c>
      <c r="L38" s="63">
        <v>7954</v>
      </c>
      <c r="M38" s="23">
        <f t="shared" si="2"/>
        <v>0.27493000587604993</v>
      </c>
      <c r="N38" s="160">
        <v>482</v>
      </c>
      <c r="O38" s="22">
        <v>8436</v>
      </c>
      <c r="P38" s="23">
        <f t="shared" si="3"/>
        <v>0.25315088224702914</v>
      </c>
      <c r="Q38" s="159">
        <f t="shared" si="7"/>
        <v>1.9212024595764063</v>
      </c>
      <c r="R38" s="63">
        <v>2130</v>
      </c>
      <c r="S38" s="23">
        <f t="shared" si="4"/>
        <v>7.3623448895648272E-2</v>
      </c>
      <c r="T38" s="160">
        <v>688</v>
      </c>
      <c r="U38" s="22">
        <v>2818</v>
      </c>
      <c r="V38" s="23">
        <f t="shared" si="5"/>
        <v>8.4563677829792336E-2</v>
      </c>
      <c r="W38" s="171">
        <f t="shared" si="8"/>
        <v>0.64176725119562739</v>
      </c>
      <c r="Y38" s="5"/>
    </row>
    <row r="39" spans="1:25" x14ac:dyDescent="0.2">
      <c r="A39" s="35" t="s">
        <v>22</v>
      </c>
      <c r="B39" s="36" t="s">
        <v>21</v>
      </c>
      <c r="C39" s="22">
        <v>53462</v>
      </c>
      <c r="D39" s="37">
        <v>59894</v>
      </c>
      <c r="E39" s="170">
        <v>5938</v>
      </c>
      <c r="F39" s="63">
        <v>35042</v>
      </c>
      <c r="G39" s="23">
        <f t="shared" si="0"/>
        <v>0.6554562118888182</v>
      </c>
      <c r="H39" s="160">
        <v>5204</v>
      </c>
      <c r="I39" s="22">
        <v>40246</v>
      </c>
      <c r="J39" s="23">
        <f t="shared" si="1"/>
        <v>0.67195378502020231</v>
      </c>
      <c r="K39" s="159">
        <f t="shared" si="6"/>
        <v>6.7777029302795553</v>
      </c>
      <c r="L39" s="63">
        <v>16058</v>
      </c>
      <c r="M39" s="23">
        <f t="shared" si="2"/>
        <v>0.30036287456511168</v>
      </c>
      <c r="N39" s="160">
        <v>580</v>
      </c>
      <c r="O39" s="22">
        <v>16638</v>
      </c>
      <c r="P39" s="23">
        <f t="shared" si="3"/>
        <v>0.27779076368250577</v>
      </c>
      <c r="Q39" s="159">
        <f t="shared" si="7"/>
        <v>2.8019535197036038</v>
      </c>
      <c r="R39" s="63">
        <v>2362</v>
      </c>
      <c r="S39" s="23">
        <f t="shared" si="4"/>
        <v>4.4180913546070108E-2</v>
      </c>
      <c r="T39" s="160">
        <v>633</v>
      </c>
      <c r="U39" s="22">
        <v>2995</v>
      </c>
      <c r="V39" s="23">
        <f t="shared" si="5"/>
        <v>5.0005008848966505E-2</v>
      </c>
      <c r="W39" s="171">
        <f t="shared" si="8"/>
        <v>0.50437857864600877</v>
      </c>
      <c r="Y39" s="5"/>
    </row>
    <row r="40" spans="1:25" x14ac:dyDescent="0.2">
      <c r="A40" s="35" t="s">
        <v>20</v>
      </c>
      <c r="B40" s="36" t="s">
        <v>18</v>
      </c>
      <c r="C40" s="22">
        <v>42766</v>
      </c>
      <c r="D40" s="37">
        <v>47971</v>
      </c>
      <c r="E40" s="170">
        <v>7263</v>
      </c>
      <c r="F40" s="63">
        <v>26954</v>
      </c>
      <c r="G40" s="23">
        <f t="shared" si="0"/>
        <v>0.63026703456016464</v>
      </c>
      <c r="H40" s="160">
        <v>4315</v>
      </c>
      <c r="I40" s="22">
        <v>31269</v>
      </c>
      <c r="J40" s="23">
        <f t="shared" si="1"/>
        <v>0.65183131475266309</v>
      </c>
      <c r="K40" s="159">
        <f t="shared" si="6"/>
        <v>4.3052457662123089</v>
      </c>
      <c r="L40" s="63">
        <v>14230</v>
      </c>
      <c r="M40" s="23">
        <f t="shared" si="2"/>
        <v>0.33274096244680351</v>
      </c>
      <c r="N40" s="160">
        <v>495</v>
      </c>
      <c r="O40" s="22">
        <v>14725</v>
      </c>
      <c r="P40" s="23">
        <f t="shared" si="3"/>
        <v>0.30695628608951242</v>
      </c>
      <c r="Q40" s="159">
        <f t="shared" si="7"/>
        <v>2.0273991463582544</v>
      </c>
      <c r="R40" s="63">
        <v>1563</v>
      </c>
      <c r="S40" s="23">
        <f t="shared" si="4"/>
        <v>3.6547724828134502E-2</v>
      </c>
      <c r="T40" s="160">
        <v>383</v>
      </c>
      <c r="U40" s="22">
        <v>1946</v>
      </c>
      <c r="V40" s="23">
        <f t="shared" si="5"/>
        <v>4.0566175397636073E-2</v>
      </c>
      <c r="W40" s="171">
        <f t="shared" si="8"/>
        <v>0.26793336087016384</v>
      </c>
      <c r="Y40" s="5"/>
    </row>
    <row r="41" spans="1:25" x14ac:dyDescent="0.2">
      <c r="A41" s="35" t="s">
        <v>19</v>
      </c>
      <c r="B41" s="36" t="s">
        <v>18</v>
      </c>
      <c r="C41" s="22">
        <v>139577</v>
      </c>
      <c r="D41" s="37">
        <v>163091</v>
      </c>
      <c r="E41" s="170">
        <v>14167</v>
      </c>
      <c r="F41" s="63">
        <v>83305</v>
      </c>
      <c r="G41" s="23">
        <f t="shared" si="0"/>
        <v>0.59683902075556861</v>
      </c>
      <c r="H41" s="160">
        <v>16324</v>
      </c>
      <c r="I41" s="22">
        <v>99629</v>
      </c>
      <c r="J41" s="23">
        <f t="shared" si="1"/>
        <v>0.61087981556309057</v>
      </c>
      <c r="K41" s="159">
        <f t="shared" si="6"/>
        <v>7.0324698242394295</v>
      </c>
      <c r="L41" s="63">
        <v>47019</v>
      </c>
      <c r="M41" s="23">
        <f t="shared" si="2"/>
        <v>0.3368678220623742</v>
      </c>
      <c r="N41" s="160">
        <v>1775</v>
      </c>
      <c r="O41" s="22">
        <v>48794</v>
      </c>
      <c r="P41" s="23">
        <f t="shared" si="3"/>
        <v>0.29918266489260598</v>
      </c>
      <c r="Q41" s="159">
        <f t="shared" si="7"/>
        <v>3.4442013129102844</v>
      </c>
      <c r="R41" s="63">
        <v>9251</v>
      </c>
      <c r="S41" s="23">
        <f t="shared" si="4"/>
        <v>6.6278828173696236E-2</v>
      </c>
      <c r="T41" s="160">
        <v>1302</v>
      </c>
      <c r="U41" s="22">
        <v>10553</v>
      </c>
      <c r="V41" s="23">
        <f t="shared" si="5"/>
        <v>6.4706206964210158E-2</v>
      </c>
      <c r="W41" s="171">
        <f t="shared" si="8"/>
        <v>0.74490011999717654</v>
      </c>
      <c r="Y41" s="5"/>
    </row>
    <row r="42" spans="1:25" x14ac:dyDescent="0.2">
      <c r="A42" s="35" t="s">
        <v>17</v>
      </c>
      <c r="B42" s="36" t="s">
        <v>16</v>
      </c>
      <c r="C42" s="22">
        <v>218900</v>
      </c>
      <c r="D42" s="37">
        <v>262068</v>
      </c>
      <c r="E42" s="170">
        <v>30639</v>
      </c>
      <c r="F42" s="63">
        <v>120850</v>
      </c>
      <c r="G42" s="23">
        <f t="shared" si="0"/>
        <v>0.55207857469164001</v>
      </c>
      <c r="H42" s="160">
        <v>35353</v>
      </c>
      <c r="I42" s="22">
        <v>156203</v>
      </c>
      <c r="J42" s="23">
        <f t="shared" si="1"/>
        <v>0.59603995909458618</v>
      </c>
      <c r="K42" s="159">
        <f t="shared" si="6"/>
        <v>5.0981755279219296</v>
      </c>
      <c r="L42" s="63">
        <v>84520</v>
      </c>
      <c r="M42" s="23">
        <f t="shared" si="2"/>
        <v>0.38611238008222931</v>
      </c>
      <c r="N42" s="160">
        <v>4247</v>
      </c>
      <c r="O42" s="22">
        <v>88767</v>
      </c>
      <c r="P42" s="23">
        <f t="shared" si="3"/>
        <v>0.33871743211685518</v>
      </c>
      <c r="Q42" s="159">
        <f t="shared" si="7"/>
        <v>2.8971898560657987</v>
      </c>
      <c r="R42" s="63">
        <v>13231</v>
      </c>
      <c r="S42" s="23">
        <f t="shared" si="4"/>
        <v>6.0443124714481496E-2</v>
      </c>
      <c r="T42" s="160">
        <v>3295</v>
      </c>
      <c r="U42" s="22">
        <v>16526</v>
      </c>
      <c r="V42" s="23">
        <f t="shared" si="5"/>
        <v>6.3059969168307459E-2</v>
      </c>
      <c r="W42" s="171">
        <f t="shared" si="8"/>
        <v>0.53937791703384574</v>
      </c>
      <c r="Y42" s="5"/>
    </row>
    <row r="43" spans="1:25" x14ac:dyDescent="0.2">
      <c r="A43" s="35" t="s">
        <v>14</v>
      </c>
      <c r="B43" s="36" t="s">
        <v>13</v>
      </c>
      <c r="C43" s="22">
        <v>95099</v>
      </c>
      <c r="D43" s="37">
        <v>111266</v>
      </c>
      <c r="E43" s="170">
        <v>15780</v>
      </c>
      <c r="F43" s="63">
        <v>47995</v>
      </c>
      <c r="G43" s="23">
        <f t="shared" si="0"/>
        <v>0.50468459184639169</v>
      </c>
      <c r="H43" s="160">
        <v>14095</v>
      </c>
      <c r="I43" s="22">
        <v>62090</v>
      </c>
      <c r="J43" s="23">
        <f t="shared" si="1"/>
        <v>0.55803210324807218</v>
      </c>
      <c r="K43" s="159">
        <f t="shared" si="6"/>
        <v>3.9347275031685678</v>
      </c>
      <c r="L43" s="63">
        <v>41543</v>
      </c>
      <c r="M43" s="23">
        <f t="shared" si="2"/>
        <v>0.4368395040957318</v>
      </c>
      <c r="N43" s="160">
        <v>877</v>
      </c>
      <c r="O43" s="22">
        <v>42420</v>
      </c>
      <c r="P43" s="23">
        <f t="shared" si="3"/>
        <v>0.381248539535887</v>
      </c>
      <c r="Q43" s="159">
        <f t="shared" si="7"/>
        <v>2.6882129277566542</v>
      </c>
      <c r="R43" s="63">
        <v>5158</v>
      </c>
      <c r="S43" s="23">
        <f t="shared" si="4"/>
        <v>5.4238214912880264E-2</v>
      </c>
      <c r="T43" s="160">
        <v>1100</v>
      </c>
      <c r="U43" s="22">
        <v>6258</v>
      </c>
      <c r="V43" s="23">
        <f t="shared" si="5"/>
        <v>5.6243596426581347E-2</v>
      </c>
      <c r="W43" s="171">
        <f t="shared" si="8"/>
        <v>0.39657794676806085</v>
      </c>
      <c r="Y43" s="5"/>
    </row>
    <row r="44" spans="1:25" x14ac:dyDescent="0.2">
      <c r="A44" s="35" t="s">
        <v>12</v>
      </c>
      <c r="B44" s="36" t="s">
        <v>11</v>
      </c>
      <c r="C44" s="22">
        <v>39997</v>
      </c>
      <c r="D44" s="37">
        <v>46756</v>
      </c>
      <c r="E44" s="170">
        <v>10611</v>
      </c>
      <c r="F44" s="63">
        <v>28357</v>
      </c>
      <c r="G44" s="23">
        <f t="shared" si="0"/>
        <v>0.70897817336300217</v>
      </c>
      <c r="H44" s="160">
        <v>5958</v>
      </c>
      <c r="I44" s="22">
        <v>34315</v>
      </c>
      <c r="J44" s="23">
        <f t="shared" si="1"/>
        <v>0.73391650269484132</v>
      </c>
      <c r="K44" s="159">
        <f t="shared" si="6"/>
        <v>3.2339082084629158</v>
      </c>
      <c r="L44" s="63">
        <v>10290</v>
      </c>
      <c r="M44" s="23">
        <f t="shared" si="2"/>
        <v>0.25726929519713976</v>
      </c>
      <c r="N44" s="160">
        <v>335</v>
      </c>
      <c r="O44" s="22">
        <v>10625</v>
      </c>
      <c r="P44" s="23">
        <f t="shared" si="3"/>
        <v>0.22724356232355206</v>
      </c>
      <c r="Q44" s="159">
        <f t="shared" si="7"/>
        <v>1.001319385543304</v>
      </c>
      <c r="R44" s="63">
        <v>1297</v>
      </c>
      <c r="S44" s="23">
        <f t="shared" si="4"/>
        <v>3.2427432057404303E-2</v>
      </c>
      <c r="T44" s="160">
        <v>395</v>
      </c>
      <c r="U44" s="22">
        <v>1692</v>
      </c>
      <c r="V44" s="23">
        <f t="shared" si="5"/>
        <v>3.6187868936607068E-2</v>
      </c>
      <c r="W44" s="171">
        <f t="shared" si="8"/>
        <v>0.15945716709075489</v>
      </c>
      <c r="Y44" s="5"/>
    </row>
    <row r="45" spans="1:25" x14ac:dyDescent="0.2">
      <c r="A45" s="35" t="s">
        <v>10</v>
      </c>
      <c r="B45" s="36" t="s">
        <v>8</v>
      </c>
      <c r="C45" s="22">
        <v>11333</v>
      </c>
      <c r="D45" s="37">
        <v>11879</v>
      </c>
      <c r="E45" s="170">
        <v>2544</v>
      </c>
      <c r="F45" s="63">
        <v>8040</v>
      </c>
      <c r="G45" s="23">
        <f t="shared" si="0"/>
        <v>0.70943263037148152</v>
      </c>
      <c r="H45" s="160">
        <v>418</v>
      </c>
      <c r="I45" s="22">
        <v>8458</v>
      </c>
      <c r="J45" s="23">
        <f t="shared" si="1"/>
        <v>0.71201279568987286</v>
      </c>
      <c r="K45" s="159">
        <f t="shared" si="6"/>
        <v>3.324685534591195</v>
      </c>
      <c r="L45" s="63">
        <v>2836</v>
      </c>
      <c r="M45" s="23">
        <f t="shared" si="2"/>
        <v>0.25024265419571162</v>
      </c>
      <c r="N45" s="160">
        <v>97</v>
      </c>
      <c r="O45" s="22">
        <v>2933</v>
      </c>
      <c r="P45" s="23">
        <f t="shared" si="3"/>
        <v>0.24690630524454921</v>
      </c>
      <c r="Q45" s="159">
        <f t="shared" si="7"/>
        <v>1.1529088050314464</v>
      </c>
      <c r="R45" s="63">
        <v>456</v>
      </c>
      <c r="S45" s="23">
        <f t="shared" si="4"/>
        <v>4.0236477543457161E-2</v>
      </c>
      <c r="T45" s="160">
        <v>31</v>
      </c>
      <c r="U45" s="22">
        <v>487</v>
      </c>
      <c r="V45" s="23">
        <f t="shared" si="5"/>
        <v>4.0996716895361565E-2</v>
      </c>
      <c r="W45" s="171">
        <f t="shared" si="8"/>
        <v>0.19143081761006289</v>
      </c>
      <c r="Y45" s="5"/>
    </row>
    <row r="46" spans="1:25" x14ac:dyDescent="0.2">
      <c r="A46" s="35" t="s">
        <v>9</v>
      </c>
      <c r="B46" s="36" t="s">
        <v>8</v>
      </c>
      <c r="C46" s="22">
        <v>498755</v>
      </c>
      <c r="D46" s="37">
        <v>592123</v>
      </c>
      <c r="E46" s="170">
        <v>80128</v>
      </c>
      <c r="F46" s="63">
        <v>311254</v>
      </c>
      <c r="G46" s="23">
        <f t="shared" si="0"/>
        <v>0.62406191416627399</v>
      </c>
      <c r="H46" s="160">
        <v>59547</v>
      </c>
      <c r="I46" s="22">
        <v>370801</v>
      </c>
      <c r="J46" s="23">
        <f t="shared" si="1"/>
        <v>0.62622293003311813</v>
      </c>
      <c r="K46" s="159">
        <f t="shared" si="6"/>
        <v>4.6276083266773167</v>
      </c>
      <c r="L46" s="63">
        <v>170113</v>
      </c>
      <c r="M46" s="23">
        <f t="shared" si="2"/>
        <v>0.34107527744082766</v>
      </c>
      <c r="N46" s="160">
        <v>4851</v>
      </c>
      <c r="O46" s="22">
        <v>174964</v>
      </c>
      <c r="P46" s="23">
        <f t="shared" si="3"/>
        <v>0.29548590411113906</v>
      </c>
      <c r="Q46" s="159">
        <f t="shared" si="7"/>
        <v>2.1835563099041533</v>
      </c>
      <c r="R46" s="63">
        <v>17237</v>
      </c>
      <c r="S46" s="23">
        <f t="shared" si="4"/>
        <v>3.4560054535794124E-2</v>
      </c>
      <c r="T46" s="160">
        <v>5965</v>
      </c>
      <c r="U46" s="22">
        <v>23202</v>
      </c>
      <c r="V46" s="23">
        <f t="shared" si="5"/>
        <v>3.9184426208743794E-2</v>
      </c>
      <c r="W46" s="171">
        <f t="shared" si="8"/>
        <v>0.28956170127795527</v>
      </c>
      <c r="Y46" s="5"/>
    </row>
    <row r="47" spans="1:25" x14ac:dyDescent="0.2">
      <c r="A47" s="35" t="s">
        <v>223</v>
      </c>
      <c r="B47" s="36" t="s">
        <v>6</v>
      </c>
      <c r="C47" s="22">
        <v>36498</v>
      </c>
      <c r="D47" s="37">
        <v>43545</v>
      </c>
      <c r="E47" s="170">
        <v>6135</v>
      </c>
      <c r="F47" s="63">
        <v>17191</v>
      </c>
      <c r="G47" s="23">
        <f t="shared" si="0"/>
        <v>0.47101211025261658</v>
      </c>
      <c r="H47" s="160">
        <v>5827</v>
      </c>
      <c r="I47" s="22">
        <v>23018</v>
      </c>
      <c r="J47" s="23">
        <f t="shared" si="1"/>
        <v>0.52860259501664941</v>
      </c>
      <c r="K47" s="159">
        <f t="shared" si="6"/>
        <v>3.7519152404237981</v>
      </c>
      <c r="L47" s="63">
        <v>17345</v>
      </c>
      <c r="M47" s="23">
        <f t="shared" si="2"/>
        <v>0.475231519535317</v>
      </c>
      <c r="N47" s="160">
        <v>611</v>
      </c>
      <c r="O47" s="22">
        <v>17956</v>
      </c>
      <c r="P47" s="23">
        <f t="shared" si="3"/>
        <v>0.41235503502124238</v>
      </c>
      <c r="Q47" s="159">
        <f t="shared" si="7"/>
        <v>2.9268133659331705</v>
      </c>
      <c r="R47" s="63">
        <v>1940</v>
      </c>
      <c r="S47" s="23">
        <f t="shared" si="4"/>
        <v>5.3153597457394924E-2</v>
      </c>
      <c r="T47" s="160">
        <v>576</v>
      </c>
      <c r="U47" s="22">
        <v>2516</v>
      </c>
      <c r="V47" s="23">
        <f t="shared" si="5"/>
        <v>5.7779308761051786E-2</v>
      </c>
      <c r="W47" s="171">
        <f t="shared" si="8"/>
        <v>0.41010594947025264</v>
      </c>
      <c r="Y47" s="5"/>
    </row>
    <row r="48" spans="1:25" x14ac:dyDescent="0.2">
      <c r="A48" s="35" t="s">
        <v>5</v>
      </c>
      <c r="B48" s="36" t="s">
        <v>4</v>
      </c>
      <c r="C48" s="22">
        <v>107707</v>
      </c>
      <c r="D48" s="37">
        <v>122861</v>
      </c>
      <c r="E48" s="170">
        <v>29191</v>
      </c>
      <c r="F48" s="63">
        <v>71391</v>
      </c>
      <c r="G48" s="23">
        <f t="shared" si="0"/>
        <v>0.66282600016712001</v>
      </c>
      <c r="H48" s="160">
        <v>13228</v>
      </c>
      <c r="I48" s="22">
        <v>84619</v>
      </c>
      <c r="J48" s="23">
        <f t="shared" si="1"/>
        <v>0.68873767916588668</v>
      </c>
      <c r="K48" s="159">
        <f t="shared" si="6"/>
        <v>2.8988044260217189</v>
      </c>
      <c r="L48" s="63">
        <v>31833</v>
      </c>
      <c r="M48" s="23">
        <f t="shared" si="2"/>
        <v>0.29555182114440104</v>
      </c>
      <c r="N48" s="160">
        <v>755</v>
      </c>
      <c r="O48" s="22">
        <v>32588</v>
      </c>
      <c r="P48" s="23">
        <f t="shared" si="3"/>
        <v>0.26524283539935373</v>
      </c>
      <c r="Q48" s="159">
        <f t="shared" si="7"/>
        <v>1.1163714843616184</v>
      </c>
      <c r="R48" s="63">
        <v>4483</v>
      </c>
      <c r="S48" s="23">
        <f t="shared" si="4"/>
        <v>4.1622178688478929E-2</v>
      </c>
      <c r="T48" s="160">
        <v>1052</v>
      </c>
      <c r="U48" s="22">
        <v>5535</v>
      </c>
      <c r="V48" s="23">
        <f t="shared" si="5"/>
        <v>4.5050911192323032E-2</v>
      </c>
      <c r="W48" s="171">
        <f t="shared" si="8"/>
        <v>0.18961323695659621</v>
      </c>
      <c r="Y48" s="5"/>
    </row>
    <row r="49" spans="1:25" x14ac:dyDescent="0.2">
      <c r="A49" s="35" t="s">
        <v>3</v>
      </c>
      <c r="B49" s="36" t="s">
        <v>2</v>
      </c>
      <c r="C49" s="22">
        <v>184527</v>
      </c>
      <c r="D49" s="37">
        <v>223819</v>
      </c>
      <c r="E49" s="170">
        <v>22787</v>
      </c>
      <c r="F49" s="63">
        <v>113149</v>
      </c>
      <c r="G49" s="23">
        <f t="shared" si="0"/>
        <v>0.61318397849637185</v>
      </c>
      <c r="H49" s="160">
        <v>32393</v>
      </c>
      <c r="I49" s="22">
        <v>145542</v>
      </c>
      <c r="J49" s="23">
        <f t="shared" si="1"/>
        <v>0.65026650999244928</v>
      </c>
      <c r="K49" s="159">
        <f t="shared" si="6"/>
        <v>6.3870627989643216</v>
      </c>
      <c r="L49" s="63">
        <v>64487</v>
      </c>
      <c r="M49" s="23">
        <f t="shared" si="2"/>
        <v>0.34947189300210807</v>
      </c>
      <c r="N49" s="160">
        <v>3191</v>
      </c>
      <c r="O49" s="22">
        <v>67678</v>
      </c>
      <c r="P49" s="23">
        <f t="shared" si="3"/>
        <v>0.30237826100554466</v>
      </c>
      <c r="Q49" s="159">
        <f t="shared" si="7"/>
        <v>2.9700267696493614</v>
      </c>
      <c r="R49" s="63">
        <v>6888</v>
      </c>
      <c r="S49" s="23">
        <f t="shared" si="4"/>
        <v>3.7327870718106296E-2</v>
      </c>
      <c r="T49" s="160">
        <v>3405</v>
      </c>
      <c r="U49" s="22">
        <v>10293</v>
      </c>
      <c r="V49" s="23">
        <f t="shared" si="5"/>
        <v>4.5988052846273102E-2</v>
      </c>
      <c r="W49" s="171">
        <f t="shared" si="8"/>
        <v>0.45170491947162855</v>
      </c>
      <c r="Y49" s="5"/>
    </row>
    <row r="50" spans="1:25" x14ac:dyDescent="0.2">
      <c r="A50" s="38" t="s">
        <v>1</v>
      </c>
      <c r="B50" s="39" t="s">
        <v>0</v>
      </c>
      <c r="C50" s="56">
        <v>86654</v>
      </c>
      <c r="D50" s="40">
        <v>104217</v>
      </c>
      <c r="E50" s="170">
        <v>41186</v>
      </c>
      <c r="F50" s="64">
        <v>54210</v>
      </c>
      <c r="G50" s="57">
        <f t="shared" si="0"/>
        <v>0.62559143259399452</v>
      </c>
      <c r="H50" s="161">
        <v>15149</v>
      </c>
      <c r="I50" s="56">
        <v>69359</v>
      </c>
      <c r="J50" s="57">
        <f t="shared" si="1"/>
        <v>0.66552481840774536</v>
      </c>
      <c r="K50" s="211">
        <f t="shared" si="6"/>
        <v>1.6840431214490361</v>
      </c>
      <c r="L50" s="64">
        <v>22602</v>
      </c>
      <c r="M50" s="57">
        <f t="shared" si="2"/>
        <v>0.26083042906270915</v>
      </c>
      <c r="N50" s="161">
        <v>964</v>
      </c>
      <c r="O50" s="56">
        <v>23566</v>
      </c>
      <c r="P50" s="57">
        <f t="shared" si="3"/>
        <v>0.22612433672049664</v>
      </c>
      <c r="Q50" s="211">
        <f t="shared" si="7"/>
        <v>0.57218472296411405</v>
      </c>
      <c r="R50" s="64">
        <v>9776</v>
      </c>
      <c r="S50" s="57">
        <f t="shared" si="4"/>
        <v>0.11281648856371315</v>
      </c>
      <c r="T50" s="161">
        <v>1369</v>
      </c>
      <c r="U50" s="56">
        <v>11145</v>
      </c>
      <c r="V50" s="57">
        <f t="shared" si="5"/>
        <v>0.10694032643426696</v>
      </c>
      <c r="W50" s="173">
        <f t="shared" si="8"/>
        <v>0.27060166075851017</v>
      </c>
      <c r="Y50" s="5"/>
    </row>
    <row r="51" spans="1:25" x14ac:dyDescent="0.2">
      <c r="A51" s="162"/>
      <c r="B51" s="163"/>
      <c r="C51" s="164"/>
      <c r="D51" s="165"/>
      <c r="E51" s="165"/>
      <c r="F51" s="164"/>
      <c r="G51" s="166"/>
      <c r="H51" s="166"/>
      <c r="I51" s="167"/>
      <c r="J51" s="168"/>
      <c r="K51" s="168"/>
      <c r="L51" s="164"/>
      <c r="M51" s="168"/>
      <c r="N51" s="168"/>
      <c r="O51" s="167"/>
      <c r="P51" s="168"/>
      <c r="Q51" s="168"/>
      <c r="R51" s="164"/>
      <c r="S51" s="168"/>
      <c r="T51" s="168"/>
      <c r="U51" s="167"/>
      <c r="V51" s="168"/>
      <c r="W51" s="172"/>
      <c r="Y51" s="5"/>
    </row>
    <row r="52" spans="1:25" x14ac:dyDescent="0.2">
      <c r="A52" s="53" t="s">
        <v>129</v>
      </c>
      <c r="B52" s="41"/>
      <c r="C52" s="25">
        <f t="shared" ref="C52" si="9">SUM(C3:C50)</f>
        <v>5735170</v>
      </c>
      <c r="D52" s="42"/>
      <c r="E52" s="42"/>
      <c r="F52" s="25">
        <f>SUM(F3:F50)</f>
        <v>3336034</v>
      </c>
      <c r="G52" s="26"/>
      <c r="H52" s="51">
        <f t="shared" ref="H52:U52" si="10">SUM(H3:H50)</f>
        <v>742198</v>
      </c>
      <c r="I52" s="51">
        <f t="shared" si="10"/>
        <v>4078232</v>
      </c>
      <c r="J52" s="45"/>
      <c r="K52" s="45"/>
      <c r="L52" s="25">
        <f t="shared" ref="L52" si="11">SUM(L3:L50)</f>
        <v>2137181</v>
      </c>
      <c r="M52" s="45"/>
      <c r="N52" s="51">
        <f t="shared" si="10"/>
        <v>74325</v>
      </c>
      <c r="O52" s="51">
        <f t="shared" si="10"/>
        <v>2211506</v>
      </c>
      <c r="P52" s="52"/>
      <c r="Q52" s="52"/>
      <c r="R52" s="25">
        <f t="shared" ref="R52" si="12">SUM(R3:R50)</f>
        <v>258477</v>
      </c>
      <c r="S52" s="58"/>
      <c r="T52" s="51">
        <f t="shared" si="10"/>
        <v>67056</v>
      </c>
      <c r="U52" s="51">
        <f t="shared" si="10"/>
        <v>325533</v>
      </c>
      <c r="V52" s="52"/>
      <c r="W52" s="52"/>
      <c r="Y52" s="5"/>
    </row>
    <row r="53" spans="1:25" x14ac:dyDescent="0.2">
      <c r="A53" s="53" t="s">
        <v>127</v>
      </c>
      <c r="B53" s="41"/>
      <c r="C53" s="25">
        <f t="shared" ref="C53" si="13">AVERAGE(C3:C50)</f>
        <v>119482.70833333333</v>
      </c>
      <c r="D53" s="42"/>
      <c r="E53" s="42"/>
      <c r="F53" s="25">
        <f>AVERAGE(F3:F50)</f>
        <v>69500.708333333328</v>
      </c>
      <c r="G53" s="26">
        <f>AVERAGE(G3:G50)</f>
        <v>0.5938716103602536</v>
      </c>
      <c r="H53" s="51">
        <f t="shared" ref="H53:W53" si="14">AVERAGE(H3:H50)</f>
        <v>15462.458333333334</v>
      </c>
      <c r="I53" s="51">
        <f t="shared" si="14"/>
        <v>84963.166666666672</v>
      </c>
      <c r="J53" s="52">
        <f t="shared" si="14"/>
        <v>0.62328354995495627</v>
      </c>
      <c r="K53" s="169">
        <f t="shared" si="14"/>
        <v>5.0157479413043511</v>
      </c>
      <c r="L53" s="25">
        <f t="shared" si="14"/>
        <v>44524.604166666664</v>
      </c>
      <c r="M53" s="26">
        <f t="shared" ref="M53" si="15">AVERAGE(M3:M50)</f>
        <v>0.36033699287494009</v>
      </c>
      <c r="N53" s="51">
        <f t="shared" si="14"/>
        <v>1548.4375</v>
      </c>
      <c r="O53" s="51">
        <f t="shared" si="14"/>
        <v>46073.041666666664</v>
      </c>
      <c r="P53" s="52">
        <f t="shared" si="14"/>
        <v>0.32195537617078501</v>
      </c>
      <c r="Q53" s="169">
        <f t="shared" si="14"/>
        <v>2.5911151063550113</v>
      </c>
      <c r="R53" s="25">
        <f t="shared" si="14"/>
        <v>5384.9375</v>
      </c>
      <c r="S53" s="26">
        <f t="shared" ref="S53" si="16">AVERAGE(S3:S50)</f>
        <v>4.5100183920249094E-2</v>
      </c>
      <c r="T53" s="51">
        <f>AVERAGE(T3:T50)</f>
        <v>1397</v>
      </c>
      <c r="U53" s="51">
        <f>AVERAGE(U3:U50)</f>
        <v>6781.9375</v>
      </c>
      <c r="V53" s="52">
        <f t="shared" si="14"/>
        <v>4.9131686210969465E-2</v>
      </c>
      <c r="W53" s="169">
        <f t="shared" si="14"/>
        <v>0.35728086768797951</v>
      </c>
      <c r="Y53" s="5"/>
    </row>
    <row r="54" spans="1:25" ht="13.5" customHeight="1" x14ac:dyDescent="0.2">
      <c r="A54" s="53" t="s">
        <v>128</v>
      </c>
      <c r="B54" s="41"/>
      <c r="C54" s="25">
        <f t="shared" ref="C54" si="17">MEDIAN(C3:C50)</f>
        <v>74669.5</v>
      </c>
      <c r="D54" s="42"/>
      <c r="E54" s="42"/>
      <c r="F54" s="25">
        <f>MEDIAN(F3:F50)</f>
        <v>46069</v>
      </c>
      <c r="G54" s="26">
        <f>MEDIAN(G3:G50)</f>
        <v>0.60995364554046505</v>
      </c>
      <c r="H54" s="51">
        <f>MEDIAN(H3:H50)</f>
        <v>12299.5</v>
      </c>
      <c r="I54" s="51">
        <f>MEDIAN(I3:I50)</f>
        <v>57784.5</v>
      </c>
      <c r="J54" s="52">
        <f t="shared" ref="J54:W54" si="18">MEDIAN(J3:J50)</f>
        <v>0.63527323922649748</v>
      </c>
      <c r="K54" s="169">
        <f t="shared" si="18"/>
        <v>4.5401372188475957</v>
      </c>
      <c r="L54" s="25">
        <f t="shared" si="18"/>
        <v>28046.5</v>
      </c>
      <c r="M54" s="26">
        <f t="shared" ref="M54" si="19">MEDIAN(M3:M50)</f>
        <v>0.35024187621490455</v>
      </c>
      <c r="N54" s="51">
        <f t="shared" si="18"/>
        <v>1016.5</v>
      </c>
      <c r="O54" s="51">
        <f t="shared" si="18"/>
        <v>29150.5</v>
      </c>
      <c r="P54" s="52">
        <f t="shared" si="18"/>
        <v>0.31345345070540198</v>
      </c>
      <c r="Q54" s="169">
        <f t="shared" si="18"/>
        <v>2.238846698896908</v>
      </c>
      <c r="R54" s="25">
        <f t="shared" si="18"/>
        <v>2689</v>
      </c>
      <c r="S54" s="26">
        <f t="shared" ref="S54" si="20">MEDIAN(S3:S50)</f>
        <v>3.9855745081673055E-2</v>
      </c>
      <c r="T54" s="51">
        <f t="shared" si="18"/>
        <v>1016.5</v>
      </c>
      <c r="U54" s="51">
        <f t="shared" si="18"/>
        <v>4084</v>
      </c>
      <c r="V54" s="52">
        <f t="shared" si="18"/>
        <v>4.4117649132394361E-2</v>
      </c>
      <c r="W54" s="169">
        <f t="shared" si="18"/>
        <v>0.29002618281440096</v>
      </c>
      <c r="Y54" s="5"/>
    </row>
    <row r="55" spans="1:25" x14ac:dyDescent="0.2">
      <c r="Y55" s="5"/>
    </row>
  </sheetData>
  <autoFilter ref="A2:V50" xr:uid="{01EB9A05-05BA-41E9-9084-AA2B9FFF9AC6}"/>
  <mergeCells count="5">
    <mergeCell ref="A1:A2"/>
    <mergeCell ref="B1:B2"/>
    <mergeCell ref="R1:W1"/>
    <mergeCell ref="L1:Q1"/>
    <mergeCell ref="F1:K1"/>
  </mergeCells>
  <conditionalFormatting sqref="C3:C50">
    <cfRule type="expression" dxfId="14" priority="5">
      <formula>MOD(ROW(),2)=0</formula>
    </cfRule>
  </conditionalFormatting>
  <conditionalFormatting sqref="A3:D50 F3:W50">
    <cfRule type="expression" dxfId="13" priority="2">
      <formula>MOD(ROW(),2)=0</formula>
    </cfRule>
  </conditionalFormatting>
  <conditionalFormatting sqref="E3:E50">
    <cfRule type="expression" dxfId="12" priority="1">
      <formula>MOD(ROW(),2)=0</formula>
    </cfRule>
  </conditionalFormatting>
  <printOptions horizontalCentered="1" verticalCentered="1"/>
  <pageMargins left="0.5" right="0.5" top="0.5" bottom="0.5" header="0.4" footer="0.4"/>
  <pageSetup scale="87" fitToWidth="0" orientation="portrait" r:id="rId1"/>
  <headerFooter>
    <oddHeader>&amp;C&amp;"Arial,Regular"Circulation by Audience FY2019</oddHeader>
    <oddFooter>&amp;C&amp;"Arial,Regular"&amp;10RI Office of Library &amp; Information Services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71CBA-30C5-42DE-B9CC-658376ED9F2E}">
  <sheetPr>
    <tabColor theme="7" tint="0.39997558519241921"/>
    <pageSetUpPr fitToPage="1"/>
  </sheetPr>
  <dimension ref="A1:M53"/>
  <sheetViews>
    <sheetView zoomScale="110" zoomScaleNormal="11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6.7109375" style="1" bestFit="1" customWidth="1"/>
    <col min="2" max="2" width="14.7109375" style="2" hidden="1" customWidth="1"/>
    <col min="3" max="4" width="12.140625" style="29" customWidth="1"/>
    <col min="5" max="6" width="12" style="29" customWidth="1"/>
    <col min="7" max="12" width="10.7109375" style="29" customWidth="1"/>
    <col min="13" max="13" width="13.7109375" style="18" customWidth="1"/>
    <col min="14" max="16384" width="9.140625" style="5"/>
  </cols>
  <sheetData>
    <row r="1" spans="1:13" ht="51" x14ac:dyDescent="0.2">
      <c r="A1" s="105" t="s">
        <v>117</v>
      </c>
      <c r="B1" s="106" t="s">
        <v>116</v>
      </c>
      <c r="C1" s="111" t="s">
        <v>157</v>
      </c>
      <c r="D1" s="120" t="s">
        <v>161</v>
      </c>
      <c r="E1" s="111" t="s">
        <v>158</v>
      </c>
      <c r="F1" s="120" t="s">
        <v>163</v>
      </c>
      <c r="G1" s="111" t="s">
        <v>109</v>
      </c>
      <c r="H1" s="120" t="s">
        <v>164</v>
      </c>
      <c r="I1" s="111" t="s">
        <v>108</v>
      </c>
      <c r="J1" s="120" t="s">
        <v>165</v>
      </c>
      <c r="K1" s="111" t="s">
        <v>107</v>
      </c>
      <c r="L1" s="120" t="s">
        <v>162</v>
      </c>
      <c r="M1" s="114" t="s">
        <v>160</v>
      </c>
    </row>
    <row r="2" spans="1:13" x14ac:dyDescent="0.2">
      <c r="A2" s="35" t="s">
        <v>86</v>
      </c>
      <c r="B2" s="36" t="s">
        <v>85</v>
      </c>
      <c r="C2" s="112">
        <v>12521</v>
      </c>
      <c r="D2" s="121">
        <f t="shared" ref="D2:D49" si="0">C2/K2</f>
        <v>0.33256308100929616</v>
      </c>
      <c r="E2" s="112">
        <v>114</v>
      </c>
      <c r="F2" s="122">
        <f t="shared" ref="F2:F49" si="1">E2/K2</f>
        <v>3.0278884462151393E-3</v>
      </c>
      <c r="G2" s="112">
        <v>25015</v>
      </c>
      <c r="H2" s="121">
        <f t="shared" ref="H2:H49" si="2">G2/K2</f>
        <v>0.66440903054448874</v>
      </c>
      <c r="I2" s="112">
        <v>0</v>
      </c>
      <c r="J2" s="133">
        <f>I2/K2</f>
        <v>0</v>
      </c>
      <c r="K2" s="112">
        <v>37650</v>
      </c>
      <c r="L2" s="121">
        <f t="shared" ref="L2:L49" si="3">K2/M2</f>
        <v>0.11464328126427331</v>
      </c>
      <c r="M2" s="94">
        <v>328410</v>
      </c>
    </row>
    <row r="3" spans="1:13" x14ac:dyDescent="0.2">
      <c r="A3" s="35" t="s">
        <v>84</v>
      </c>
      <c r="B3" s="36" t="s">
        <v>83</v>
      </c>
      <c r="C3" s="112">
        <v>7281</v>
      </c>
      <c r="D3" s="121">
        <f t="shared" si="0"/>
        <v>0.34530019918429289</v>
      </c>
      <c r="E3" s="112">
        <v>56</v>
      </c>
      <c r="F3" s="122">
        <f t="shared" si="1"/>
        <v>2.6557905719434695E-3</v>
      </c>
      <c r="G3" s="112">
        <v>13749</v>
      </c>
      <c r="H3" s="121">
        <f t="shared" si="2"/>
        <v>0.65204401024376368</v>
      </c>
      <c r="I3" s="112">
        <v>0</v>
      </c>
      <c r="J3" s="133">
        <f t="shared" ref="J3:J49" si="4">I3/K3</f>
        <v>0</v>
      </c>
      <c r="K3" s="112">
        <v>21086</v>
      </c>
      <c r="L3" s="121">
        <f t="shared" si="3"/>
        <v>0.16073606537382606</v>
      </c>
      <c r="M3" s="94">
        <v>131184</v>
      </c>
    </row>
    <row r="4" spans="1:13" x14ac:dyDescent="0.2">
      <c r="A4" s="35" t="s">
        <v>82</v>
      </c>
      <c r="B4" s="36" t="s">
        <v>80</v>
      </c>
      <c r="C4" s="112">
        <v>4926</v>
      </c>
      <c r="D4" s="121">
        <f t="shared" si="0"/>
        <v>0.44394376351838499</v>
      </c>
      <c r="E4" s="112">
        <v>61</v>
      </c>
      <c r="F4" s="122">
        <f t="shared" si="1"/>
        <v>5.4974765681326601E-3</v>
      </c>
      <c r="G4" s="112">
        <v>6109</v>
      </c>
      <c r="H4" s="121">
        <f t="shared" si="2"/>
        <v>0.55055875991348235</v>
      </c>
      <c r="I4" s="112">
        <v>0</v>
      </c>
      <c r="J4" s="133">
        <f t="shared" si="4"/>
        <v>0</v>
      </c>
      <c r="K4" s="112">
        <v>11096</v>
      </c>
      <c r="L4" s="121">
        <f t="shared" si="3"/>
        <v>0.13208265879440054</v>
      </c>
      <c r="M4" s="94">
        <v>84008</v>
      </c>
    </row>
    <row r="5" spans="1:13" x14ac:dyDescent="0.2">
      <c r="A5" s="35" t="s">
        <v>81</v>
      </c>
      <c r="B5" s="36" t="s">
        <v>80</v>
      </c>
      <c r="C5" s="112">
        <v>386</v>
      </c>
      <c r="D5" s="121">
        <f t="shared" si="0"/>
        <v>0.60124610591900307</v>
      </c>
      <c r="E5" s="112">
        <v>2</v>
      </c>
      <c r="F5" s="122">
        <f t="shared" si="1"/>
        <v>3.1152647975077881E-3</v>
      </c>
      <c r="G5" s="112">
        <v>254</v>
      </c>
      <c r="H5" s="121">
        <f t="shared" si="2"/>
        <v>0.39563862928348908</v>
      </c>
      <c r="I5" s="112">
        <v>0</v>
      </c>
      <c r="J5" s="133">
        <f t="shared" si="4"/>
        <v>0</v>
      </c>
      <c r="K5" s="112">
        <v>642</v>
      </c>
      <c r="L5" s="121">
        <f t="shared" si="3"/>
        <v>0.19567205120390124</v>
      </c>
      <c r="M5" s="94">
        <v>3281</v>
      </c>
    </row>
    <row r="6" spans="1:13" x14ac:dyDescent="0.2">
      <c r="A6" s="35" t="s">
        <v>79</v>
      </c>
      <c r="B6" s="36" t="s">
        <v>78</v>
      </c>
      <c r="C6" s="112">
        <v>224</v>
      </c>
      <c r="D6" s="121">
        <f t="shared" si="0"/>
        <v>0.23753976670201485</v>
      </c>
      <c r="E6" s="112">
        <v>2</v>
      </c>
      <c r="F6" s="122">
        <f t="shared" si="1"/>
        <v>2.1208907741251328E-3</v>
      </c>
      <c r="G6" s="112">
        <v>717</v>
      </c>
      <c r="H6" s="121">
        <f t="shared" si="2"/>
        <v>0.76033934252386004</v>
      </c>
      <c r="I6" s="112">
        <v>0</v>
      </c>
      <c r="J6" s="133">
        <f t="shared" si="4"/>
        <v>0</v>
      </c>
      <c r="K6" s="112">
        <v>943</v>
      </c>
      <c r="L6" s="121">
        <f t="shared" si="3"/>
        <v>6.8293742757821546E-2</v>
      </c>
      <c r="M6" s="94">
        <v>13808</v>
      </c>
    </row>
    <row r="7" spans="1:13" x14ac:dyDescent="0.2">
      <c r="A7" s="35" t="s">
        <v>77</v>
      </c>
      <c r="B7" s="36" t="s">
        <v>76</v>
      </c>
      <c r="C7" s="112">
        <v>4265</v>
      </c>
      <c r="D7" s="121">
        <f t="shared" si="0"/>
        <v>0.32286146858440573</v>
      </c>
      <c r="E7" s="112">
        <v>72</v>
      </c>
      <c r="F7" s="122">
        <f t="shared" si="1"/>
        <v>5.4504163512490537E-3</v>
      </c>
      <c r="G7" s="112">
        <v>8873</v>
      </c>
      <c r="H7" s="121">
        <f t="shared" si="2"/>
        <v>0.67168811506434523</v>
      </c>
      <c r="I7" s="112">
        <v>0</v>
      </c>
      <c r="J7" s="133">
        <f t="shared" si="4"/>
        <v>0</v>
      </c>
      <c r="K7" s="112">
        <v>13210</v>
      </c>
      <c r="L7" s="121">
        <f t="shared" si="3"/>
        <v>0.15597879349635735</v>
      </c>
      <c r="M7" s="94">
        <v>84691</v>
      </c>
    </row>
    <row r="8" spans="1:13" x14ac:dyDescent="0.2">
      <c r="A8" s="35" t="s">
        <v>75</v>
      </c>
      <c r="B8" s="36" t="s">
        <v>74</v>
      </c>
      <c r="C8" s="112">
        <v>8204</v>
      </c>
      <c r="D8" s="121">
        <f t="shared" si="0"/>
        <v>0.31735716219875443</v>
      </c>
      <c r="E8" s="112">
        <v>58</v>
      </c>
      <c r="F8" s="122">
        <f t="shared" si="1"/>
        <v>2.243626938996557E-3</v>
      </c>
      <c r="G8" s="112">
        <v>17589</v>
      </c>
      <c r="H8" s="121">
        <f t="shared" si="2"/>
        <v>0.68039921086224908</v>
      </c>
      <c r="I8" s="112">
        <v>0</v>
      </c>
      <c r="J8" s="133">
        <f t="shared" si="4"/>
        <v>0</v>
      </c>
      <c r="K8" s="112">
        <v>25851</v>
      </c>
      <c r="L8" s="121">
        <f t="shared" si="3"/>
        <v>0.1487347962671024</v>
      </c>
      <c r="M8" s="94">
        <v>173806</v>
      </c>
    </row>
    <row r="9" spans="1:13" x14ac:dyDescent="0.2">
      <c r="A9" s="35" t="s">
        <v>73</v>
      </c>
      <c r="B9" s="36" t="s">
        <v>72</v>
      </c>
      <c r="C9" s="112">
        <v>23700</v>
      </c>
      <c r="D9" s="121">
        <f t="shared" si="0"/>
        <v>0.33922564946682887</v>
      </c>
      <c r="E9" s="112">
        <v>184</v>
      </c>
      <c r="F9" s="122">
        <f t="shared" si="1"/>
        <v>2.6336506118943676E-3</v>
      </c>
      <c r="G9" s="112">
        <v>45981</v>
      </c>
      <c r="H9" s="121">
        <f t="shared" si="2"/>
        <v>0.65814069992127677</v>
      </c>
      <c r="I9" s="112">
        <v>0</v>
      </c>
      <c r="J9" s="133">
        <f t="shared" si="4"/>
        <v>0</v>
      </c>
      <c r="K9" s="112">
        <v>69865</v>
      </c>
      <c r="L9" s="121">
        <f t="shared" si="3"/>
        <v>0.10833764936841159</v>
      </c>
      <c r="M9" s="94">
        <v>644882</v>
      </c>
    </row>
    <row r="10" spans="1:13" x14ac:dyDescent="0.2">
      <c r="A10" s="35" t="s">
        <v>71</v>
      </c>
      <c r="B10" s="36" t="s">
        <v>70</v>
      </c>
      <c r="C10" s="112">
        <v>12382</v>
      </c>
      <c r="D10" s="121">
        <f t="shared" si="0"/>
        <v>0.34382028711854051</v>
      </c>
      <c r="E10" s="112">
        <v>63</v>
      </c>
      <c r="F10" s="122">
        <f t="shared" si="1"/>
        <v>1.7493682836753394E-3</v>
      </c>
      <c r="G10" s="112">
        <v>23568</v>
      </c>
      <c r="H10" s="121">
        <f t="shared" si="2"/>
        <v>0.65443034459778415</v>
      </c>
      <c r="I10" s="112">
        <v>0</v>
      </c>
      <c r="J10" s="133">
        <f t="shared" si="4"/>
        <v>0</v>
      </c>
      <c r="K10" s="112">
        <v>36013</v>
      </c>
      <c r="L10" s="121">
        <f t="shared" si="3"/>
        <v>0.12727240599378004</v>
      </c>
      <c r="M10" s="94">
        <v>282960</v>
      </c>
    </row>
    <row r="11" spans="1:13" x14ac:dyDescent="0.2">
      <c r="A11" s="35" t="s">
        <v>69</v>
      </c>
      <c r="B11" s="36" t="s">
        <v>68</v>
      </c>
      <c r="C11" s="112">
        <v>7960</v>
      </c>
      <c r="D11" s="121">
        <f t="shared" si="0"/>
        <v>0.31805649898110039</v>
      </c>
      <c r="E11" s="112">
        <v>78</v>
      </c>
      <c r="F11" s="122">
        <f t="shared" si="1"/>
        <v>3.1166340352419388E-3</v>
      </c>
      <c r="G11" s="112">
        <v>16989</v>
      </c>
      <c r="H11" s="121">
        <f t="shared" si="2"/>
        <v>0.67882686698365768</v>
      </c>
      <c r="I11" s="112">
        <v>0</v>
      </c>
      <c r="J11" s="133">
        <f t="shared" si="4"/>
        <v>0</v>
      </c>
      <c r="K11" s="112">
        <v>25027</v>
      </c>
      <c r="L11" s="121">
        <f t="shared" si="3"/>
        <v>0.13629927349170562</v>
      </c>
      <c r="M11" s="94">
        <v>183618</v>
      </c>
    </row>
    <row r="12" spans="1:13" x14ac:dyDescent="0.2">
      <c r="A12" s="35" t="s">
        <v>67</v>
      </c>
      <c r="B12" s="36" t="s">
        <v>66</v>
      </c>
      <c r="C12" s="112">
        <v>13541</v>
      </c>
      <c r="D12" s="121">
        <f t="shared" si="0"/>
        <v>0.35734832290924445</v>
      </c>
      <c r="E12" s="112">
        <v>192</v>
      </c>
      <c r="F12" s="122">
        <f t="shared" si="1"/>
        <v>5.0668988995328955E-3</v>
      </c>
      <c r="G12" s="112">
        <v>24160</v>
      </c>
      <c r="H12" s="121">
        <f t="shared" si="2"/>
        <v>0.63758477819122261</v>
      </c>
      <c r="I12" s="112">
        <v>0</v>
      </c>
      <c r="J12" s="133">
        <f t="shared" si="4"/>
        <v>0</v>
      </c>
      <c r="K12" s="112">
        <v>37893</v>
      </c>
      <c r="L12" s="121">
        <f t="shared" si="3"/>
        <v>0.11724899747512253</v>
      </c>
      <c r="M12" s="94">
        <v>323184</v>
      </c>
    </row>
    <row r="13" spans="1:13" x14ac:dyDescent="0.2">
      <c r="A13" s="35" t="s">
        <v>65</v>
      </c>
      <c r="B13" s="36" t="s">
        <v>64</v>
      </c>
      <c r="C13" s="112">
        <v>2249</v>
      </c>
      <c r="D13" s="121">
        <f t="shared" si="0"/>
        <v>0.41764159702878367</v>
      </c>
      <c r="E13" s="112">
        <v>35</v>
      </c>
      <c r="F13" s="122">
        <f t="shared" si="1"/>
        <v>6.4995357474466105E-3</v>
      </c>
      <c r="G13" s="112">
        <v>3101</v>
      </c>
      <c r="H13" s="121">
        <f t="shared" si="2"/>
        <v>0.57585886722376978</v>
      </c>
      <c r="I13" s="112">
        <v>0</v>
      </c>
      <c r="J13" s="133">
        <f t="shared" si="4"/>
        <v>0</v>
      </c>
      <c r="K13" s="112">
        <v>5385</v>
      </c>
      <c r="L13" s="121">
        <f t="shared" si="3"/>
        <v>8.8870185166848206E-2</v>
      </c>
      <c r="M13" s="94">
        <v>60594</v>
      </c>
    </row>
    <row r="14" spans="1:13" x14ac:dyDescent="0.2">
      <c r="A14" s="35" t="s">
        <v>63</v>
      </c>
      <c r="B14" s="36" t="s">
        <v>62</v>
      </c>
      <c r="C14" s="112">
        <v>1568</v>
      </c>
      <c r="D14" s="121">
        <f t="shared" si="0"/>
        <v>0.373155640171347</v>
      </c>
      <c r="E14" s="112">
        <v>5</v>
      </c>
      <c r="F14" s="122">
        <f t="shared" si="1"/>
        <v>1.1899095668729176E-3</v>
      </c>
      <c r="G14" s="112">
        <v>2629</v>
      </c>
      <c r="H14" s="121">
        <f t="shared" si="2"/>
        <v>0.62565445026178013</v>
      </c>
      <c r="I14" s="112">
        <v>0</v>
      </c>
      <c r="J14" s="133">
        <f t="shared" si="4"/>
        <v>0</v>
      </c>
      <c r="K14" s="112">
        <v>4202</v>
      </c>
      <c r="L14" s="121">
        <f t="shared" si="3"/>
        <v>0.15876974231088944</v>
      </c>
      <c r="M14" s="94">
        <v>26466</v>
      </c>
    </row>
    <row r="15" spans="1:13" x14ac:dyDescent="0.2">
      <c r="A15" s="35" t="s">
        <v>60</v>
      </c>
      <c r="B15" s="36" t="s">
        <v>59</v>
      </c>
      <c r="C15" s="112">
        <v>1115</v>
      </c>
      <c r="D15" s="121">
        <f t="shared" si="0"/>
        <v>0.30801104972375692</v>
      </c>
      <c r="E15" s="112">
        <v>27</v>
      </c>
      <c r="F15" s="122">
        <f t="shared" si="1"/>
        <v>7.4585635359116021E-3</v>
      </c>
      <c r="G15" s="112">
        <v>2478</v>
      </c>
      <c r="H15" s="121">
        <f t="shared" si="2"/>
        <v>0.68453038674033151</v>
      </c>
      <c r="I15" s="112">
        <v>0</v>
      </c>
      <c r="J15" s="133">
        <f t="shared" si="4"/>
        <v>0</v>
      </c>
      <c r="K15" s="112">
        <v>3620</v>
      </c>
      <c r="L15" s="121">
        <f t="shared" si="3"/>
        <v>0.10721796048929301</v>
      </c>
      <c r="M15" s="94">
        <v>33763</v>
      </c>
    </row>
    <row r="16" spans="1:13" x14ac:dyDescent="0.2">
      <c r="A16" s="35" t="s">
        <v>61</v>
      </c>
      <c r="B16" s="36" t="s">
        <v>59</v>
      </c>
      <c r="C16" s="112">
        <v>1533</v>
      </c>
      <c r="D16" s="121">
        <f t="shared" si="0"/>
        <v>0.45061728395061729</v>
      </c>
      <c r="E16" s="112">
        <v>3</v>
      </c>
      <c r="F16" s="122">
        <f t="shared" si="1"/>
        <v>8.8183421516754845E-4</v>
      </c>
      <c r="G16" s="112">
        <v>1866</v>
      </c>
      <c r="H16" s="121">
        <f t="shared" si="2"/>
        <v>0.54850088183421519</v>
      </c>
      <c r="I16" s="112">
        <v>0</v>
      </c>
      <c r="J16" s="133">
        <f t="shared" si="4"/>
        <v>0</v>
      </c>
      <c r="K16" s="112">
        <v>3402</v>
      </c>
      <c r="L16" s="121">
        <f t="shared" si="3"/>
        <v>0.11900097943192949</v>
      </c>
      <c r="M16" s="94">
        <v>28588</v>
      </c>
    </row>
    <row r="17" spans="1:13" x14ac:dyDescent="0.2">
      <c r="A17" s="35" t="s">
        <v>57</v>
      </c>
      <c r="B17" s="36" t="s">
        <v>56</v>
      </c>
      <c r="C17" s="112">
        <v>2222</v>
      </c>
      <c r="D17" s="121">
        <f t="shared" si="0"/>
        <v>0.44897959183673469</v>
      </c>
      <c r="E17" s="112">
        <v>33</v>
      </c>
      <c r="F17" s="122">
        <f t="shared" si="1"/>
        <v>6.6680137401495254E-3</v>
      </c>
      <c r="G17" s="112">
        <v>2694</v>
      </c>
      <c r="H17" s="121">
        <f t="shared" si="2"/>
        <v>0.54435239442311578</v>
      </c>
      <c r="I17" s="112">
        <v>0</v>
      </c>
      <c r="J17" s="133">
        <f t="shared" si="4"/>
        <v>0</v>
      </c>
      <c r="K17" s="112">
        <v>4949</v>
      </c>
      <c r="L17" s="121">
        <f t="shared" si="3"/>
        <v>0.16283354719836804</v>
      </c>
      <c r="M17" s="94">
        <v>30393</v>
      </c>
    </row>
    <row r="18" spans="1:13" x14ac:dyDescent="0.2">
      <c r="A18" s="35" t="s">
        <v>58</v>
      </c>
      <c r="B18" s="36" t="s">
        <v>56</v>
      </c>
      <c r="C18" s="112">
        <v>462</v>
      </c>
      <c r="D18" s="121">
        <f t="shared" si="0"/>
        <v>0.31600547195622436</v>
      </c>
      <c r="E18" s="112">
        <v>8</v>
      </c>
      <c r="F18" s="122">
        <f t="shared" si="1"/>
        <v>5.4719562243502051E-3</v>
      </c>
      <c r="G18" s="112">
        <v>992</v>
      </c>
      <c r="H18" s="121">
        <f t="shared" si="2"/>
        <v>0.67852257181942544</v>
      </c>
      <c r="I18" s="112">
        <v>0</v>
      </c>
      <c r="J18" s="133">
        <f t="shared" si="4"/>
        <v>0</v>
      </c>
      <c r="K18" s="112">
        <v>1462</v>
      </c>
      <c r="L18" s="121">
        <f t="shared" si="3"/>
        <v>6.8728845430613014E-2</v>
      </c>
      <c r="M18" s="94">
        <v>21272</v>
      </c>
    </row>
    <row r="19" spans="1:13" x14ac:dyDescent="0.2">
      <c r="A19" s="35" t="s">
        <v>55</v>
      </c>
      <c r="B19" s="36" t="s">
        <v>54</v>
      </c>
      <c r="C19" s="112">
        <v>4752</v>
      </c>
      <c r="D19" s="121">
        <f t="shared" si="0"/>
        <v>0.33006876432590121</v>
      </c>
      <c r="E19" s="112">
        <v>80</v>
      </c>
      <c r="F19" s="122">
        <f t="shared" si="1"/>
        <v>5.5567132041397516E-3</v>
      </c>
      <c r="G19" s="112">
        <v>8110</v>
      </c>
      <c r="H19" s="121">
        <f t="shared" si="2"/>
        <v>0.56331180106966727</v>
      </c>
      <c r="I19" s="112">
        <v>1455</v>
      </c>
      <c r="J19" s="133">
        <f t="shared" si="4"/>
        <v>0.10106272140029172</v>
      </c>
      <c r="K19" s="112">
        <v>14397</v>
      </c>
      <c r="L19" s="121">
        <f t="shared" si="3"/>
        <v>0.15851537038668193</v>
      </c>
      <c r="M19" s="94">
        <v>90824</v>
      </c>
    </row>
    <row r="20" spans="1:13" x14ac:dyDescent="0.2">
      <c r="A20" s="35" t="s">
        <v>53</v>
      </c>
      <c r="B20" s="36" t="s">
        <v>52</v>
      </c>
      <c r="C20" s="112">
        <v>4305</v>
      </c>
      <c r="D20" s="121">
        <f t="shared" si="0"/>
        <v>0.37234042553191488</v>
      </c>
      <c r="E20" s="112">
        <v>30</v>
      </c>
      <c r="F20" s="122">
        <f t="shared" si="1"/>
        <v>2.5947067981318111E-3</v>
      </c>
      <c r="G20" s="112">
        <v>7114</v>
      </c>
      <c r="H20" s="121">
        <f t="shared" si="2"/>
        <v>0.61529147206365675</v>
      </c>
      <c r="I20" s="112">
        <v>113</v>
      </c>
      <c r="J20" s="122">
        <f t="shared" si="4"/>
        <v>9.7733956062964877E-3</v>
      </c>
      <c r="K20" s="112">
        <v>11562</v>
      </c>
      <c r="L20" s="121">
        <f t="shared" si="3"/>
        <v>0.17209710789931976</v>
      </c>
      <c r="M20" s="94">
        <v>67183</v>
      </c>
    </row>
    <row r="21" spans="1:13" x14ac:dyDescent="0.2">
      <c r="A21" s="35" t="s">
        <v>51</v>
      </c>
      <c r="B21" s="36" t="s">
        <v>50</v>
      </c>
      <c r="C21" s="112">
        <v>9226</v>
      </c>
      <c r="D21" s="121">
        <f t="shared" si="0"/>
        <v>0.33935336741825139</v>
      </c>
      <c r="E21" s="112">
        <v>137</v>
      </c>
      <c r="F21" s="122">
        <f t="shared" si="1"/>
        <v>5.03917313421856E-3</v>
      </c>
      <c r="G21" s="112">
        <v>17824</v>
      </c>
      <c r="H21" s="121">
        <f t="shared" si="2"/>
        <v>0.65560745944753007</v>
      </c>
      <c r="I21" s="112">
        <v>0</v>
      </c>
      <c r="J21" s="133">
        <f t="shared" si="4"/>
        <v>0</v>
      </c>
      <c r="K21" s="112">
        <v>27187</v>
      </c>
      <c r="L21" s="121">
        <f t="shared" si="3"/>
        <v>0.12884406678451427</v>
      </c>
      <c r="M21" s="94">
        <v>211007</v>
      </c>
    </row>
    <row r="22" spans="1:13" x14ac:dyDescent="0.2">
      <c r="A22" s="35" t="s">
        <v>49</v>
      </c>
      <c r="B22" s="36" t="s">
        <v>48</v>
      </c>
      <c r="C22" s="112">
        <v>2835</v>
      </c>
      <c r="D22" s="121">
        <f t="shared" si="0"/>
        <v>0.5436241610738255</v>
      </c>
      <c r="E22" s="112">
        <v>80</v>
      </c>
      <c r="F22" s="122">
        <f t="shared" si="1"/>
        <v>1.5340364333652923E-2</v>
      </c>
      <c r="G22" s="112">
        <v>2300</v>
      </c>
      <c r="H22" s="121">
        <f t="shared" si="2"/>
        <v>0.44103547459252157</v>
      </c>
      <c r="I22" s="112">
        <v>0</v>
      </c>
      <c r="J22" s="133">
        <f t="shared" si="4"/>
        <v>0</v>
      </c>
      <c r="K22" s="112">
        <v>5215</v>
      </c>
      <c r="L22" s="121">
        <f t="shared" si="3"/>
        <v>0.16080293546298294</v>
      </c>
      <c r="M22" s="94">
        <v>32431</v>
      </c>
    </row>
    <row r="23" spans="1:13" x14ac:dyDescent="0.2">
      <c r="A23" s="35" t="s">
        <v>47</v>
      </c>
      <c r="B23" s="36" t="s">
        <v>46</v>
      </c>
      <c r="C23" s="112">
        <v>7193</v>
      </c>
      <c r="D23" s="121">
        <f t="shared" si="0"/>
        <v>0.34467391825195265</v>
      </c>
      <c r="E23" s="112">
        <v>125</v>
      </c>
      <c r="F23" s="122">
        <f t="shared" si="1"/>
        <v>5.989745555608798E-3</v>
      </c>
      <c r="G23" s="112">
        <v>13551</v>
      </c>
      <c r="H23" s="121">
        <f t="shared" si="2"/>
        <v>0.64933633619243858</v>
      </c>
      <c r="I23" s="112">
        <v>0</v>
      </c>
      <c r="J23" s="133">
        <f t="shared" si="4"/>
        <v>0</v>
      </c>
      <c r="K23" s="112">
        <v>20869</v>
      </c>
      <c r="L23" s="121">
        <f t="shared" si="3"/>
        <v>0.14921990075364308</v>
      </c>
      <c r="M23" s="94">
        <v>139854</v>
      </c>
    </row>
    <row r="24" spans="1:13" x14ac:dyDescent="0.2">
      <c r="A24" s="35" t="s">
        <v>118</v>
      </c>
      <c r="B24" s="36" t="s">
        <v>45</v>
      </c>
      <c r="C24" s="112">
        <v>8825</v>
      </c>
      <c r="D24" s="121">
        <f t="shared" si="0"/>
        <v>0.36884560728914151</v>
      </c>
      <c r="E24" s="112">
        <v>79</v>
      </c>
      <c r="F24" s="122">
        <f t="shared" si="1"/>
        <v>3.3018473627016635E-3</v>
      </c>
      <c r="G24" s="112">
        <v>15022</v>
      </c>
      <c r="H24" s="121">
        <f t="shared" si="2"/>
        <v>0.62785254534815682</v>
      </c>
      <c r="I24" s="112">
        <v>0</v>
      </c>
      <c r="J24" s="133">
        <f t="shared" si="4"/>
        <v>0</v>
      </c>
      <c r="K24" s="112">
        <v>23926</v>
      </c>
      <c r="L24" s="121">
        <f t="shared" si="3"/>
        <v>0.12854594687526863</v>
      </c>
      <c r="M24" s="94">
        <v>186128</v>
      </c>
    </row>
    <row r="25" spans="1:13" x14ac:dyDescent="0.2">
      <c r="A25" s="35" t="s">
        <v>44</v>
      </c>
      <c r="B25" s="36" t="s">
        <v>43</v>
      </c>
      <c r="C25" s="112">
        <v>1179</v>
      </c>
      <c r="D25" s="121">
        <f t="shared" si="0"/>
        <v>0.47521160822249092</v>
      </c>
      <c r="E25" s="112">
        <v>22</v>
      </c>
      <c r="F25" s="122">
        <f t="shared" si="1"/>
        <v>8.8673921805723505E-3</v>
      </c>
      <c r="G25" s="112">
        <v>1272</v>
      </c>
      <c r="H25" s="121">
        <f t="shared" si="2"/>
        <v>0.51269649334945588</v>
      </c>
      <c r="I25" s="112">
        <v>8</v>
      </c>
      <c r="J25" s="122">
        <f t="shared" si="4"/>
        <v>3.2245062474808546E-3</v>
      </c>
      <c r="K25" s="112">
        <v>2481</v>
      </c>
      <c r="L25" s="121">
        <f t="shared" si="3"/>
        <v>8.9418294528941109E-2</v>
      </c>
      <c r="M25" s="94">
        <v>27746</v>
      </c>
    </row>
    <row r="26" spans="1:13" x14ac:dyDescent="0.2">
      <c r="A26" s="35" t="s">
        <v>42</v>
      </c>
      <c r="B26" s="36" t="s">
        <v>41</v>
      </c>
      <c r="C26" s="112">
        <v>11727</v>
      </c>
      <c r="D26" s="121">
        <f t="shared" si="0"/>
        <v>0.37694063193082833</v>
      </c>
      <c r="E26" s="112">
        <v>119</v>
      </c>
      <c r="F26" s="122">
        <f t="shared" si="1"/>
        <v>3.825013660763074E-3</v>
      </c>
      <c r="G26" s="112">
        <v>18051</v>
      </c>
      <c r="H26" s="121">
        <f t="shared" si="2"/>
        <v>0.58021278647423746</v>
      </c>
      <c r="I26" s="112">
        <v>1214</v>
      </c>
      <c r="J26" s="133">
        <f t="shared" si="4"/>
        <v>3.9021567934171192E-2</v>
      </c>
      <c r="K26" s="112">
        <v>31111</v>
      </c>
      <c r="L26" s="121">
        <f t="shared" si="3"/>
        <v>0.15073597100690911</v>
      </c>
      <c r="M26" s="94">
        <v>206394</v>
      </c>
    </row>
    <row r="27" spans="1:13" x14ac:dyDescent="0.2">
      <c r="A27" s="35" t="s">
        <v>39</v>
      </c>
      <c r="B27" s="36" t="s">
        <v>37</v>
      </c>
      <c r="C27" s="112">
        <v>14195</v>
      </c>
      <c r="D27" s="121">
        <f t="shared" si="0"/>
        <v>0.32180181814059983</v>
      </c>
      <c r="E27" s="112">
        <v>118</v>
      </c>
      <c r="F27" s="122">
        <f t="shared" si="1"/>
        <v>2.6750697105030492E-3</v>
      </c>
      <c r="G27" s="112">
        <v>29048</v>
      </c>
      <c r="H27" s="121">
        <f t="shared" si="2"/>
        <v>0.65852055042959801</v>
      </c>
      <c r="I27" s="112">
        <v>750</v>
      </c>
      <c r="J27" s="133">
        <f t="shared" si="4"/>
        <v>1.700256171929904E-2</v>
      </c>
      <c r="K27" s="112">
        <v>44111</v>
      </c>
      <c r="L27" s="121">
        <f t="shared" si="3"/>
        <v>0.1527114231509562</v>
      </c>
      <c r="M27" s="94">
        <v>288852</v>
      </c>
    </row>
    <row r="28" spans="1:13" x14ac:dyDescent="0.2">
      <c r="A28" s="35" t="s">
        <v>40</v>
      </c>
      <c r="B28" s="36" t="s">
        <v>37</v>
      </c>
      <c r="C28" s="112">
        <v>419</v>
      </c>
      <c r="D28" s="121">
        <f t="shared" si="0"/>
        <v>0.39305816135084426</v>
      </c>
      <c r="E28" s="112">
        <v>0</v>
      </c>
      <c r="F28" s="122">
        <f t="shared" si="1"/>
        <v>0</v>
      </c>
      <c r="G28" s="112">
        <v>647</v>
      </c>
      <c r="H28" s="121">
        <f t="shared" si="2"/>
        <v>0.60694183864915574</v>
      </c>
      <c r="I28" s="112">
        <v>0</v>
      </c>
      <c r="J28" s="133">
        <f t="shared" si="4"/>
        <v>0</v>
      </c>
      <c r="K28" s="112">
        <v>1066</v>
      </c>
      <c r="L28" s="121">
        <f t="shared" si="3"/>
        <v>6.076151390788874E-2</v>
      </c>
      <c r="M28" s="94">
        <v>17544</v>
      </c>
    </row>
    <row r="29" spans="1:13" x14ac:dyDescent="0.2">
      <c r="A29" s="35" t="s">
        <v>38</v>
      </c>
      <c r="B29" s="36" t="s">
        <v>37</v>
      </c>
      <c r="C29" s="112">
        <v>395</v>
      </c>
      <c r="D29" s="121">
        <f t="shared" si="0"/>
        <v>0.38164251207729466</v>
      </c>
      <c r="E29" s="112">
        <v>16</v>
      </c>
      <c r="F29" s="122">
        <f t="shared" si="1"/>
        <v>1.5458937198067632E-2</v>
      </c>
      <c r="G29" s="112">
        <v>624</v>
      </c>
      <c r="H29" s="121">
        <f t="shared" si="2"/>
        <v>0.60289855072463772</v>
      </c>
      <c r="I29" s="112">
        <v>0</v>
      </c>
      <c r="J29" s="133">
        <f t="shared" si="4"/>
        <v>0</v>
      </c>
      <c r="K29" s="112">
        <v>1035</v>
      </c>
      <c r="L29" s="121">
        <f t="shared" si="3"/>
        <v>9.5426885487737409E-2</v>
      </c>
      <c r="M29" s="94">
        <v>10846</v>
      </c>
    </row>
    <row r="30" spans="1:13" x14ac:dyDescent="0.2">
      <c r="A30" s="35" t="s">
        <v>36</v>
      </c>
      <c r="B30" s="36" t="s">
        <v>35</v>
      </c>
      <c r="C30" s="112">
        <v>6628</v>
      </c>
      <c r="D30" s="121">
        <f t="shared" si="0"/>
        <v>0.29072725677691025</v>
      </c>
      <c r="E30" s="112">
        <v>58</v>
      </c>
      <c r="F30" s="122">
        <f t="shared" si="1"/>
        <v>2.5440828142819544E-3</v>
      </c>
      <c r="G30" s="112">
        <v>12491</v>
      </c>
      <c r="H30" s="121">
        <f t="shared" si="2"/>
        <v>0.54789893850337745</v>
      </c>
      <c r="I30" s="112">
        <v>3621</v>
      </c>
      <c r="J30" s="133">
        <f t="shared" si="4"/>
        <v>0.15882972190543029</v>
      </c>
      <c r="K30" s="112">
        <v>22798</v>
      </c>
      <c r="L30" s="121">
        <f t="shared" si="3"/>
        <v>0.13164489715783759</v>
      </c>
      <c r="M30" s="94">
        <v>173178</v>
      </c>
    </row>
    <row r="31" spans="1:13" x14ac:dyDescent="0.2">
      <c r="A31" s="35" t="s">
        <v>34</v>
      </c>
      <c r="B31" s="36" t="s">
        <v>33</v>
      </c>
      <c r="C31" s="112">
        <v>2721</v>
      </c>
      <c r="D31" s="121">
        <f t="shared" si="0"/>
        <v>0.33755117231112763</v>
      </c>
      <c r="E31" s="112">
        <v>39</v>
      </c>
      <c r="F31" s="122">
        <f t="shared" si="1"/>
        <v>4.8381094157052473E-3</v>
      </c>
      <c r="G31" s="112">
        <v>5301</v>
      </c>
      <c r="H31" s="121">
        <f t="shared" si="2"/>
        <v>0.65761071827316708</v>
      </c>
      <c r="I31" s="112">
        <v>0</v>
      </c>
      <c r="J31" s="133">
        <f t="shared" si="4"/>
        <v>0</v>
      </c>
      <c r="K31" s="112">
        <v>8061</v>
      </c>
      <c r="L31" s="121">
        <f t="shared" si="3"/>
        <v>0.13871012148535636</v>
      </c>
      <c r="M31" s="94">
        <v>58114</v>
      </c>
    </row>
    <row r="32" spans="1:13" x14ac:dyDescent="0.2">
      <c r="A32" s="35" t="s">
        <v>32</v>
      </c>
      <c r="B32" s="36" t="s">
        <v>31</v>
      </c>
      <c r="C32" s="112">
        <v>7149</v>
      </c>
      <c r="D32" s="121">
        <f t="shared" si="0"/>
        <v>0.39029317027897581</v>
      </c>
      <c r="E32" s="112">
        <v>169</v>
      </c>
      <c r="F32" s="122">
        <f t="shared" si="1"/>
        <v>9.2264017033356991E-3</v>
      </c>
      <c r="G32" s="112">
        <v>10999</v>
      </c>
      <c r="H32" s="121">
        <f t="shared" si="2"/>
        <v>0.60048042801768853</v>
      </c>
      <c r="I32" s="112">
        <v>0</v>
      </c>
      <c r="J32" s="133">
        <f t="shared" si="4"/>
        <v>0</v>
      </c>
      <c r="K32" s="112">
        <v>18317</v>
      </c>
      <c r="L32" s="121">
        <f t="shared" si="3"/>
        <v>9.8937009149931407E-2</v>
      </c>
      <c r="M32" s="94">
        <v>185138</v>
      </c>
    </row>
    <row r="33" spans="1:13" x14ac:dyDescent="0.2">
      <c r="A33" s="35" t="s">
        <v>30</v>
      </c>
      <c r="B33" s="36" t="s">
        <v>29</v>
      </c>
      <c r="C33" s="112">
        <v>6184</v>
      </c>
      <c r="D33" s="121">
        <f t="shared" si="0"/>
        <v>0.33225875779067271</v>
      </c>
      <c r="E33" s="112">
        <v>83</v>
      </c>
      <c r="F33" s="122">
        <f t="shared" si="1"/>
        <v>4.4594885020416931E-3</v>
      </c>
      <c r="G33" s="112">
        <v>12345</v>
      </c>
      <c r="H33" s="121">
        <f t="shared" si="2"/>
        <v>0.66328175370728559</v>
      </c>
      <c r="I33" s="112">
        <v>0</v>
      </c>
      <c r="J33" s="133">
        <f t="shared" si="4"/>
        <v>0</v>
      </c>
      <c r="K33" s="112">
        <v>18612</v>
      </c>
      <c r="L33" s="121">
        <f t="shared" si="3"/>
        <v>0.15563694746876724</v>
      </c>
      <c r="M33" s="94">
        <v>119586</v>
      </c>
    </row>
    <row r="34" spans="1:13" x14ac:dyDescent="0.2">
      <c r="A34" s="35" t="s">
        <v>28</v>
      </c>
      <c r="B34" s="36" t="s">
        <v>26</v>
      </c>
      <c r="C34" s="112">
        <v>22401</v>
      </c>
      <c r="D34" s="121">
        <f t="shared" si="0"/>
        <v>0.37724823172785449</v>
      </c>
      <c r="E34" s="112">
        <v>229</v>
      </c>
      <c r="F34" s="122">
        <f t="shared" si="1"/>
        <v>3.8565173459077129E-3</v>
      </c>
      <c r="G34" s="112">
        <v>36750</v>
      </c>
      <c r="H34" s="121">
        <f t="shared" si="2"/>
        <v>0.61889525092623776</v>
      </c>
      <c r="I34" s="112">
        <v>0</v>
      </c>
      <c r="J34" s="133">
        <f t="shared" si="4"/>
        <v>0</v>
      </c>
      <c r="K34" s="112">
        <v>59380</v>
      </c>
      <c r="L34" s="121">
        <f t="shared" si="3"/>
        <v>0.13181173430767762</v>
      </c>
      <c r="M34" s="94">
        <v>450491</v>
      </c>
    </row>
    <row r="35" spans="1:13" x14ac:dyDescent="0.2">
      <c r="A35" s="35" t="s">
        <v>27</v>
      </c>
      <c r="B35" s="36" t="s">
        <v>26</v>
      </c>
      <c r="C35" s="112">
        <v>9146</v>
      </c>
      <c r="D35" s="121">
        <f t="shared" si="0"/>
        <v>0.38504609944007073</v>
      </c>
      <c r="E35" s="112">
        <v>74</v>
      </c>
      <c r="F35" s="122">
        <f t="shared" si="1"/>
        <v>3.1153959499852649E-3</v>
      </c>
      <c r="G35" s="112">
        <v>14533</v>
      </c>
      <c r="H35" s="121">
        <f t="shared" si="2"/>
        <v>0.61183850460994404</v>
      </c>
      <c r="I35" s="112">
        <v>0</v>
      </c>
      <c r="J35" s="133">
        <f t="shared" si="4"/>
        <v>0</v>
      </c>
      <c r="K35" s="112">
        <v>23753</v>
      </c>
      <c r="L35" s="121">
        <f t="shared" si="3"/>
        <v>0.3513133763237295</v>
      </c>
      <c r="M35" s="94">
        <v>67612</v>
      </c>
    </row>
    <row r="36" spans="1:13" x14ac:dyDescent="0.2">
      <c r="A36" s="35" t="s">
        <v>25</v>
      </c>
      <c r="B36" s="36" t="s">
        <v>24</v>
      </c>
      <c r="C36" s="112">
        <v>2533</v>
      </c>
      <c r="D36" s="121">
        <f t="shared" si="0"/>
        <v>0.36062072892938496</v>
      </c>
      <c r="E36" s="112">
        <v>31</v>
      </c>
      <c r="F36" s="122">
        <f t="shared" si="1"/>
        <v>4.4134396355353074E-3</v>
      </c>
      <c r="G36" s="112">
        <v>4460</v>
      </c>
      <c r="H36" s="121">
        <f t="shared" si="2"/>
        <v>0.63496583143507968</v>
      </c>
      <c r="I36" s="112">
        <v>0</v>
      </c>
      <c r="J36" s="133">
        <f t="shared" si="4"/>
        <v>0</v>
      </c>
      <c r="K36" s="112">
        <v>7024</v>
      </c>
      <c r="L36" s="121">
        <f t="shared" si="3"/>
        <v>0.15161130177642512</v>
      </c>
      <c r="M36" s="94">
        <v>46329</v>
      </c>
    </row>
    <row r="37" spans="1:13" x14ac:dyDescent="0.2">
      <c r="A37" s="35" t="s">
        <v>22</v>
      </c>
      <c r="B37" s="36" t="s">
        <v>21</v>
      </c>
      <c r="C37" s="112">
        <v>2494</v>
      </c>
      <c r="D37" s="121">
        <f t="shared" si="0"/>
        <v>0.38774875621890548</v>
      </c>
      <c r="E37" s="112">
        <v>9</v>
      </c>
      <c r="F37" s="122">
        <f t="shared" si="1"/>
        <v>1.3992537313432835E-3</v>
      </c>
      <c r="G37" s="112">
        <v>3929</v>
      </c>
      <c r="H37" s="121">
        <f t="shared" si="2"/>
        <v>0.61085199004975121</v>
      </c>
      <c r="I37" s="112">
        <v>0</v>
      </c>
      <c r="J37" s="133">
        <f t="shared" si="4"/>
        <v>0</v>
      </c>
      <c r="K37" s="112">
        <v>6432</v>
      </c>
      <c r="L37" s="121">
        <f t="shared" si="3"/>
        <v>0.10738972184192072</v>
      </c>
      <c r="M37" s="94">
        <v>59894</v>
      </c>
    </row>
    <row r="38" spans="1:13" x14ac:dyDescent="0.2">
      <c r="A38" s="35" t="s">
        <v>23</v>
      </c>
      <c r="B38" s="36" t="s">
        <v>21</v>
      </c>
      <c r="C38" s="112">
        <v>1510</v>
      </c>
      <c r="D38" s="121">
        <f t="shared" si="0"/>
        <v>0.34372865923059415</v>
      </c>
      <c r="E38" s="112">
        <v>22</v>
      </c>
      <c r="F38" s="122">
        <f t="shared" si="1"/>
        <v>5.0079672205781923E-3</v>
      </c>
      <c r="G38" s="112">
        <v>2861</v>
      </c>
      <c r="H38" s="121">
        <f t="shared" si="2"/>
        <v>0.65126337354882768</v>
      </c>
      <c r="I38" s="112">
        <v>0</v>
      </c>
      <c r="J38" s="133">
        <f t="shared" si="4"/>
        <v>0</v>
      </c>
      <c r="K38" s="112">
        <v>4393</v>
      </c>
      <c r="L38" s="121">
        <f t="shared" si="3"/>
        <v>0.13182691153522985</v>
      </c>
      <c r="M38" s="94">
        <v>33324</v>
      </c>
    </row>
    <row r="39" spans="1:13" x14ac:dyDescent="0.2">
      <c r="A39" s="35" t="s">
        <v>19</v>
      </c>
      <c r="B39" s="36" t="s">
        <v>18</v>
      </c>
      <c r="C39" s="112">
        <v>6328</v>
      </c>
      <c r="D39" s="121">
        <f t="shared" si="0"/>
        <v>0.26911627115760822</v>
      </c>
      <c r="E39" s="112">
        <v>28</v>
      </c>
      <c r="F39" s="122">
        <f t="shared" si="1"/>
        <v>1.1907799608743728E-3</v>
      </c>
      <c r="G39" s="112">
        <v>13081</v>
      </c>
      <c r="H39" s="121">
        <f t="shared" si="2"/>
        <v>0.55630688100705961</v>
      </c>
      <c r="I39" s="112">
        <v>4077</v>
      </c>
      <c r="J39" s="133">
        <f t="shared" si="4"/>
        <v>0.17338606787445776</v>
      </c>
      <c r="K39" s="112">
        <v>23514</v>
      </c>
      <c r="L39" s="121">
        <f t="shared" si="3"/>
        <v>0.14417717715876413</v>
      </c>
      <c r="M39" s="94">
        <v>163091</v>
      </c>
    </row>
    <row r="40" spans="1:13" x14ac:dyDescent="0.2">
      <c r="A40" s="35" t="s">
        <v>20</v>
      </c>
      <c r="B40" s="36" t="s">
        <v>18</v>
      </c>
      <c r="C40" s="112">
        <v>1407</v>
      </c>
      <c r="D40" s="121">
        <f t="shared" si="0"/>
        <v>0.2703170028818444</v>
      </c>
      <c r="E40" s="112">
        <v>6</v>
      </c>
      <c r="F40" s="122">
        <f t="shared" si="1"/>
        <v>1.1527377521613833E-3</v>
      </c>
      <c r="G40" s="112">
        <v>3792</v>
      </c>
      <c r="H40" s="121">
        <f t="shared" si="2"/>
        <v>0.72853025936599425</v>
      </c>
      <c r="I40" s="112">
        <v>0</v>
      </c>
      <c r="J40" s="133">
        <f t="shared" si="4"/>
        <v>0</v>
      </c>
      <c r="K40" s="112">
        <v>5205</v>
      </c>
      <c r="L40" s="121">
        <f t="shared" si="3"/>
        <v>0.10850305392841508</v>
      </c>
      <c r="M40" s="94">
        <v>47971</v>
      </c>
    </row>
    <row r="41" spans="1:13" x14ac:dyDescent="0.2">
      <c r="A41" s="35" t="s">
        <v>17</v>
      </c>
      <c r="B41" s="36" t="s">
        <v>16</v>
      </c>
      <c r="C41" s="112">
        <v>14613</v>
      </c>
      <c r="D41" s="121">
        <f t="shared" si="0"/>
        <v>0.33851464047442548</v>
      </c>
      <c r="E41" s="112">
        <v>246</v>
      </c>
      <c r="F41" s="122">
        <f t="shared" si="1"/>
        <v>5.6986656782802075E-3</v>
      </c>
      <c r="G41" s="112">
        <v>28309</v>
      </c>
      <c r="H41" s="121">
        <f t="shared" si="2"/>
        <v>0.65578669384729427</v>
      </c>
      <c r="I41" s="112">
        <v>0</v>
      </c>
      <c r="J41" s="133">
        <f t="shared" si="4"/>
        <v>0</v>
      </c>
      <c r="K41" s="112">
        <v>43168</v>
      </c>
      <c r="L41" s="121">
        <f t="shared" si="3"/>
        <v>0.16472060686539372</v>
      </c>
      <c r="M41" s="94">
        <v>262068</v>
      </c>
    </row>
    <row r="42" spans="1:13" x14ac:dyDescent="0.2">
      <c r="A42" s="35" t="s">
        <v>14</v>
      </c>
      <c r="B42" s="36" t="s">
        <v>13</v>
      </c>
      <c r="C42" s="112">
        <v>5048</v>
      </c>
      <c r="D42" s="121">
        <f t="shared" si="0"/>
        <v>0.31224098472196449</v>
      </c>
      <c r="E42" s="112">
        <v>86</v>
      </c>
      <c r="F42" s="122">
        <f t="shared" si="1"/>
        <v>5.3194779489082701E-3</v>
      </c>
      <c r="G42" s="112">
        <v>11033</v>
      </c>
      <c r="H42" s="121">
        <f t="shared" si="2"/>
        <v>0.68243953732912721</v>
      </c>
      <c r="I42" s="112">
        <v>0</v>
      </c>
      <c r="J42" s="133">
        <f t="shared" si="4"/>
        <v>0</v>
      </c>
      <c r="K42" s="112">
        <v>16167</v>
      </c>
      <c r="L42" s="121">
        <f t="shared" si="3"/>
        <v>0.14530045117106752</v>
      </c>
      <c r="M42" s="94">
        <v>111266</v>
      </c>
    </row>
    <row r="43" spans="1:13" x14ac:dyDescent="0.2">
      <c r="A43" s="35" t="s">
        <v>12</v>
      </c>
      <c r="B43" s="36" t="s">
        <v>11</v>
      </c>
      <c r="C43" s="112">
        <v>2999</v>
      </c>
      <c r="D43" s="121">
        <f t="shared" si="0"/>
        <v>0.44370469004290575</v>
      </c>
      <c r="E43" s="112">
        <v>70</v>
      </c>
      <c r="F43" s="122">
        <f t="shared" si="1"/>
        <v>1.0356561621541648E-2</v>
      </c>
      <c r="G43" s="112">
        <v>3690</v>
      </c>
      <c r="H43" s="121">
        <f t="shared" si="2"/>
        <v>0.54593874833555256</v>
      </c>
      <c r="I43" s="112">
        <v>0</v>
      </c>
      <c r="J43" s="133">
        <f t="shared" si="4"/>
        <v>0</v>
      </c>
      <c r="K43" s="112">
        <v>6759</v>
      </c>
      <c r="L43" s="121">
        <f t="shared" si="3"/>
        <v>0.14455898708187184</v>
      </c>
      <c r="M43" s="94">
        <v>46756</v>
      </c>
    </row>
    <row r="44" spans="1:13" x14ac:dyDescent="0.2">
      <c r="A44" s="35" t="s">
        <v>9</v>
      </c>
      <c r="B44" s="36" t="s">
        <v>8</v>
      </c>
      <c r="C44" s="112">
        <v>22539</v>
      </c>
      <c r="D44" s="121">
        <f t="shared" si="0"/>
        <v>0.24139962299717249</v>
      </c>
      <c r="E44" s="112">
        <v>201</v>
      </c>
      <c r="F44" s="122">
        <f t="shared" si="1"/>
        <v>2.1527718276068888E-3</v>
      </c>
      <c r="G44" s="112">
        <v>47862</v>
      </c>
      <c r="H44" s="121">
        <f t="shared" si="2"/>
        <v>0.51261674235284038</v>
      </c>
      <c r="I44" s="112">
        <v>22766</v>
      </c>
      <c r="J44" s="133">
        <f t="shared" si="4"/>
        <v>0.24383086282238026</v>
      </c>
      <c r="K44" s="112">
        <v>93368</v>
      </c>
      <c r="L44" s="121">
        <f t="shared" si="3"/>
        <v>0.15768345428230282</v>
      </c>
      <c r="M44" s="94">
        <v>592123</v>
      </c>
    </row>
    <row r="45" spans="1:13" x14ac:dyDescent="0.2">
      <c r="A45" s="35" t="s">
        <v>10</v>
      </c>
      <c r="B45" s="36" t="s">
        <v>8</v>
      </c>
      <c r="C45" s="112">
        <v>60</v>
      </c>
      <c r="D45" s="121">
        <f t="shared" si="0"/>
        <v>0.10989010989010989</v>
      </c>
      <c r="E45" s="112">
        <v>0</v>
      </c>
      <c r="F45" s="122">
        <f t="shared" si="1"/>
        <v>0</v>
      </c>
      <c r="G45" s="112">
        <v>486</v>
      </c>
      <c r="H45" s="121">
        <f t="shared" si="2"/>
        <v>0.89010989010989006</v>
      </c>
      <c r="I45" s="112">
        <v>0</v>
      </c>
      <c r="J45" s="133">
        <f t="shared" si="4"/>
        <v>0</v>
      </c>
      <c r="K45" s="112">
        <v>546</v>
      </c>
      <c r="L45" s="121">
        <f t="shared" si="3"/>
        <v>4.5963464938126107E-2</v>
      </c>
      <c r="M45" s="94">
        <v>11879</v>
      </c>
    </row>
    <row r="46" spans="1:13" x14ac:dyDescent="0.2">
      <c r="A46" s="35" t="s">
        <v>223</v>
      </c>
      <c r="B46" s="36" t="s">
        <v>6</v>
      </c>
      <c r="C46" s="112">
        <v>1736</v>
      </c>
      <c r="D46" s="121">
        <f t="shared" si="0"/>
        <v>0.24634596282105861</v>
      </c>
      <c r="E46" s="112">
        <v>0</v>
      </c>
      <c r="F46" s="122">
        <f t="shared" si="1"/>
        <v>0</v>
      </c>
      <c r="G46" s="112">
        <v>5285</v>
      </c>
      <c r="H46" s="121">
        <f t="shared" si="2"/>
        <v>0.74996452391088408</v>
      </c>
      <c r="I46" s="112">
        <v>26</v>
      </c>
      <c r="J46" s="122">
        <f t="shared" si="4"/>
        <v>3.6895132680573295E-3</v>
      </c>
      <c r="K46" s="112">
        <v>7047</v>
      </c>
      <c r="L46" s="121">
        <f t="shared" si="3"/>
        <v>0.16183258697898725</v>
      </c>
      <c r="M46" s="94">
        <v>43545</v>
      </c>
    </row>
    <row r="47" spans="1:13" x14ac:dyDescent="0.2">
      <c r="A47" s="35" t="s">
        <v>5</v>
      </c>
      <c r="B47" s="36" t="s">
        <v>4</v>
      </c>
      <c r="C47" s="112">
        <v>4838</v>
      </c>
      <c r="D47" s="121">
        <f t="shared" si="0"/>
        <v>0.31925564207469975</v>
      </c>
      <c r="E47" s="112">
        <v>90</v>
      </c>
      <c r="F47" s="122">
        <f t="shared" si="1"/>
        <v>5.9390259997360436E-3</v>
      </c>
      <c r="G47" s="112">
        <v>10209</v>
      </c>
      <c r="H47" s="121">
        <f t="shared" si="2"/>
        <v>0.67368351590339182</v>
      </c>
      <c r="I47" s="112">
        <v>17</v>
      </c>
      <c r="J47" s="122">
        <f t="shared" si="4"/>
        <v>1.1218160221723636E-3</v>
      </c>
      <c r="K47" s="112">
        <v>15154</v>
      </c>
      <c r="L47" s="121">
        <f t="shared" si="3"/>
        <v>0.12334263924272144</v>
      </c>
      <c r="M47" s="94">
        <v>122861</v>
      </c>
    </row>
    <row r="48" spans="1:13" x14ac:dyDescent="0.2">
      <c r="A48" s="35" t="s">
        <v>3</v>
      </c>
      <c r="B48" s="36" t="s">
        <v>2</v>
      </c>
      <c r="C48" s="112">
        <v>14393</v>
      </c>
      <c r="D48" s="121">
        <f t="shared" si="0"/>
        <v>0.36630866334113815</v>
      </c>
      <c r="E48" s="112">
        <v>258</v>
      </c>
      <c r="F48" s="122">
        <f t="shared" si="1"/>
        <v>6.5662221317316499E-3</v>
      </c>
      <c r="G48" s="112">
        <v>24641</v>
      </c>
      <c r="H48" s="121">
        <f t="shared" si="2"/>
        <v>0.62712511452713016</v>
      </c>
      <c r="I48" s="112">
        <v>0</v>
      </c>
      <c r="J48" s="133">
        <f t="shared" si="4"/>
        <v>0</v>
      </c>
      <c r="K48" s="112">
        <v>39292</v>
      </c>
      <c r="L48" s="121">
        <f t="shared" si="3"/>
        <v>0.17555256702960875</v>
      </c>
      <c r="M48" s="94">
        <v>223819</v>
      </c>
    </row>
    <row r="49" spans="1:13" x14ac:dyDescent="0.2">
      <c r="A49" s="35" t="s">
        <v>1</v>
      </c>
      <c r="B49" s="36" t="s">
        <v>0</v>
      </c>
      <c r="C49" s="112">
        <v>5864</v>
      </c>
      <c r="D49" s="121">
        <f t="shared" si="0"/>
        <v>0.33388373284746342</v>
      </c>
      <c r="E49" s="112">
        <v>67</v>
      </c>
      <c r="F49" s="122">
        <f t="shared" si="1"/>
        <v>3.8148380117292036E-3</v>
      </c>
      <c r="G49" s="112">
        <v>11632</v>
      </c>
      <c r="H49" s="121">
        <f t="shared" si="2"/>
        <v>0.66230142914080736</v>
      </c>
      <c r="I49" s="112">
        <v>0</v>
      </c>
      <c r="J49" s="133">
        <f t="shared" si="4"/>
        <v>0</v>
      </c>
      <c r="K49" s="112">
        <v>17563</v>
      </c>
      <c r="L49" s="121">
        <f t="shared" si="3"/>
        <v>0.16852336950785379</v>
      </c>
      <c r="M49" s="94">
        <v>104217</v>
      </c>
    </row>
    <row r="50" spans="1:13" x14ac:dyDescent="0.2">
      <c r="A50" s="59"/>
      <c r="B50" s="60"/>
      <c r="C50" s="54"/>
      <c r="D50" s="55"/>
      <c r="E50" s="54"/>
      <c r="F50" s="54"/>
      <c r="G50" s="54"/>
      <c r="H50" s="54"/>
      <c r="I50" s="113"/>
      <c r="J50" s="113"/>
      <c r="K50" s="54"/>
      <c r="L50" s="54"/>
      <c r="M50" s="28"/>
    </row>
    <row r="51" spans="1:13" x14ac:dyDescent="0.2">
      <c r="A51" s="53" t="s">
        <v>129</v>
      </c>
      <c r="B51" s="67"/>
      <c r="C51" s="51">
        <f>SUM(C2:C49)</f>
        <v>310181</v>
      </c>
      <c r="D51" s="51"/>
      <c r="E51" s="51">
        <f t="shared" ref="E51:M51" si="5">SUM(E2:E49)</f>
        <v>3565</v>
      </c>
      <c r="F51" s="51"/>
      <c r="G51" s="51">
        <f t="shared" si="5"/>
        <v>574016</v>
      </c>
      <c r="H51" s="51"/>
      <c r="I51" s="51">
        <f t="shared" si="5"/>
        <v>34047</v>
      </c>
      <c r="J51" s="51"/>
      <c r="K51" s="51">
        <f t="shared" si="5"/>
        <v>921809</v>
      </c>
      <c r="L51" s="51"/>
      <c r="M51" s="51">
        <f t="shared" si="5"/>
        <v>6656979</v>
      </c>
    </row>
    <row r="52" spans="1:13" ht="14.25" customHeight="1" x14ac:dyDescent="0.2">
      <c r="A52" s="53" t="s">
        <v>127</v>
      </c>
      <c r="B52" s="67"/>
      <c r="C52" s="51">
        <f>AVERAGE(C2:C49)</f>
        <v>6462.104166666667</v>
      </c>
      <c r="D52" s="52">
        <f t="shared" ref="D52:M52" si="6">AVERAGE(D2:D49)</f>
        <v>0.35369654316306803</v>
      </c>
      <c r="E52" s="51">
        <f t="shared" si="6"/>
        <v>74.270833333333329</v>
      </c>
      <c r="F52" s="123">
        <f t="shared" si="6"/>
        <v>4.4697587437095079E-3</v>
      </c>
      <c r="G52" s="51">
        <f t="shared" si="6"/>
        <v>11958.666666666666</v>
      </c>
      <c r="H52" s="52">
        <f t="shared" si="6"/>
        <v>0.62618905778488831</v>
      </c>
      <c r="I52" s="51">
        <f t="shared" si="6"/>
        <v>709.3125</v>
      </c>
      <c r="J52" s="51"/>
      <c r="K52" s="51">
        <f t="shared" si="6"/>
        <v>19204.354166666668</v>
      </c>
      <c r="L52" s="52">
        <f t="shared" si="6"/>
        <v>0.13660084939565573</v>
      </c>
      <c r="M52" s="51">
        <f t="shared" si="6"/>
        <v>138687.0625</v>
      </c>
    </row>
    <row r="53" spans="1:13" x14ac:dyDescent="0.2">
      <c r="A53" s="53" t="s">
        <v>128</v>
      </c>
      <c r="B53" s="67"/>
      <c r="C53" s="51">
        <f>MEDIAN(C2:C49)</f>
        <v>4882</v>
      </c>
      <c r="D53" s="52">
        <f t="shared" ref="D53:M53" si="7">MEDIAN(D2:D49)</f>
        <v>0.34377447317456733</v>
      </c>
      <c r="E53" s="51">
        <f t="shared" si="7"/>
        <v>62</v>
      </c>
      <c r="F53" s="123">
        <f t="shared" si="7"/>
        <v>3.8407655033353937E-3</v>
      </c>
      <c r="G53" s="51">
        <f t="shared" si="7"/>
        <v>9541</v>
      </c>
      <c r="H53" s="52">
        <f t="shared" si="7"/>
        <v>0.63627530481315109</v>
      </c>
      <c r="I53" s="51">
        <f t="shared" si="7"/>
        <v>0</v>
      </c>
      <c r="J53" s="51"/>
      <c r="K53" s="51">
        <f t="shared" si="7"/>
        <v>14775.5</v>
      </c>
      <c r="L53" s="52">
        <f t="shared" si="7"/>
        <v>0.137504697488531</v>
      </c>
      <c r="M53" s="51">
        <f t="shared" si="7"/>
        <v>87757.5</v>
      </c>
    </row>
  </sheetData>
  <autoFilter ref="A1:M49" xr:uid="{CCFA35BA-D294-45BB-B7EC-BFBCEFFFAA4F}">
    <sortState xmlns:xlrd2="http://schemas.microsoft.com/office/spreadsheetml/2017/richdata2" ref="A2:M49">
      <sortCondition ref="B1:B49"/>
    </sortState>
  </autoFilter>
  <conditionalFormatting sqref="A2:M49">
    <cfRule type="expression" dxfId="11" priority="1">
      <formula>MOD(ROW(),2)=0</formula>
    </cfRule>
  </conditionalFormatting>
  <printOptions horizontalCentered="1" verticalCentered="1"/>
  <pageMargins left="0.45" right="0.45" top="0.5" bottom="0.5" header="0.3" footer="0.3"/>
  <pageSetup scale="78" fitToHeight="0" orientation="landscape" r:id="rId1"/>
  <headerFooter>
    <oddHeader>&amp;C&amp;"Arial,Regular"Electronic Materials Circulation FY2019</oddHeader>
    <oddFooter>&amp;C&amp;"Arial,Regular"&amp;10RI Office of Library and Information Services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3A267-856F-4D31-A4A9-8A2665AC316F}">
  <sheetPr>
    <tabColor theme="7" tint="0.39997558519241921"/>
    <pageSetUpPr fitToPage="1"/>
  </sheetPr>
  <dimension ref="A1:L61"/>
  <sheetViews>
    <sheetView showGridLines="0" topLeftCell="B1" zoomScale="110" zoomScaleNormal="110" workbookViewId="0">
      <pane xSplit="1" ySplit="1" topLeftCell="C2" activePane="bottomRight" state="frozen"/>
      <selection activeCell="B1" sqref="B1"/>
      <selection pane="topRight" activeCell="C1" sqref="C1"/>
      <selection pane="bottomLeft" activeCell="B2" sqref="B2"/>
      <selection pane="bottomRight" activeCell="C2" sqref="C2"/>
    </sheetView>
  </sheetViews>
  <sheetFormatPr defaultRowHeight="12.75" outlineLevelRow="1" x14ac:dyDescent="0.2"/>
  <cols>
    <col min="1" max="1" width="36.7109375" style="1" hidden="1" customWidth="1"/>
    <col min="2" max="2" width="21" style="2" customWidth="1"/>
    <col min="3" max="4" width="12.140625" style="29" customWidth="1"/>
    <col min="5" max="6" width="12" style="29" customWidth="1"/>
    <col min="7" max="11" width="10.7109375" style="29" customWidth="1"/>
    <col min="12" max="12" width="13.7109375" style="18" customWidth="1"/>
    <col min="13" max="16384" width="9.140625" style="5"/>
  </cols>
  <sheetData>
    <row r="1" spans="1:12" ht="54.75" customHeight="1" x14ac:dyDescent="0.2">
      <c r="A1" s="105" t="s">
        <v>117</v>
      </c>
      <c r="B1" s="108" t="s">
        <v>116</v>
      </c>
      <c r="C1" s="111" t="s">
        <v>157</v>
      </c>
      <c r="D1" s="120" t="s">
        <v>161</v>
      </c>
      <c r="E1" s="111" t="s">
        <v>158</v>
      </c>
      <c r="F1" s="120" t="s">
        <v>163</v>
      </c>
      <c r="G1" s="111" t="s">
        <v>109</v>
      </c>
      <c r="H1" s="120" t="s">
        <v>164</v>
      </c>
      <c r="I1" s="111" t="s">
        <v>159</v>
      </c>
      <c r="J1" s="111" t="s">
        <v>107</v>
      </c>
      <c r="K1" s="120" t="s">
        <v>162</v>
      </c>
      <c r="L1" s="114" t="s">
        <v>160</v>
      </c>
    </row>
    <row r="2" spans="1:12" x14ac:dyDescent="0.2">
      <c r="A2" s="35" t="s">
        <v>86</v>
      </c>
      <c r="B2" s="117" t="s">
        <v>85</v>
      </c>
      <c r="C2" s="112">
        <v>12521</v>
      </c>
      <c r="D2" s="121">
        <f>C2/J2</f>
        <v>0.33256308100929616</v>
      </c>
      <c r="E2" s="112">
        <v>114</v>
      </c>
      <c r="F2" s="122">
        <f>E2/J2</f>
        <v>3.0278884462151393E-3</v>
      </c>
      <c r="G2" s="112">
        <v>25015</v>
      </c>
      <c r="H2" s="121">
        <f>G2/J2</f>
        <v>0.66440903054448874</v>
      </c>
      <c r="I2" s="112">
        <v>0</v>
      </c>
      <c r="J2" s="112">
        <v>37650</v>
      </c>
      <c r="K2" s="121">
        <f>J2/L2</f>
        <v>0.11464328126427331</v>
      </c>
      <c r="L2" s="94">
        <v>328410</v>
      </c>
    </row>
    <row r="3" spans="1:12" x14ac:dyDescent="0.2">
      <c r="A3" s="35" t="s">
        <v>84</v>
      </c>
      <c r="B3" s="117" t="s">
        <v>83</v>
      </c>
      <c r="C3" s="112">
        <v>7281</v>
      </c>
      <c r="D3" s="121">
        <f t="shared" ref="D3:D57" si="0">C3/J3</f>
        <v>0.34530019918429289</v>
      </c>
      <c r="E3" s="112">
        <v>56</v>
      </c>
      <c r="F3" s="122">
        <f t="shared" ref="F3:F57" si="1">E3/J3</f>
        <v>2.6557905719434695E-3</v>
      </c>
      <c r="G3" s="112">
        <v>13749</v>
      </c>
      <c r="H3" s="121">
        <f t="shared" ref="H3:H57" si="2">G3/J3</f>
        <v>0.65204401024376368</v>
      </c>
      <c r="I3" s="112">
        <v>0</v>
      </c>
      <c r="J3" s="112">
        <v>21086</v>
      </c>
      <c r="K3" s="121">
        <f t="shared" ref="K3:K57" si="3">J3/L3</f>
        <v>0.16073606537382606</v>
      </c>
      <c r="L3" s="94">
        <v>131184</v>
      </c>
    </row>
    <row r="4" spans="1:12" hidden="1" outlineLevel="1" x14ac:dyDescent="0.2">
      <c r="A4" s="35"/>
      <c r="B4" s="132" t="s">
        <v>82</v>
      </c>
      <c r="C4" s="128">
        <v>4926</v>
      </c>
      <c r="D4" s="129">
        <f t="shared" si="0"/>
        <v>0.44394376351838499</v>
      </c>
      <c r="E4" s="128">
        <v>61</v>
      </c>
      <c r="F4" s="130">
        <f t="shared" si="1"/>
        <v>5.4974765681326601E-3</v>
      </c>
      <c r="G4" s="128">
        <v>6109</v>
      </c>
      <c r="H4" s="129">
        <f t="shared" si="2"/>
        <v>0.55055875991348235</v>
      </c>
      <c r="I4" s="128">
        <v>0</v>
      </c>
      <c r="J4" s="128">
        <v>11096</v>
      </c>
      <c r="K4" s="129">
        <f t="shared" si="3"/>
        <v>0.13208265879440054</v>
      </c>
      <c r="L4" s="131">
        <v>84008</v>
      </c>
    </row>
    <row r="5" spans="1:12" hidden="1" outlineLevel="1" x14ac:dyDescent="0.2">
      <c r="A5" s="35" t="s">
        <v>82</v>
      </c>
      <c r="B5" s="132" t="s">
        <v>81</v>
      </c>
      <c r="C5" s="128">
        <v>386</v>
      </c>
      <c r="D5" s="129">
        <f t="shared" si="0"/>
        <v>0.60124610591900307</v>
      </c>
      <c r="E5" s="128">
        <v>2</v>
      </c>
      <c r="F5" s="130">
        <f t="shared" si="1"/>
        <v>3.1152647975077881E-3</v>
      </c>
      <c r="G5" s="128">
        <v>254</v>
      </c>
      <c r="H5" s="129">
        <f t="shared" si="2"/>
        <v>0.39563862928348908</v>
      </c>
      <c r="I5" s="128">
        <v>0</v>
      </c>
      <c r="J5" s="128">
        <v>642</v>
      </c>
      <c r="K5" s="129">
        <f t="shared" si="3"/>
        <v>0.19567205120390124</v>
      </c>
      <c r="L5" s="131">
        <v>3281</v>
      </c>
    </row>
    <row r="6" spans="1:12" collapsed="1" x14ac:dyDescent="0.2">
      <c r="A6" s="35" t="s">
        <v>81</v>
      </c>
      <c r="B6" s="117" t="s">
        <v>80</v>
      </c>
      <c r="C6" s="112">
        <v>5312</v>
      </c>
      <c r="D6" s="121">
        <f>C6/J6</f>
        <v>0.45254728233089114</v>
      </c>
      <c r="E6" s="112">
        <v>63</v>
      </c>
      <c r="F6" s="122">
        <f>E6/J6</f>
        <v>5.3671835065598906E-3</v>
      </c>
      <c r="G6" s="112">
        <v>6363</v>
      </c>
      <c r="H6" s="121">
        <f>G6/J6</f>
        <v>0.54208553416254901</v>
      </c>
      <c r="I6" s="112">
        <v>0</v>
      </c>
      <c r="J6" s="112">
        <v>11738</v>
      </c>
      <c r="K6" s="121">
        <f>J6/L6</f>
        <v>0.13447284308446655</v>
      </c>
      <c r="L6" s="94">
        <v>87289</v>
      </c>
    </row>
    <row r="7" spans="1:12" x14ac:dyDescent="0.2">
      <c r="A7" s="35" t="s">
        <v>79</v>
      </c>
      <c r="B7" s="117" t="s">
        <v>78</v>
      </c>
      <c r="C7" s="112">
        <v>224</v>
      </c>
      <c r="D7" s="121">
        <f t="shared" si="0"/>
        <v>0.23753976670201485</v>
      </c>
      <c r="E7" s="112">
        <v>2</v>
      </c>
      <c r="F7" s="122">
        <f t="shared" si="1"/>
        <v>2.1208907741251328E-3</v>
      </c>
      <c r="G7" s="112">
        <v>717</v>
      </c>
      <c r="H7" s="121">
        <f t="shared" si="2"/>
        <v>0.76033934252386004</v>
      </c>
      <c r="I7" s="112">
        <v>0</v>
      </c>
      <c r="J7" s="112">
        <v>943</v>
      </c>
      <c r="K7" s="121">
        <f t="shared" si="3"/>
        <v>6.8293742757821546E-2</v>
      </c>
      <c r="L7" s="94">
        <v>13808</v>
      </c>
    </row>
    <row r="8" spans="1:12" x14ac:dyDescent="0.2">
      <c r="A8" s="35" t="s">
        <v>77</v>
      </c>
      <c r="B8" s="117" t="s">
        <v>76</v>
      </c>
      <c r="C8" s="112">
        <v>4265</v>
      </c>
      <c r="D8" s="121">
        <f t="shared" si="0"/>
        <v>0.32286146858440573</v>
      </c>
      <c r="E8" s="112">
        <v>72</v>
      </c>
      <c r="F8" s="122">
        <f t="shared" si="1"/>
        <v>5.4504163512490537E-3</v>
      </c>
      <c r="G8" s="112">
        <v>8873</v>
      </c>
      <c r="H8" s="121">
        <f t="shared" si="2"/>
        <v>0.67168811506434523</v>
      </c>
      <c r="I8" s="112">
        <v>0</v>
      </c>
      <c r="J8" s="112">
        <v>13210</v>
      </c>
      <c r="K8" s="121">
        <f t="shared" si="3"/>
        <v>0.15597879349635735</v>
      </c>
      <c r="L8" s="94">
        <v>84691</v>
      </c>
    </row>
    <row r="9" spans="1:12" x14ac:dyDescent="0.2">
      <c r="A9" s="35" t="s">
        <v>75</v>
      </c>
      <c r="B9" s="117" t="s">
        <v>74</v>
      </c>
      <c r="C9" s="112">
        <v>8204</v>
      </c>
      <c r="D9" s="121">
        <f t="shared" si="0"/>
        <v>0.31735716219875443</v>
      </c>
      <c r="E9" s="112">
        <v>58</v>
      </c>
      <c r="F9" s="122">
        <f t="shared" si="1"/>
        <v>2.243626938996557E-3</v>
      </c>
      <c r="G9" s="112">
        <v>17589</v>
      </c>
      <c r="H9" s="121">
        <f t="shared" si="2"/>
        <v>0.68039921086224908</v>
      </c>
      <c r="I9" s="112">
        <v>0</v>
      </c>
      <c r="J9" s="112">
        <v>25851</v>
      </c>
      <c r="K9" s="121">
        <f t="shared" si="3"/>
        <v>0.1487347962671024</v>
      </c>
      <c r="L9" s="94">
        <v>173806</v>
      </c>
    </row>
    <row r="10" spans="1:12" x14ac:dyDescent="0.2">
      <c r="A10" s="35" t="s">
        <v>73</v>
      </c>
      <c r="B10" s="117" t="s">
        <v>72</v>
      </c>
      <c r="C10" s="112">
        <v>23700</v>
      </c>
      <c r="D10" s="121">
        <f t="shared" si="0"/>
        <v>0.33922564946682887</v>
      </c>
      <c r="E10" s="112">
        <v>184</v>
      </c>
      <c r="F10" s="122">
        <f t="shared" si="1"/>
        <v>2.6336506118943676E-3</v>
      </c>
      <c r="G10" s="112">
        <v>45981</v>
      </c>
      <c r="H10" s="121">
        <f t="shared" si="2"/>
        <v>0.65814069992127677</v>
      </c>
      <c r="I10" s="112">
        <v>0</v>
      </c>
      <c r="J10" s="112">
        <v>69865</v>
      </c>
      <c r="K10" s="121">
        <f t="shared" si="3"/>
        <v>0.10833764936841159</v>
      </c>
      <c r="L10" s="94">
        <v>644882</v>
      </c>
    </row>
    <row r="11" spans="1:12" x14ac:dyDescent="0.2">
      <c r="A11" s="35" t="s">
        <v>71</v>
      </c>
      <c r="B11" s="117" t="s">
        <v>70</v>
      </c>
      <c r="C11" s="112">
        <v>12382</v>
      </c>
      <c r="D11" s="121">
        <f t="shared" si="0"/>
        <v>0.34382028711854051</v>
      </c>
      <c r="E11" s="112">
        <v>63</v>
      </c>
      <c r="F11" s="122">
        <f t="shared" si="1"/>
        <v>1.7493682836753394E-3</v>
      </c>
      <c r="G11" s="112">
        <v>23568</v>
      </c>
      <c r="H11" s="121">
        <f t="shared" si="2"/>
        <v>0.65443034459778415</v>
      </c>
      <c r="I11" s="112">
        <v>0</v>
      </c>
      <c r="J11" s="112">
        <v>36013</v>
      </c>
      <c r="K11" s="121">
        <f t="shared" si="3"/>
        <v>0.12727240599378004</v>
      </c>
      <c r="L11" s="94">
        <v>282960</v>
      </c>
    </row>
    <row r="12" spans="1:12" x14ac:dyDescent="0.2">
      <c r="A12" s="35" t="s">
        <v>69</v>
      </c>
      <c r="B12" s="117" t="s">
        <v>68</v>
      </c>
      <c r="C12" s="112">
        <v>7960</v>
      </c>
      <c r="D12" s="121">
        <f t="shared" si="0"/>
        <v>0.31805649898110039</v>
      </c>
      <c r="E12" s="112">
        <v>78</v>
      </c>
      <c r="F12" s="122">
        <f t="shared" si="1"/>
        <v>3.1166340352419388E-3</v>
      </c>
      <c r="G12" s="112">
        <v>16989</v>
      </c>
      <c r="H12" s="121">
        <f t="shared" si="2"/>
        <v>0.67882686698365768</v>
      </c>
      <c r="I12" s="112">
        <v>0</v>
      </c>
      <c r="J12" s="112">
        <v>25027</v>
      </c>
      <c r="K12" s="121">
        <f t="shared" si="3"/>
        <v>0.13629927349170562</v>
      </c>
      <c r="L12" s="94">
        <v>183618</v>
      </c>
    </row>
    <row r="13" spans="1:12" x14ac:dyDescent="0.2">
      <c r="A13" s="35" t="s">
        <v>67</v>
      </c>
      <c r="B13" s="117" t="s">
        <v>66</v>
      </c>
      <c r="C13" s="112">
        <v>13541</v>
      </c>
      <c r="D13" s="121">
        <f t="shared" si="0"/>
        <v>0.35734832290924445</v>
      </c>
      <c r="E13" s="112">
        <v>192</v>
      </c>
      <c r="F13" s="122">
        <f t="shared" si="1"/>
        <v>5.0668988995328955E-3</v>
      </c>
      <c r="G13" s="112">
        <v>24160</v>
      </c>
      <c r="H13" s="121">
        <f t="shared" si="2"/>
        <v>0.63758477819122261</v>
      </c>
      <c r="I13" s="112">
        <v>0</v>
      </c>
      <c r="J13" s="112">
        <v>37893</v>
      </c>
      <c r="K13" s="121">
        <f t="shared" si="3"/>
        <v>0.11724899747512253</v>
      </c>
      <c r="L13" s="94">
        <v>323184</v>
      </c>
    </row>
    <row r="14" spans="1:12" x14ac:dyDescent="0.2">
      <c r="A14" s="35" t="s">
        <v>65</v>
      </c>
      <c r="B14" s="117" t="s">
        <v>64</v>
      </c>
      <c r="C14" s="112">
        <v>2249</v>
      </c>
      <c r="D14" s="121">
        <f t="shared" si="0"/>
        <v>0.41764159702878367</v>
      </c>
      <c r="E14" s="112">
        <v>35</v>
      </c>
      <c r="F14" s="122">
        <f t="shared" si="1"/>
        <v>6.4995357474466105E-3</v>
      </c>
      <c r="G14" s="112">
        <v>3101</v>
      </c>
      <c r="H14" s="121">
        <f t="shared" si="2"/>
        <v>0.57585886722376978</v>
      </c>
      <c r="I14" s="112">
        <v>0</v>
      </c>
      <c r="J14" s="112">
        <v>5385</v>
      </c>
      <c r="K14" s="121">
        <f t="shared" si="3"/>
        <v>8.8870185166848206E-2</v>
      </c>
      <c r="L14" s="94">
        <v>60594</v>
      </c>
    </row>
    <row r="15" spans="1:12" x14ac:dyDescent="0.2">
      <c r="A15" s="35" t="s">
        <v>63</v>
      </c>
      <c r="B15" s="117" t="s">
        <v>62</v>
      </c>
      <c r="C15" s="112">
        <v>1568</v>
      </c>
      <c r="D15" s="121">
        <f t="shared" si="0"/>
        <v>0.373155640171347</v>
      </c>
      <c r="E15" s="112">
        <v>5</v>
      </c>
      <c r="F15" s="122">
        <f t="shared" si="1"/>
        <v>1.1899095668729176E-3</v>
      </c>
      <c r="G15" s="112">
        <v>2629</v>
      </c>
      <c r="H15" s="121">
        <f t="shared" si="2"/>
        <v>0.62565445026178013</v>
      </c>
      <c r="I15" s="112">
        <v>0</v>
      </c>
      <c r="J15" s="112">
        <v>4202</v>
      </c>
      <c r="K15" s="121">
        <f t="shared" si="3"/>
        <v>0.15876974231088944</v>
      </c>
      <c r="L15" s="94">
        <v>26466</v>
      </c>
    </row>
    <row r="16" spans="1:12" hidden="1" outlineLevel="1" x14ac:dyDescent="0.2">
      <c r="A16" s="35"/>
      <c r="B16" s="132" t="s">
        <v>61</v>
      </c>
      <c r="C16" s="128">
        <v>1533</v>
      </c>
      <c r="D16" s="129">
        <f t="shared" si="0"/>
        <v>0.45061728395061729</v>
      </c>
      <c r="E16" s="128">
        <v>3</v>
      </c>
      <c r="F16" s="130">
        <f t="shared" si="1"/>
        <v>8.8183421516754845E-4</v>
      </c>
      <c r="G16" s="128">
        <v>1866</v>
      </c>
      <c r="H16" s="129">
        <f t="shared" si="2"/>
        <v>0.54850088183421519</v>
      </c>
      <c r="I16" s="128">
        <v>0</v>
      </c>
      <c r="J16" s="128">
        <v>3402</v>
      </c>
      <c r="K16" s="129">
        <f t="shared" si="3"/>
        <v>0.11900097943192949</v>
      </c>
      <c r="L16" s="131">
        <v>28588</v>
      </c>
    </row>
    <row r="17" spans="1:12" hidden="1" outlineLevel="1" x14ac:dyDescent="0.2">
      <c r="A17" s="35" t="s">
        <v>61</v>
      </c>
      <c r="B17" s="132" t="s">
        <v>60</v>
      </c>
      <c r="C17" s="128">
        <v>1115</v>
      </c>
      <c r="D17" s="129">
        <f t="shared" si="0"/>
        <v>0.30801104972375692</v>
      </c>
      <c r="E17" s="128">
        <v>27</v>
      </c>
      <c r="F17" s="130">
        <f t="shared" si="1"/>
        <v>7.4585635359116021E-3</v>
      </c>
      <c r="G17" s="128">
        <v>2478</v>
      </c>
      <c r="H17" s="129">
        <f t="shared" si="2"/>
        <v>0.68453038674033151</v>
      </c>
      <c r="I17" s="128">
        <v>0</v>
      </c>
      <c r="J17" s="128">
        <v>3620</v>
      </c>
      <c r="K17" s="129">
        <f t="shared" si="3"/>
        <v>0.10721796048929301</v>
      </c>
      <c r="L17" s="131">
        <v>33763</v>
      </c>
    </row>
    <row r="18" spans="1:12" collapsed="1" x14ac:dyDescent="0.2">
      <c r="A18" s="35" t="s">
        <v>60</v>
      </c>
      <c r="B18" s="117" t="s">
        <v>59</v>
      </c>
      <c r="C18" s="112">
        <v>2648</v>
      </c>
      <c r="D18" s="121">
        <f>C18/J18</f>
        <v>0.37710054115636571</v>
      </c>
      <c r="E18" s="112">
        <v>30</v>
      </c>
      <c r="F18" s="122">
        <f>E18/J18</f>
        <v>4.2722870976929653E-3</v>
      </c>
      <c r="G18" s="112">
        <v>4344</v>
      </c>
      <c r="H18" s="121">
        <f>G18/J18</f>
        <v>0.61862717174594128</v>
      </c>
      <c r="I18" s="112">
        <v>0</v>
      </c>
      <c r="J18" s="112">
        <v>7022</v>
      </c>
      <c r="K18" s="121">
        <f>J18/L18</f>
        <v>0.11262048724158394</v>
      </c>
      <c r="L18" s="94">
        <v>62351</v>
      </c>
    </row>
    <row r="19" spans="1:12" hidden="1" outlineLevel="1" x14ac:dyDescent="0.2">
      <c r="A19" s="35"/>
      <c r="B19" s="132" t="s">
        <v>58</v>
      </c>
      <c r="C19" s="128">
        <v>462</v>
      </c>
      <c r="D19" s="129">
        <f t="shared" si="0"/>
        <v>0.31600547195622436</v>
      </c>
      <c r="E19" s="128">
        <v>8</v>
      </c>
      <c r="F19" s="130">
        <f t="shared" si="1"/>
        <v>5.4719562243502051E-3</v>
      </c>
      <c r="G19" s="128">
        <v>992</v>
      </c>
      <c r="H19" s="129">
        <f t="shared" si="2"/>
        <v>0.67852257181942544</v>
      </c>
      <c r="I19" s="128">
        <v>0</v>
      </c>
      <c r="J19" s="128">
        <v>1462</v>
      </c>
      <c r="K19" s="129">
        <f t="shared" si="3"/>
        <v>6.8728845430613014E-2</v>
      </c>
      <c r="L19" s="131">
        <v>21272</v>
      </c>
    </row>
    <row r="20" spans="1:12" hidden="1" outlineLevel="1" x14ac:dyDescent="0.2">
      <c r="A20" s="35" t="s">
        <v>58</v>
      </c>
      <c r="B20" s="132" t="s">
        <v>57</v>
      </c>
      <c r="C20" s="128">
        <v>2222</v>
      </c>
      <c r="D20" s="129">
        <f t="shared" si="0"/>
        <v>0.44897959183673469</v>
      </c>
      <c r="E20" s="128">
        <v>33</v>
      </c>
      <c r="F20" s="130">
        <f t="shared" si="1"/>
        <v>6.6680137401495254E-3</v>
      </c>
      <c r="G20" s="128">
        <v>2694</v>
      </c>
      <c r="H20" s="129">
        <f t="shared" si="2"/>
        <v>0.54435239442311578</v>
      </c>
      <c r="I20" s="128">
        <v>0</v>
      </c>
      <c r="J20" s="128">
        <v>4949</v>
      </c>
      <c r="K20" s="129">
        <f t="shared" si="3"/>
        <v>0.16283354719836804</v>
      </c>
      <c r="L20" s="131">
        <v>30393</v>
      </c>
    </row>
    <row r="21" spans="1:12" collapsed="1" x14ac:dyDescent="0.2">
      <c r="A21" s="35" t="s">
        <v>57</v>
      </c>
      <c r="B21" s="117" t="s">
        <v>56</v>
      </c>
      <c r="C21" s="112">
        <v>2684</v>
      </c>
      <c r="D21" s="121">
        <f>C21/J21</f>
        <v>0.41865543596942756</v>
      </c>
      <c r="E21" s="112">
        <v>41</v>
      </c>
      <c r="F21" s="122">
        <f>E21/J21</f>
        <v>6.3952581500545938E-3</v>
      </c>
      <c r="G21" s="112">
        <v>3686</v>
      </c>
      <c r="H21" s="121">
        <f>G21/J21</f>
        <v>0.57494930588051785</v>
      </c>
      <c r="I21" s="112">
        <v>0</v>
      </c>
      <c r="J21" s="112">
        <v>6411</v>
      </c>
      <c r="K21" s="121">
        <f>J21/L21</f>
        <v>0.12408787380238072</v>
      </c>
      <c r="L21" s="94">
        <v>51665</v>
      </c>
    </row>
    <row r="22" spans="1:12" x14ac:dyDescent="0.2">
      <c r="A22" s="35" t="s">
        <v>55</v>
      </c>
      <c r="B22" s="117" t="s">
        <v>54</v>
      </c>
      <c r="C22" s="112">
        <v>4752</v>
      </c>
      <c r="D22" s="121">
        <f t="shared" si="0"/>
        <v>0.33006876432590121</v>
      </c>
      <c r="E22" s="112">
        <v>80</v>
      </c>
      <c r="F22" s="122">
        <f t="shared" si="1"/>
        <v>5.5567132041397516E-3</v>
      </c>
      <c r="G22" s="112">
        <v>8110</v>
      </c>
      <c r="H22" s="121">
        <f t="shared" si="2"/>
        <v>0.56331180106966727</v>
      </c>
      <c r="I22" s="112">
        <v>1455</v>
      </c>
      <c r="J22" s="112">
        <v>14397</v>
      </c>
      <c r="K22" s="121">
        <f t="shared" si="3"/>
        <v>0.15851537038668193</v>
      </c>
      <c r="L22" s="94">
        <v>90824</v>
      </c>
    </row>
    <row r="23" spans="1:12" x14ac:dyDescent="0.2">
      <c r="A23" s="35" t="s">
        <v>53</v>
      </c>
      <c r="B23" s="117" t="s">
        <v>52</v>
      </c>
      <c r="C23" s="112">
        <v>4305</v>
      </c>
      <c r="D23" s="121">
        <f t="shared" si="0"/>
        <v>0.37234042553191488</v>
      </c>
      <c r="E23" s="112">
        <v>30</v>
      </c>
      <c r="F23" s="122">
        <f t="shared" si="1"/>
        <v>2.5947067981318111E-3</v>
      </c>
      <c r="G23" s="112">
        <v>7114</v>
      </c>
      <c r="H23" s="121">
        <f t="shared" si="2"/>
        <v>0.61529147206365675</v>
      </c>
      <c r="I23" s="112">
        <v>113</v>
      </c>
      <c r="J23" s="112">
        <v>11562</v>
      </c>
      <c r="K23" s="121">
        <f t="shared" si="3"/>
        <v>0.17209710789931976</v>
      </c>
      <c r="L23" s="94">
        <v>67183</v>
      </c>
    </row>
    <row r="24" spans="1:12" x14ac:dyDescent="0.2">
      <c r="A24" s="35" t="s">
        <v>51</v>
      </c>
      <c r="B24" s="117" t="s">
        <v>50</v>
      </c>
      <c r="C24" s="112">
        <v>9226</v>
      </c>
      <c r="D24" s="121">
        <f t="shared" si="0"/>
        <v>0.33935336741825139</v>
      </c>
      <c r="E24" s="112">
        <v>137</v>
      </c>
      <c r="F24" s="122">
        <f t="shared" si="1"/>
        <v>5.03917313421856E-3</v>
      </c>
      <c r="G24" s="112">
        <v>17824</v>
      </c>
      <c r="H24" s="121">
        <f t="shared" si="2"/>
        <v>0.65560745944753007</v>
      </c>
      <c r="I24" s="112">
        <v>0</v>
      </c>
      <c r="J24" s="112">
        <v>27187</v>
      </c>
      <c r="K24" s="121">
        <f t="shared" si="3"/>
        <v>0.12884406678451427</v>
      </c>
      <c r="L24" s="94">
        <v>211007</v>
      </c>
    </row>
    <row r="25" spans="1:12" x14ac:dyDescent="0.2">
      <c r="A25" s="35" t="s">
        <v>49</v>
      </c>
      <c r="B25" s="117" t="s">
        <v>48</v>
      </c>
      <c r="C25" s="112">
        <v>2835</v>
      </c>
      <c r="D25" s="121">
        <f t="shared" si="0"/>
        <v>0.5436241610738255</v>
      </c>
      <c r="E25" s="112">
        <v>80</v>
      </c>
      <c r="F25" s="122">
        <f t="shared" si="1"/>
        <v>1.5340364333652923E-2</v>
      </c>
      <c r="G25" s="112">
        <v>2300</v>
      </c>
      <c r="H25" s="121">
        <f t="shared" si="2"/>
        <v>0.44103547459252157</v>
      </c>
      <c r="I25" s="112">
        <v>0</v>
      </c>
      <c r="J25" s="112">
        <v>5215</v>
      </c>
      <c r="K25" s="121">
        <f t="shared" si="3"/>
        <v>0.16080293546298294</v>
      </c>
      <c r="L25" s="94">
        <v>32431</v>
      </c>
    </row>
    <row r="26" spans="1:12" x14ac:dyDescent="0.2">
      <c r="A26" s="35" t="s">
        <v>47</v>
      </c>
      <c r="B26" s="117" t="s">
        <v>46</v>
      </c>
      <c r="C26" s="112">
        <v>7193</v>
      </c>
      <c r="D26" s="121">
        <f t="shared" si="0"/>
        <v>0.34467391825195265</v>
      </c>
      <c r="E26" s="112">
        <v>125</v>
      </c>
      <c r="F26" s="122">
        <f t="shared" si="1"/>
        <v>5.989745555608798E-3</v>
      </c>
      <c r="G26" s="112">
        <v>13551</v>
      </c>
      <c r="H26" s="121">
        <f t="shared" si="2"/>
        <v>0.64933633619243858</v>
      </c>
      <c r="I26" s="112">
        <v>0</v>
      </c>
      <c r="J26" s="112">
        <v>20869</v>
      </c>
      <c r="K26" s="121">
        <f t="shared" si="3"/>
        <v>0.14921990075364308</v>
      </c>
      <c r="L26" s="94">
        <v>139854</v>
      </c>
    </row>
    <row r="27" spans="1:12" x14ac:dyDescent="0.2">
      <c r="A27" s="35" t="s">
        <v>118</v>
      </c>
      <c r="B27" s="117" t="s">
        <v>45</v>
      </c>
      <c r="C27" s="112">
        <v>8825</v>
      </c>
      <c r="D27" s="121">
        <f t="shared" si="0"/>
        <v>0.36884560728914151</v>
      </c>
      <c r="E27" s="112">
        <v>79</v>
      </c>
      <c r="F27" s="122">
        <f t="shared" si="1"/>
        <v>3.3018473627016635E-3</v>
      </c>
      <c r="G27" s="112">
        <v>15022</v>
      </c>
      <c r="H27" s="121">
        <f t="shared" si="2"/>
        <v>0.62785254534815682</v>
      </c>
      <c r="I27" s="112">
        <v>0</v>
      </c>
      <c r="J27" s="112">
        <v>23926</v>
      </c>
      <c r="K27" s="121">
        <f t="shared" si="3"/>
        <v>0.12854594687526863</v>
      </c>
      <c r="L27" s="94">
        <v>186128</v>
      </c>
    </row>
    <row r="28" spans="1:12" x14ac:dyDescent="0.2">
      <c r="A28" s="35" t="s">
        <v>44</v>
      </c>
      <c r="B28" s="117" t="s">
        <v>43</v>
      </c>
      <c r="C28" s="112">
        <v>1179</v>
      </c>
      <c r="D28" s="121">
        <f t="shared" si="0"/>
        <v>0.47521160822249092</v>
      </c>
      <c r="E28" s="112">
        <v>22</v>
      </c>
      <c r="F28" s="122">
        <f t="shared" si="1"/>
        <v>8.8673921805723505E-3</v>
      </c>
      <c r="G28" s="112">
        <v>1272</v>
      </c>
      <c r="H28" s="121">
        <f t="shared" si="2"/>
        <v>0.51269649334945588</v>
      </c>
      <c r="I28" s="112">
        <v>8</v>
      </c>
      <c r="J28" s="112">
        <v>2481</v>
      </c>
      <c r="K28" s="121">
        <f t="shared" si="3"/>
        <v>8.9418294528941109E-2</v>
      </c>
      <c r="L28" s="94">
        <v>27746</v>
      </c>
    </row>
    <row r="29" spans="1:12" x14ac:dyDescent="0.2">
      <c r="A29" s="35" t="s">
        <v>42</v>
      </c>
      <c r="B29" s="117" t="s">
        <v>41</v>
      </c>
      <c r="C29" s="112">
        <v>11727</v>
      </c>
      <c r="D29" s="121">
        <f t="shared" si="0"/>
        <v>0.37694063193082833</v>
      </c>
      <c r="E29" s="112">
        <v>119</v>
      </c>
      <c r="F29" s="122">
        <f t="shared" si="1"/>
        <v>3.825013660763074E-3</v>
      </c>
      <c r="G29" s="112">
        <v>18051</v>
      </c>
      <c r="H29" s="121">
        <f t="shared" si="2"/>
        <v>0.58021278647423746</v>
      </c>
      <c r="I29" s="112">
        <v>1214</v>
      </c>
      <c r="J29" s="112">
        <v>31111</v>
      </c>
      <c r="K29" s="121">
        <f t="shared" si="3"/>
        <v>0.15073597100690911</v>
      </c>
      <c r="L29" s="94">
        <v>206394</v>
      </c>
    </row>
    <row r="30" spans="1:12" hidden="1" outlineLevel="1" x14ac:dyDescent="0.2">
      <c r="A30" s="35"/>
      <c r="B30" s="132" t="s">
        <v>40</v>
      </c>
      <c r="C30" s="128">
        <v>419</v>
      </c>
      <c r="D30" s="129">
        <f t="shared" si="0"/>
        <v>0.39305816135084426</v>
      </c>
      <c r="E30" s="128">
        <v>0</v>
      </c>
      <c r="F30" s="130">
        <f t="shared" si="1"/>
        <v>0</v>
      </c>
      <c r="G30" s="128">
        <v>647</v>
      </c>
      <c r="H30" s="129">
        <f t="shared" si="2"/>
        <v>0.60694183864915574</v>
      </c>
      <c r="I30" s="128">
        <v>0</v>
      </c>
      <c r="J30" s="128">
        <v>1066</v>
      </c>
      <c r="K30" s="129">
        <f t="shared" si="3"/>
        <v>6.076151390788874E-2</v>
      </c>
      <c r="L30" s="131">
        <v>17544</v>
      </c>
    </row>
    <row r="31" spans="1:12" hidden="1" outlineLevel="1" x14ac:dyDescent="0.2">
      <c r="A31" s="35" t="s">
        <v>36</v>
      </c>
      <c r="B31" s="132" t="s">
        <v>39</v>
      </c>
      <c r="C31" s="128">
        <v>14195</v>
      </c>
      <c r="D31" s="129">
        <f t="shared" si="0"/>
        <v>0.32180181814059983</v>
      </c>
      <c r="E31" s="128">
        <v>118</v>
      </c>
      <c r="F31" s="130">
        <f t="shared" si="1"/>
        <v>2.6750697105030492E-3</v>
      </c>
      <c r="G31" s="128">
        <v>29048</v>
      </c>
      <c r="H31" s="129">
        <f t="shared" si="2"/>
        <v>0.65852055042959801</v>
      </c>
      <c r="I31" s="128">
        <v>750</v>
      </c>
      <c r="J31" s="128">
        <v>44111</v>
      </c>
      <c r="K31" s="129">
        <f t="shared" si="3"/>
        <v>0.1527114231509562</v>
      </c>
      <c r="L31" s="131">
        <v>288852</v>
      </c>
    </row>
    <row r="32" spans="1:12" hidden="1" outlineLevel="1" x14ac:dyDescent="0.2">
      <c r="A32" s="35" t="s">
        <v>34</v>
      </c>
      <c r="B32" s="132" t="s">
        <v>38</v>
      </c>
      <c r="C32" s="128">
        <v>395</v>
      </c>
      <c r="D32" s="129">
        <f t="shared" si="0"/>
        <v>0.38164251207729466</v>
      </c>
      <c r="E32" s="128">
        <v>16</v>
      </c>
      <c r="F32" s="130">
        <f t="shared" si="1"/>
        <v>1.5458937198067632E-2</v>
      </c>
      <c r="G32" s="128">
        <v>624</v>
      </c>
      <c r="H32" s="129">
        <f t="shared" si="2"/>
        <v>0.60289855072463772</v>
      </c>
      <c r="I32" s="128">
        <v>0</v>
      </c>
      <c r="J32" s="128">
        <v>1035</v>
      </c>
      <c r="K32" s="129">
        <f t="shared" si="3"/>
        <v>9.5426885487737409E-2</v>
      </c>
      <c r="L32" s="131">
        <v>10846</v>
      </c>
    </row>
    <row r="33" spans="1:12" collapsed="1" x14ac:dyDescent="0.2">
      <c r="A33" s="35" t="s">
        <v>32</v>
      </c>
      <c r="B33" s="117" t="s">
        <v>37</v>
      </c>
      <c r="C33" s="112">
        <v>15009</v>
      </c>
      <c r="D33" s="121">
        <f>C33/J33</f>
        <v>0.32478576992988833</v>
      </c>
      <c r="E33" s="112">
        <v>134</v>
      </c>
      <c r="F33" s="122">
        <f>E33/J33</f>
        <v>2.8996797368648834E-3</v>
      </c>
      <c r="G33" s="112">
        <v>30319</v>
      </c>
      <c r="H33" s="121">
        <f>G33/J33</f>
        <v>0.656084999567212</v>
      </c>
      <c r="I33" s="112">
        <v>750</v>
      </c>
      <c r="J33" s="112">
        <v>46212</v>
      </c>
      <c r="K33" s="121">
        <f>J33/L33</f>
        <v>0.14566797586700375</v>
      </c>
      <c r="L33" s="94">
        <v>317242</v>
      </c>
    </row>
    <row r="34" spans="1:12" x14ac:dyDescent="0.2">
      <c r="A34" s="35" t="s">
        <v>30</v>
      </c>
      <c r="B34" s="117" t="s">
        <v>35</v>
      </c>
      <c r="C34" s="112">
        <v>6628</v>
      </c>
      <c r="D34" s="121">
        <f t="shared" si="0"/>
        <v>0.29072725677691025</v>
      </c>
      <c r="E34" s="112">
        <v>58</v>
      </c>
      <c r="F34" s="122">
        <f t="shared" si="1"/>
        <v>2.5440828142819544E-3</v>
      </c>
      <c r="G34" s="112">
        <v>12491</v>
      </c>
      <c r="H34" s="121">
        <f t="shared" si="2"/>
        <v>0.54789893850337745</v>
      </c>
      <c r="I34" s="112">
        <v>3621</v>
      </c>
      <c r="J34" s="112">
        <v>22798</v>
      </c>
      <c r="K34" s="121">
        <f t="shared" si="3"/>
        <v>0.13164489715783759</v>
      </c>
      <c r="L34" s="94">
        <v>173178</v>
      </c>
    </row>
    <row r="35" spans="1:12" x14ac:dyDescent="0.2">
      <c r="A35" s="35"/>
      <c r="B35" s="117" t="s">
        <v>33</v>
      </c>
      <c r="C35" s="112">
        <v>2721</v>
      </c>
      <c r="D35" s="121">
        <f t="shared" si="0"/>
        <v>0.33755117231112763</v>
      </c>
      <c r="E35" s="112">
        <v>39</v>
      </c>
      <c r="F35" s="122">
        <f t="shared" si="1"/>
        <v>4.8381094157052473E-3</v>
      </c>
      <c r="G35" s="112">
        <v>5301</v>
      </c>
      <c r="H35" s="121">
        <f t="shared" si="2"/>
        <v>0.65761071827316708</v>
      </c>
      <c r="I35" s="112">
        <v>0</v>
      </c>
      <c r="J35" s="112">
        <v>8061</v>
      </c>
      <c r="K35" s="121">
        <f t="shared" si="3"/>
        <v>0.13871012148535636</v>
      </c>
      <c r="L35" s="94">
        <v>58114</v>
      </c>
    </row>
    <row r="36" spans="1:12" x14ac:dyDescent="0.2">
      <c r="A36" s="35" t="s">
        <v>25</v>
      </c>
      <c r="B36" s="117" t="s">
        <v>31</v>
      </c>
      <c r="C36" s="112">
        <v>7149</v>
      </c>
      <c r="D36" s="121">
        <f t="shared" si="0"/>
        <v>0.39029317027897581</v>
      </c>
      <c r="E36" s="112">
        <v>169</v>
      </c>
      <c r="F36" s="122">
        <f t="shared" si="1"/>
        <v>9.2264017033356991E-3</v>
      </c>
      <c r="G36" s="112">
        <v>10999</v>
      </c>
      <c r="H36" s="121">
        <f t="shared" si="2"/>
        <v>0.60048042801768853</v>
      </c>
      <c r="I36" s="112">
        <v>0</v>
      </c>
      <c r="J36" s="112">
        <v>18317</v>
      </c>
      <c r="K36" s="121">
        <f t="shared" si="3"/>
        <v>9.8937009149931407E-2</v>
      </c>
      <c r="L36" s="94">
        <v>185138</v>
      </c>
    </row>
    <row r="37" spans="1:12" x14ac:dyDescent="0.2">
      <c r="A37" s="35"/>
      <c r="B37" s="117" t="s">
        <v>29</v>
      </c>
      <c r="C37" s="112">
        <v>6184</v>
      </c>
      <c r="D37" s="121">
        <f t="shared" si="0"/>
        <v>0.33225875779067271</v>
      </c>
      <c r="E37" s="112">
        <v>83</v>
      </c>
      <c r="F37" s="122">
        <f t="shared" si="1"/>
        <v>4.4594885020416931E-3</v>
      </c>
      <c r="G37" s="112">
        <v>12345</v>
      </c>
      <c r="H37" s="121">
        <f t="shared" si="2"/>
        <v>0.66328175370728559</v>
      </c>
      <c r="I37" s="112">
        <v>0</v>
      </c>
      <c r="J37" s="112">
        <v>18612</v>
      </c>
      <c r="K37" s="121">
        <f t="shared" si="3"/>
        <v>0.15563694746876724</v>
      </c>
      <c r="L37" s="94">
        <v>119586</v>
      </c>
    </row>
    <row r="38" spans="1:12" hidden="1" outlineLevel="1" x14ac:dyDescent="0.2">
      <c r="A38" s="35"/>
      <c r="B38" s="132" t="s">
        <v>28</v>
      </c>
      <c r="C38" s="128">
        <v>22401</v>
      </c>
      <c r="D38" s="129">
        <f t="shared" si="0"/>
        <v>0.37724823172785449</v>
      </c>
      <c r="E38" s="128">
        <v>229</v>
      </c>
      <c r="F38" s="130">
        <f t="shared" si="1"/>
        <v>3.8565173459077129E-3</v>
      </c>
      <c r="G38" s="128">
        <v>36750</v>
      </c>
      <c r="H38" s="129">
        <f t="shared" si="2"/>
        <v>0.61889525092623776</v>
      </c>
      <c r="I38" s="128">
        <v>0</v>
      </c>
      <c r="J38" s="128">
        <v>59380</v>
      </c>
      <c r="K38" s="129">
        <f t="shared" si="3"/>
        <v>0.13181173430767762</v>
      </c>
      <c r="L38" s="131">
        <v>450491</v>
      </c>
    </row>
    <row r="39" spans="1:12" hidden="1" outlineLevel="1" x14ac:dyDescent="0.2">
      <c r="A39" s="35" t="s">
        <v>17</v>
      </c>
      <c r="B39" s="132" t="s">
        <v>27</v>
      </c>
      <c r="C39" s="128">
        <v>9146</v>
      </c>
      <c r="D39" s="129">
        <f t="shared" si="0"/>
        <v>0.38504609944007073</v>
      </c>
      <c r="E39" s="128">
        <v>74</v>
      </c>
      <c r="F39" s="130">
        <f t="shared" si="1"/>
        <v>3.1153959499852649E-3</v>
      </c>
      <c r="G39" s="128">
        <v>14533</v>
      </c>
      <c r="H39" s="129">
        <f t="shared" si="2"/>
        <v>0.61183850460994404</v>
      </c>
      <c r="I39" s="128">
        <v>0</v>
      </c>
      <c r="J39" s="128">
        <v>23753</v>
      </c>
      <c r="K39" s="129">
        <f t="shared" si="3"/>
        <v>0.3513133763237295</v>
      </c>
      <c r="L39" s="131">
        <v>67612</v>
      </c>
    </row>
    <row r="40" spans="1:12" ht="15" customHeight="1" collapsed="1" x14ac:dyDescent="0.2">
      <c r="A40" s="35" t="s">
        <v>14</v>
      </c>
      <c r="B40" s="117" t="s">
        <v>26</v>
      </c>
      <c r="C40" s="112">
        <v>31547</v>
      </c>
      <c r="D40" s="121">
        <f>C40/J40</f>
        <v>0.37947626093127879</v>
      </c>
      <c r="E40" s="112">
        <v>303</v>
      </c>
      <c r="F40" s="122">
        <f>E40/J40</f>
        <v>3.6447620078669122E-3</v>
      </c>
      <c r="G40" s="112">
        <v>51283</v>
      </c>
      <c r="H40" s="121">
        <f>G40/J40</f>
        <v>0.61687897706085426</v>
      </c>
      <c r="I40" s="112">
        <v>0</v>
      </c>
      <c r="J40" s="112">
        <v>83133</v>
      </c>
      <c r="K40" s="121">
        <f>J40/L40</f>
        <v>0.16045651154307156</v>
      </c>
      <c r="L40" s="94">
        <v>518103</v>
      </c>
    </row>
    <row r="41" spans="1:12" x14ac:dyDescent="0.2">
      <c r="A41" s="35" t="s">
        <v>12</v>
      </c>
      <c r="B41" s="117" t="s">
        <v>24</v>
      </c>
      <c r="C41" s="112">
        <v>2533</v>
      </c>
      <c r="D41" s="121">
        <f t="shared" si="0"/>
        <v>0.36062072892938496</v>
      </c>
      <c r="E41" s="112">
        <v>31</v>
      </c>
      <c r="F41" s="122">
        <f t="shared" si="1"/>
        <v>4.4134396355353074E-3</v>
      </c>
      <c r="G41" s="112">
        <v>4460</v>
      </c>
      <c r="H41" s="121">
        <f t="shared" si="2"/>
        <v>0.63496583143507968</v>
      </c>
      <c r="I41" s="112">
        <v>0</v>
      </c>
      <c r="J41" s="112">
        <v>7024</v>
      </c>
      <c r="K41" s="121">
        <f t="shared" si="3"/>
        <v>0.15161130177642512</v>
      </c>
      <c r="L41" s="94">
        <v>46329</v>
      </c>
    </row>
    <row r="42" spans="1:12" hidden="1" outlineLevel="1" x14ac:dyDescent="0.2">
      <c r="A42" s="35"/>
      <c r="B42" s="132" t="s">
        <v>23</v>
      </c>
      <c r="C42" s="128">
        <v>1510</v>
      </c>
      <c r="D42" s="129">
        <f t="shared" si="0"/>
        <v>0.34372865923059415</v>
      </c>
      <c r="E42" s="128">
        <v>22</v>
      </c>
      <c r="F42" s="130">
        <f t="shared" si="1"/>
        <v>5.0079672205781923E-3</v>
      </c>
      <c r="G42" s="128">
        <v>2861</v>
      </c>
      <c r="H42" s="129">
        <f t="shared" si="2"/>
        <v>0.65126337354882768</v>
      </c>
      <c r="I42" s="128">
        <v>0</v>
      </c>
      <c r="J42" s="128">
        <v>4393</v>
      </c>
      <c r="K42" s="129">
        <f t="shared" si="3"/>
        <v>0.13182691153522985</v>
      </c>
      <c r="L42" s="131">
        <v>33324</v>
      </c>
    </row>
    <row r="43" spans="1:12" hidden="1" outlineLevel="1" x14ac:dyDescent="0.2">
      <c r="A43" s="35" t="s">
        <v>7</v>
      </c>
      <c r="B43" s="132" t="s">
        <v>22</v>
      </c>
      <c r="C43" s="128">
        <v>2494</v>
      </c>
      <c r="D43" s="129">
        <f t="shared" si="0"/>
        <v>0.38774875621890548</v>
      </c>
      <c r="E43" s="128">
        <v>9</v>
      </c>
      <c r="F43" s="130">
        <f t="shared" si="1"/>
        <v>1.3992537313432835E-3</v>
      </c>
      <c r="G43" s="128">
        <v>3929</v>
      </c>
      <c r="H43" s="129">
        <f t="shared" si="2"/>
        <v>0.61085199004975121</v>
      </c>
      <c r="I43" s="128">
        <v>0</v>
      </c>
      <c r="J43" s="128">
        <v>6432</v>
      </c>
      <c r="K43" s="129">
        <f t="shared" si="3"/>
        <v>0.10738972184192072</v>
      </c>
      <c r="L43" s="131">
        <v>59894</v>
      </c>
    </row>
    <row r="44" spans="1:12" ht="14.25" customHeight="1" collapsed="1" x14ac:dyDescent="0.2">
      <c r="A44" s="35" t="s">
        <v>5</v>
      </c>
      <c r="B44" s="117" t="s">
        <v>21</v>
      </c>
      <c r="C44" s="112">
        <v>4004</v>
      </c>
      <c r="D44" s="121">
        <f>C44/J44</f>
        <v>0.36988452655889148</v>
      </c>
      <c r="E44" s="112">
        <v>31</v>
      </c>
      <c r="F44" s="122">
        <f>E44/J44</f>
        <v>2.8637413394919167E-3</v>
      </c>
      <c r="G44" s="112">
        <v>6790</v>
      </c>
      <c r="H44" s="121">
        <f>G44/J44</f>
        <v>0.62725173210161667</v>
      </c>
      <c r="I44" s="112">
        <v>0</v>
      </c>
      <c r="J44" s="112">
        <v>10825</v>
      </c>
      <c r="K44" s="121">
        <f>J44/L44</f>
        <v>0.116125640970628</v>
      </c>
      <c r="L44" s="94">
        <v>93218</v>
      </c>
    </row>
    <row r="45" spans="1:12" hidden="1" outlineLevel="1" x14ac:dyDescent="0.2">
      <c r="A45" s="35" t="s">
        <v>3</v>
      </c>
      <c r="B45" s="132" t="s">
        <v>20</v>
      </c>
      <c r="C45" s="128">
        <v>1407</v>
      </c>
      <c r="D45" s="129">
        <f t="shared" si="0"/>
        <v>0.2703170028818444</v>
      </c>
      <c r="E45" s="128">
        <v>6</v>
      </c>
      <c r="F45" s="130">
        <f t="shared" si="1"/>
        <v>1.1527377521613833E-3</v>
      </c>
      <c r="G45" s="128">
        <v>3792</v>
      </c>
      <c r="H45" s="129">
        <f t="shared" si="2"/>
        <v>0.72853025936599425</v>
      </c>
      <c r="I45" s="128">
        <v>0</v>
      </c>
      <c r="J45" s="128">
        <v>5205</v>
      </c>
      <c r="K45" s="129">
        <f t="shared" si="3"/>
        <v>0.10850305392841508</v>
      </c>
      <c r="L45" s="131">
        <v>47971</v>
      </c>
    </row>
    <row r="46" spans="1:12" hidden="1" outlineLevel="1" x14ac:dyDescent="0.2">
      <c r="A46" s="35" t="s">
        <v>1</v>
      </c>
      <c r="B46" s="132" t="s">
        <v>19</v>
      </c>
      <c r="C46" s="128">
        <v>6328</v>
      </c>
      <c r="D46" s="129">
        <f t="shared" si="0"/>
        <v>0.26911627115760822</v>
      </c>
      <c r="E46" s="128">
        <v>28</v>
      </c>
      <c r="F46" s="130">
        <f t="shared" si="1"/>
        <v>1.1907799608743728E-3</v>
      </c>
      <c r="G46" s="128">
        <v>13081</v>
      </c>
      <c r="H46" s="129">
        <f t="shared" si="2"/>
        <v>0.55630688100705961</v>
      </c>
      <c r="I46" s="128">
        <v>4077</v>
      </c>
      <c r="J46" s="128">
        <v>23514</v>
      </c>
      <c r="K46" s="129">
        <f t="shared" si="3"/>
        <v>0.14417717715876413</v>
      </c>
      <c r="L46" s="131">
        <v>163091</v>
      </c>
    </row>
    <row r="47" spans="1:12" collapsed="1" x14ac:dyDescent="0.2">
      <c r="A47" s="59"/>
      <c r="B47" s="117" t="s">
        <v>18</v>
      </c>
      <c r="C47" s="112">
        <v>7735</v>
      </c>
      <c r="D47" s="121">
        <f>C47/J47</f>
        <v>0.26933389045579581</v>
      </c>
      <c r="E47" s="112">
        <v>34</v>
      </c>
      <c r="F47" s="122">
        <f>E47/J47</f>
        <v>1.1838852327727288E-3</v>
      </c>
      <c r="G47" s="112">
        <v>16873</v>
      </c>
      <c r="H47" s="121">
        <f>G47/J47</f>
        <v>0.5875204568404192</v>
      </c>
      <c r="I47" s="112">
        <v>4077</v>
      </c>
      <c r="J47" s="112">
        <v>28719</v>
      </c>
      <c r="K47" s="121">
        <f>J47/L47</f>
        <v>0.13606902237257298</v>
      </c>
      <c r="L47" s="94">
        <v>211062</v>
      </c>
    </row>
    <row r="48" spans="1:12" x14ac:dyDescent="0.2">
      <c r="A48" s="116" t="s">
        <v>129</v>
      </c>
      <c r="B48" s="117" t="s">
        <v>16</v>
      </c>
      <c r="C48" s="112">
        <v>14613</v>
      </c>
      <c r="D48" s="121">
        <f t="shared" si="0"/>
        <v>0.33851464047442548</v>
      </c>
      <c r="E48" s="112">
        <v>246</v>
      </c>
      <c r="F48" s="122">
        <f t="shared" si="1"/>
        <v>5.6986656782802075E-3</v>
      </c>
      <c r="G48" s="112">
        <v>28309</v>
      </c>
      <c r="H48" s="121">
        <f t="shared" si="2"/>
        <v>0.65578669384729427</v>
      </c>
      <c r="I48" s="112" t="s">
        <v>15</v>
      </c>
      <c r="J48" s="112">
        <v>43168</v>
      </c>
      <c r="K48" s="121">
        <f t="shared" si="3"/>
        <v>0.16472060686539372</v>
      </c>
      <c r="L48" s="94">
        <v>262068</v>
      </c>
    </row>
    <row r="49" spans="1:12" x14ac:dyDescent="0.2">
      <c r="A49" s="116" t="s">
        <v>127</v>
      </c>
      <c r="B49" s="117" t="s">
        <v>13</v>
      </c>
      <c r="C49" s="112">
        <v>5048</v>
      </c>
      <c r="D49" s="121">
        <f t="shared" si="0"/>
        <v>0.31224098472196449</v>
      </c>
      <c r="E49" s="112">
        <v>86</v>
      </c>
      <c r="F49" s="122">
        <f t="shared" si="1"/>
        <v>5.3194779489082701E-3</v>
      </c>
      <c r="G49" s="112">
        <v>11033</v>
      </c>
      <c r="H49" s="121">
        <f t="shared" si="2"/>
        <v>0.68243953732912721</v>
      </c>
      <c r="I49" s="112">
        <v>0</v>
      </c>
      <c r="J49" s="112">
        <v>16167</v>
      </c>
      <c r="K49" s="121">
        <f t="shared" si="3"/>
        <v>0.14530045117106752</v>
      </c>
      <c r="L49" s="94">
        <v>111266</v>
      </c>
    </row>
    <row r="50" spans="1:12" x14ac:dyDescent="0.2">
      <c r="A50" s="116" t="s">
        <v>128</v>
      </c>
      <c r="B50" s="117" t="s">
        <v>11</v>
      </c>
      <c r="C50" s="112">
        <v>2999</v>
      </c>
      <c r="D50" s="121">
        <f t="shared" si="0"/>
        <v>0.44370469004290575</v>
      </c>
      <c r="E50" s="112">
        <v>70</v>
      </c>
      <c r="F50" s="122">
        <f t="shared" si="1"/>
        <v>1.0356561621541648E-2</v>
      </c>
      <c r="G50" s="112">
        <v>3690</v>
      </c>
      <c r="H50" s="121">
        <f t="shared" si="2"/>
        <v>0.54593874833555256</v>
      </c>
      <c r="I50" s="112">
        <v>0</v>
      </c>
      <c r="J50" s="112">
        <v>6759</v>
      </c>
      <c r="K50" s="121">
        <f t="shared" si="3"/>
        <v>0.14455898708187184</v>
      </c>
      <c r="L50" s="94">
        <v>46756</v>
      </c>
    </row>
    <row r="51" spans="1:12" hidden="1" outlineLevel="1" x14ac:dyDescent="0.2">
      <c r="B51" s="132" t="s">
        <v>10</v>
      </c>
      <c r="C51" s="128">
        <v>60</v>
      </c>
      <c r="D51" s="129">
        <f t="shared" si="0"/>
        <v>0.10989010989010989</v>
      </c>
      <c r="E51" s="128">
        <v>0</v>
      </c>
      <c r="F51" s="130">
        <f t="shared" si="1"/>
        <v>0</v>
      </c>
      <c r="G51" s="128">
        <v>486</v>
      </c>
      <c r="H51" s="129">
        <f t="shared" si="2"/>
        <v>0.89010989010989006</v>
      </c>
      <c r="I51" s="128">
        <v>0</v>
      </c>
      <c r="J51" s="128">
        <v>546</v>
      </c>
      <c r="K51" s="129">
        <f t="shared" si="3"/>
        <v>4.5963464938126107E-2</v>
      </c>
      <c r="L51" s="131">
        <v>11879</v>
      </c>
    </row>
    <row r="52" spans="1:12" hidden="1" outlineLevel="1" x14ac:dyDescent="0.2">
      <c r="B52" s="132" t="s">
        <v>9</v>
      </c>
      <c r="C52" s="128">
        <v>22539</v>
      </c>
      <c r="D52" s="129">
        <f t="shared" si="0"/>
        <v>0.24139962299717249</v>
      </c>
      <c r="E52" s="128">
        <v>201</v>
      </c>
      <c r="F52" s="130">
        <f t="shared" si="1"/>
        <v>2.1527718276068888E-3</v>
      </c>
      <c r="G52" s="128">
        <v>47862</v>
      </c>
      <c r="H52" s="129">
        <f t="shared" si="2"/>
        <v>0.51261674235284038</v>
      </c>
      <c r="I52" s="128">
        <v>22766</v>
      </c>
      <c r="J52" s="128">
        <v>93368</v>
      </c>
      <c r="K52" s="129">
        <f t="shared" si="3"/>
        <v>0.15768345428230282</v>
      </c>
      <c r="L52" s="131">
        <v>592123</v>
      </c>
    </row>
    <row r="53" spans="1:12" collapsed="1" x14ac:dyDescent="0.2">
      <c r="B53" s="117" t="s">
        <v>8</v>
      </c>
      <c r="C53" s="112">
        <v>22599</v>
      </c>
      <c r="D53" s="121">
        <f t="shared" si="0"/>
        <v>0.240635049087463</v>
      </c>
      <c r="E53" s="112">
        <v>201</v>
      </c>
      <c r="F53" s="122">
        <f t="shared" si="1"/>
        <v>2.1402559788742891E-3</v>
      </c>
      <c r="G53" s="112">
        <v>48348</v>
      </c>
      <c r="H53" s="121">
        <f t="shared" si="2"/>
        <v>0.5148114232169857</v>
      </c>
      <c r="I53" s="112">
        <v>22766</v>
      </c>
      <c r="J53" s="112">
        <v>93914</v>
      </c>
      <c r="K53" s="121">
        <f t="shared" si="3"/>
        <v>0.15548624011178772</v>
      </c>
      <c r="L53" s="94">
        <v>604002</v>
      </c>
    </row>
    <row r="54" spans="1:12" x14ac:dyDescent="0.2">
      <c r="B54" s="117" t="s">
        <v>6</v>
      </c>
      <c r="C54" s="112">
        <v>1736</v>
      </c>
      <c r="D54" s="121">
        <f t="shared" si="0"/>
        <v>0.24634596282105861</v>
      </c>
      <c r="E54" s="112">
        <v>0</v>
      </c>
      <c r="F54" s="122">
        <f t="shared" si="1"/>
        <v>0</v>
      </c>
      <c r="G54" s="112">
        <v>5285</v>
      </c>
      <c r="H54" s="121">
        <f t="shared" si="2"/>
        <v>0.74996452391088408</v>
      </c>
      <c r="I54" s="112">
        <v>26</v>
      </c>
      <c r="J54" s="112">
        <v>7047</v>
      </c>
      <c r="K54" s="121">
        <f t="shared" si="3"/>
        <v>0.16183258697898725</v>
      </c>
      <c r="L54" s="94">
        <v>43545</v>
      </c>
    </row>
    <row r="55" spans="1:12" x14ac:dyDescent="0.2">
      <c r="B55" s="117" t="s">
        <v>4</v>
      </c>
      <c r="C55" s="112">
        <v>4838</v>
      </c>
      <c r="D55" s="121">
        <f t="shared" si="0"/>
        <v>0.31925564207469975</v>
      </c>
      <c r="E55" s="112">
        <v>90</v>
      </c>
      <c r="F55" s="122">
        <f t="shared" si="1"/>
        <v>5.9390259997360436E-3</v>
      </c>
      <c r="G55" s="112">
        <v>10209</v>
      </c>
      <c r="H55" s="121">
        <f t="shared" si="2"/>
        <v>0.67368351590339182</v>
      </c>
      <c r="I55" s="112">
        <v>17</v>
      </c>
      <c r="J55" s="112">
        <v>15154</v>
      </c>
      <c r="K55" s="121">
        <f t="shared" si="3"/>
        <v>0.12334263924272144</v>
      </c>
      <c r="L55" s="94">
        <v>122861</v>
      </c>
    </row>
    <row r="56" spans="1:12" x14ac:dyDescent="0.2">
      <c r="B56" s="117" t="s">
        <v>2</v>
      </c>
      <c r="C56" s="112">
        <v>14393</v>
      </c>
      <c r="D56" s="121">
        <f t="shared" si="0"/>
        <v>0.36630866334113815</v>
      </c>
      <c r="E56" s="112">
        <v>258</v>
      </c>
      <c r="F56" s="122">
        <f t="shared" si="1"/>
        <v>6.5662221317316499E-3</v>
      </c>
      <c r="G56" s="112">
        <v>24641</v>
      </c>
      <c r="H56" s="121">
        <f t="shared" si="2"/>
        <v>0.62712511452713016</v>
      </c>
      <c r="I56" s="112">
        <v>0</v>
      </c>
      <c r="J56" s="112">
        <v>39292</v>
      </c>
      <c r="K56" s="121">
        <f t="shared" si="3"/>
        <v>0.17555256702960875</v>
      </c>
      <c r="L56" s="94">
        <v>223819</v>
      </c>
    </row>
    <row r="57" spans="1:12" x14ac:dyDescent="0.2">
      <c r="B57" s="118" t="s">
        <v>0</v>
      </c>
      <c r="C57" s="125">
        <v>5864</v>
      </c>
      <c r="D57" s="126">
        <f t="shared" si="0"/>
        <v>0.33388373284746342</v>
      </c>
      <c r="E57" s="125">
        <v>67</v>
      </c>
      <c r="F57" s="127">
        <f t="shared" si="1"/>
        <v>3.8148380117292036E-3</v>
      </c>
      <c r="G57" s="125">
        <v>11632</v>
      </c>
      <c r="H57" s="126">
        <f t="shared" si="2"/>
        <v>0.66230142914080736</v>
      </c>
      <c r="I57" s="125">
        <v>0</v>
      </c>
      <c r="J57" s="125">
        <v>17563</v>
      </c>
      <c r="K57" s="126">
        <f t="shared" si="3"/>
        <v>0.16852336950785379</v>
      </c>
      <c r="L57" s="98">
        <v>104217</v>
      </c>
    </row>
    <row r="58" spans="1:12" x14ac:dyDescent="0.2">
      <c r="B58" s="124"/>
      <c r="C58" s="54"/>
      <c r="D58" s="55"/>
      <c r="E58" s="54"/>
      <c r="F58" s="54"/>
      <c r="G58" s="54"/>
      <c r="H58" s="54"/>
      <c r="I58" s="113"/>
      <c r="J58" s="54"/>
      <c r="K58" s="54"/>
      <c r="L58" s="28"/>
    </row>
    <row r="59" spans="1:12" x14ac:dyDescent="0.2">
      <c r="B59" s="67" t="s">
        <v>129</v>
      </c>
      <c r="C59" s="51">
        <f>SUM(C2:C57)-C4-C5-C16-C17-C19-C20-C30-C31-C32-C38-C39-C42-C43-C45-C46-C51-C52</f>
        <v>310181</v>
      </c>
      <c r="D59" s="51"/>
      <c r="E59" s="51">
        <f>SUM(E2:E57)-E4-E5-E16-E17-E19-E20-E30-E31-E32-E38-E39-E42-E43-E45-E46-E51-E52</f>
        <v>3565</v>
      </c>
      <c r="F59" s="51"/>
      <c r="G59" s="51">
        <f>SUM(G2:G57)-G4-G5-G16-G17-G19-G20-G30-G31-G32-G38-G39-G42-G43-G45-G46-G51-G52</f>
        <v>574016</v>
      </c>
      <c r="H59" s="51"/>
      <c r="I59" s="51">
        <f>SUM(I2:I57)-I4-I5-I16-I17-I19-I20-I30-I31-I32-I38-I39-I42-I43-I45-I46-I51-I52</f>
        <v>34047</v>
      </c>
      <c r="J59" s="51">
        <f>SUM(J2:J57)-J4-J5-J16-J17-J19-J20-J30-J31-J32-J38-J39-J42-J43-J45-J46-J51-J52</f>
        <v>921809</v>
      </c>
      <c r="K59" s="51"/>
      <c r="L59" s="51">
        <f>SUM(L2:L57)-L4-L5-L16-L17-L19-L20-L30-L31-L32-L38-L39-L42-L43-L45-L46-L51-L52</f>
        <v>6656979</v>
      </c>
    </row>
    <row r="60" spans="1:12" x14ac:dyDescent="0.2">
      <c r="B60" s="67" t="s">
        <v>127</v>
      </c>
      <c r="C60" s="51">
        <f t="shared" ref="C60:L60" si="4">AVERAGE(C2:C6, C7:C15, C18, C21:C29, C33:C37, C40:C41, C44, C47:C50, C54:C57)</f>
        <v>7322.35</v>
      </c>
      <c r="D60" s="52">
        <f t="shared" si="4"/>
        <v>0.36411517841448926</v>
      </c>
      <c r="E60" s="51">
        <f t="shared" si="4"/>
        <v>85.674999999999997</v>
      </c>
      <c r="F60" s="123">
        <f t="shared" si="4"/>
        <v>4.6171354589188401E-3</v>
      </c>
      <c r="G60" s="51">
        <f t="shared" si="4"/>
        <v>13300.775</v>
      </c>
      <c r="H60" s="52">
        <f t="shared" si="4"/>
        <v>0.61939482211106811</v>
      </c>
      <c r="I60" s="51">
        <f t="shared" si="4"/>
        <v>289.25641025641028</v>
      </c>
      <c r="J60" s="51">
        <f t="shared" si="4"/>
        <v>20990.825000000001</v>
      </c>
      <c r="K60" s="52">
        <f t="shared" si="4"/>
        <v>0.13852477691150575</v>
      </c>
      <c r="L60" s="51">
        <f t="shared" si="4"/>
        <v>153506.65</v>
      </c>
    </row>
    <row r="61" spans="1:12" x14ac:dyDescent="0.2">
      <c r="B61" s="67" t="s">
        <v>128</v>
      </c>
      <c r="C61" s="51">
        <f t="shared" ref="C61:L61" si="5">MEDIAN(C2:C6, C7:C15, C18, C21:C29, C33:C37, C40:C41, C44, C47:C50, C54:C57)</f>
        <v>5588</v>
      </c>
      <c r="D61" s="52">
        <f t="shared" si="5"/>
        <v>0.34498705871812274</v>
      </c>
      <c r="E61" s="51">
        <f t="shared" si="5"/>
        <v>68.5</v>
      </c>
      <c r="F61" s="123">
        <f t="shared" si="5"/>
        <v>4.3428633666141364E-3</v>
      </c>
      <c r="G61" s="51">
        <f t="shared" si="5"/>
        <v>11016</v>
      </c>
      <c r="H61" s="52">
        <f t="shared" si="5"/>
        <v>0.63140918839161819</v>
      </c>
      <c r="I61" s="51">
        <f t="shared" si="5"/>
        <v>0</v>
      </c>
      <c r="J61" s="51">
        <f t="shared" si="5"/>
        <v>16865</v>
      </c>
      <c r="K61" s="52">
        <f t="shared" si="5"/>
        <v>0.1416345542836141</v>
      </c>
      <c r="L61" s="51">
        <f t="shared" si="5"/>
        <v>115426</v>
      </c>
    </row>
  </sheetData>
  <conditionalFormatting sqref="A20:A21 A17:A18 B33:L37 B40:L41 B44:L44 B47:L50 B53:L57 A5:A6 B2:L29">
    <cfRule type="expression" dxfId="10" priority="9">
      <formula>MOD(ROW(),2)=0</formula>
    </cfRule>
  </conditionalFormatting>
  <conditionalFormatting sqref="B30:L32">
    <cfRule type="expression" dxfId="9" priority="5">
      <formula>MOD(ROW(),2)=0</formula>
    </cfRule>
  </conditionalFormatting>
  <conditionalFormatting sqref="B38:L39">
    <cfRule type="expression" dxfId="8" priority="4">
      <formula>MOD(ROW(),2)=0</formula>
    </cfRule>
  </conditionalFormatting>
  <conditionalFormatting sqref="B42:L43">
    <cfRule type="expression" dxfId="7" priority="3">
      <formula>MOD(ROW(),2)=0</formula>
    </cfRule>
  </conditionalFormatting>
  <conditionalFormatting sqref="B45:L46">
    <cfRule type="expression" dxfId="6" priority="2">
      <formula>MOD(ROW(),2)=0</formula>
    </cfRule>
  </conditionalFormatting>
  <conditionalFormatting sqref="B51:L52">
    <cfRule type="expression" dxfId="5" priority="1">
      <formula>MOD(ROW(),2)=0</formula>
    </cfRule>
  </conditionalFormatting>
  <printOptions horizontalCentered="1" verticalCentered="1"/>
  <pageMargins left="0.45" right="0.45" top="0.5" bottom="0.5" header="0.4" footer="0.4"/>
  <pageSetup fitToWidth="0" orientation="portrait" r:id="rId1"/>
  <headerFooter>
    <oddHeader>&amp;C&amp;"Arial,Regular"Electronic Materials Circulation by Municipality FY2019</oddHeader>
    <oddFooter>&amp;C&amp;"Arial,Regular"&amp;10RI Office of Library and Information Services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42E9C-BDEB-453B-809B-639EBCDAE8F2}">
  <sheetPr>
    <tabColor theme="7" tint="0.39997558519241921"/>
    <pageSetUpPr fitToPage="1"/>
  </sheetPr>
  <dimension ref="A1:K55"/>
  <sheetViews>
    <sheetView zoomScale="110" zoomScaleNormal="11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6.7109375" style="1" bestFit="1" customWidth="1"/>
    <col min="2" max="2" width="14.7109375" style="2" bestFit="1" customWidth="1"/>
    <col min="3" max="3" width="11.42578125" style="2" hidden="1" customWidth="1"/>
    <col min="4" max="5" width="10.7109375" style="29" customWidth="1"/>
    <col min="6" max="6" width="11.28515625" style="29" customWidth="1"/>
    <col min="7" max="7" width="10.7109375" style="29" customWidth="1"/>
    <col min="8" max="8" width="12.140625" style="29" customWidth="1"/>
    <col min="9" max="9" width="12.42578125" style="29" customWidth="1"/>
    <col min="10" max="10" width="11.140625" style="29" customWidth="1"/>
    <col min="11" max="11" width="11.42578125" style="29" customWidth="1"/>
    <col min="12" max="16384" width="9.140625" style="1"/>
  </cols>
  <sheetData>
    <row r="1" spans="1:11" s="7" customFormat="1" ht="80.25" customHeight="1" x14ac:dyDescent="0.2">
      <c r="A1" s="157" t="s">
        <v>117</v>
      </c>
      <c r="B1" s="158" t="s">
        <v>116</v>
      </c>
      <c r="C1" s="158" t="s">
        <v>137</v>
      </c>
      <c r="D1" s="111" t="s">
        <v>114</v>
      </c>
      <c r="E1" s="120" t="s">
        <v>215</v>
      </c>
      <c r="F1" s="111" t="s">
        <v>166</v>
      </c>
      <c r="G1" s="111" t="s">
        <v>168</v>
      </c>
      <c r="H1" s="120" t="s">
        <v>167</v>
      </c>
      <c r="I1" s="120" t="s">
        <v>224</v>
      </c>
      <c r="J1" s="120" t="s">
        <v>216</v>
      </c>
      <c r="K1" s="114" t="s">
        <v>160</v>
      </c>
    </row>
    <row r="2" spans="1:11" x14ac:dyDescent="0.2">
      <c r="A2" s="35" t="s">
        <v>86</v>
      </c>
      <c r="B2" s="36" t="s">
        <v>85</v>
      </c>
      <c r="C2" s="170">
        <v>16310</v>
      </c>
      <c r="D2" s="112">
        <v>61587</v>
      </c>
      <c r="E2" s="179">
        <f>D2/C2</f>
        <v>3.776026977314531</v>
      </c>
      <c r="F2" s="112">
        <v>12521</v>
      </c>
      <c r="G2" s="112">
        <v>114</v>
      </c>
      <c r="H2" s="112">
        <f>F2+G2</f>
        <v>12635</v>
      </c>
      <c r="I2" s="112">
        <f>D2+H2</f>
        <v>74222</v>
      </c>
      <c r="J2" s="121">
        <f>I2/K2</f>
        <v>0.22600408026552177</v>
      </c>
      <c r="K2" s="115">
        <v>328410</v>
      </c>
    </row>
    <row r="3" spans="1:11" x14ac:dyDescent="0.2">
      <c r="A3" s="35" t="s">
        <v>84</v>
      </c>
      <c r="B3" s="36" t="s">
        <v>83</v>
      </c>
      <c r="C3" s="170">
        <v>22954</v>
      </c>
      <c r="D3" s="112">
        <v>25892</v>
      </c>
      <c r="E3" s="179">
        <f t="shared" ref="E3:E49" si="0">D3/C3</f>
        <v>1.1279951206761349</v>
      </c>
      <c r="F3" s="112">
        <v>7281</v>
      </c>
      <c r="G3" s="112">
        <v>56</v>
      </c>
      <c r="H3" s="112">
        <f t="shared" ref="H3:H49" si="1">F3+G3</f>
        <v>7337</v>
      </c>
      <c r="I3" s="112">
        <f t="shared" ref="I3:I49" si="2">D3+H3</f>
        <v>33229</v>
      </c>
      <c r="J3" s="121">
        <f t="shared" ref="J3:J49" si="3">I3/K3</f>
        <v>0.25330070740334187</v>
      </c>
      <c r="K3" s="115">
        <v>131184</v>
      </c>
    </row>
    <row r="4" spans="1:11" x14ac:dyDescent="0.2">
      <c r="A4" s="35" t="s">
        <v>82</v>
      </c>
      <c r="B4" s="36" t="s">
        <v>80</v>
      </c>
      <c r="C4" s="170">
        <v>14055</v>
      </c>
      <c r="D4" s="112">
        <v>25005</v>
      </c>
      <c r="E4" s="179">
        <f t="shared" si="0"/>
        <v>1.7790821771611527</v>
      </c>
      <c r="F4" s="112">
        <v>4926</v>
      </c>
      <c r="G4" s="112">
        <v>61</v>
      </c>
      <c r="H4" s="112">
        <f t="shared" si="1"/>
        <v>4987</v>
      </c>
      <c r="I4" s="112">
        <f t="shared" si="2"/>
        <v>29992</v>
      </c>
      <c r="J4" s="121">
        <f t="shared" si="3"/>
        <v>0.3570136177506904</v>
      </c>
      <c r="K4" s="115">
        <v>84008</v>
      </c>
    </row>
    <row r="5" spans="1:11" x14ac:dyDescent="0.2">
      <c r="A5" s="35" t="s">
        <v>81</v>
      </c>
      <c r="B5" s="36" t="s">
        <v>80</v>
      </c>
      <c r="C5" s="170">
        <v>1900</v>
      </c>
      <c r="D5" s="112">
        <v>790</v>
      </c>
      <c r="E5" s="179">
        <f t="shared" si="0"/>
        <v>0.41578947368421054</v>
      </c>
      <c r="F5" s="112">
        <v>386</v>
      </c>
      <c r="G5" s="112">
        <v>2</v>
      </c>
      <c r="H5" s="112">
        <f t="shared" si="1"/>
        <v>388</v>
      </c>
      <c r="I5" s="112">
        <f t="shared" si="2"/>
        <v>1178</v>
      </c>
      <c r="J5" s="121">
        <f t="shared" si="3"/>
        <v>0.35903687900030479</v>
      </c>
      <c r="K5" s="115">
        <v>3281</v>
      </c>
    </row>
    <row r="6" spans="1:11" x14ac:dyDescent="0.2">
      <c r="A6" s="35" t="s">
        <v>79</v>
      </c>
      <c r="B6" s="36" t="s">
        <v>78</v>
      </c>
      <c r="C6" s="170">
        <v>19376</v>
      </c>
      <c r="D6" s="112">
        <v>6165</v>
      </c>
      <c r="E6" s="179">
        <f t="shared" si="0"/>
        <v>0.31817712634186623</v>
      </c>
      <c r="F6" s="112">
        <v>224</v>
      </c>
      <c r="G6" s="112">
        <v>2</v>
      </c>
      <c r="H6" s="112">
        <f t="shared" si="1"/>
        <v>226</v>
      </c>
      <c r="I6" s="112">
        <f t="shared" si="2"/>
        <v>6391</v>
      </c>
      <c r="J6" s="121">
        <f t="shared" si="3"/>
        <v>0.4628476245654693</v>
      </c>
      <c r="K6" s="115">
        <v>13808</v>
      </c>
    </row>
    <row r="7" spans="1:11" x14ac:dyDescent="0.2">
      <c r="A7" s="35" t="s">
        <v>77</v>
      </c>
      <c r="B7" s="36" t="s">
        <v>76</v>
      </c>
      <c r="C7" s="170">
        <v>7827</v>
      </c>
      <c r="D7" s="112">
        <v>22886</v>
      </c>
      <c r="E7" s="179">
        <f t="shared" si="0"/>
        <v>2.923981091094928</v>
      </c>
      <c r="F7" s="112">
        <v>4265</v>
      </c>
      <c r="G7" s="112">
        <v>72</v>
      </c>
      <c r="H7" s="112">
        <f t="shared" si="1"/>
        <v>4337</v>
      </c>
      <c r="I7" s="112">
        <f t="shared" si="2"/>
        <v>27223</v>
      </c>
      <c r="J7" s="121">
        <f t="shared" si="3"/>
        <v>0.32143911395543801</v>
      </c>
      <c r="K7" s="115">
        <v>84691</v>
      </c>
    </row>
    <row r="8" spans="1:11" x14ac:dyDescent="0.2">
      <c r="A8" s="35" t="s">
        <v>75</v>
      </c>
      <c r="B8" s="36" t="s">
        <v>74</v>
      </c>
      <c r="C8" s="170">
        <v>35014</v>
      </c>
      <c r="D8" s="112">
        <v>35678</v>
      </c>
      <c r="E8" s="179">
        <f t="shared" si="0"/>
        <v>1.0189638430342149</v>
      </c>
      <c r="F8" s="112">
        <v>8204</v>
      </c>
      <c r="G8" s="112">
        <v>58</v>
      </c>
      <c r="H8" s="112">
        <f t="shared" si="1"/>
        <v>8262</v>
      </c>
      <c r="I8" s="112">
        <f t="shared" si="2"/>
        <v>43940</v>
      </c>
      <c r="J8" s="121">
        <f t="shared" si="3"/>
        <v>0.25281060492733276</v>
      </c>
      <c r="K8" s="115">
        <v>173806</v>
      </c>
    </row>
    <row r="9" spans="1:11" x14ac:dyDescent="0.2">
      <c r="A9" s="35" t="s">
        <v>73</v>
      </c>
      <c r="B9" s="36" t="s">
        <v>72</v>
      </c>
      <c r="C9" s="170">
        <v>80387</v>
      </c>
      <c r="D9" s="112">
        <v>189131</v>
      </c>
      <c r="E9" s="179">
        <f t="shared" si="0"/>
        <v>2.3527560426437111</v>
      </c>
      <c r="F9" s="112">
        <v>23700</v>
      </c>
      <c r="G9" s="112">
        <v>184</v>
      </c>
      <c r="H9" s="112">
        <f t="shared" si="1"/>
        <v>23884</v>
      </c>
      <c r="I9" s="112">
        <f t="shared" si="2"/>
        <v>213015</v>
      </c>
      <c r="J9" s="121">
        <f t="shared" si="3"/>
        <v>0.33031624390198516</v>
      </c>
      <c r="K9" s="115">
        <v>644882</v>
      </c>
    </row>
    <row r="10" spans="1:11" x14ac:dyDescent="0.2">
      <c r="A10" s="35" t="s">
        <v>71</v>
      </c>
      <c r="B10" s="36" t="s">
        <v>70</v>
      </c>
      <c r="C10" s="170">
        <v>33506</v>
      </c>
      <c r="D10" s="112">
        <v>80769</v>
      </c>
      <c r="E10" s="179">
        <f t="shared" si="0"/>
        <v>2.4105831791320957</v>
      </c>
      <c r="F10" s="112">
        <v>12382</v>
      </c>
      <c r="G10" s="112">
        <v>63</v>
      </c>
      <c r="H10" s="112">
        <f t="shared" si="1"/>
        <v>12445</v>
      </c>
      <c r="I10" s="112">
        <f t="shared" si="2"/>
        <v>93214</v>
      </c>
      <c r="J10" s="121">
        <f t="shared" si="3"/>
        <v>0.32942465366129486</v>
      </c>
      <c r="K10" s="115">
        <v>282960</v>
      </c>
    </row>
    <row r="11" spans="1:11" x14ac:dyDescent="0.2">
      <c r="A11" s="35" t="s">
        <v>69</v>
      </c>
      <c r="B11" s="36" t="s">
        <v>68</v>
      </c>
      <c r="C11" s="170">
        <v>13146</v>
      </c>
      <c r="D11" s="112">
        <v>30352</v>
      </c>
      <c r="E11" s="179">
        <f t="shared" si="0"/>
        <v>2.3088391906283281</v>
      </c>
      <c r="F11" s="112">
        <v>7960</v>
      </c>
      <c r="G11" s="112">
        <v>78</v>
      </c>
      <c r="H11" s="112">
        <f t="shared" si="1"/>
        <v>8038</v>
      </c>
      <c r="I11" s="112">
        <f t="shared" si="2"/>
        <v>38390</v>
      </c>
      <c r="J11" s="121">
        <f t="shared" si="3"/>
        <v>0.20907536298184273</v>
      </c>
      <c r="K11" s="115">
        <v>183618</v>
      </c>
    </row>
    <row r="12" spans="1:11" x14ac:dyDescent="0.2">
      <c r="A12" s="35" t="s">
        <v>67</v>
      </c>
      <c r="B12" s="36" t="s">
        <v>66</v>
      </c>
      <c r="C12" s="170">
        <v>47037</v>
      </c>
      <c r="D12" s="112">
        <v>90716</v>
      </c>
      <c r="E12" s="179">
        <f t="shared" si="0"/>
        <v>1.928609392605821</v>
      </c>
      <c r="F12" s="112">
        <v>13541</v>
      </c>
      <c r="G12" s="112">
        <v>192</v>
      </c>
      <c r="H12" s="112">
        <f t="shared" si="1"/>
        <v>13733</v>
      </c>
      <c r="I12" s="112">
        <f t="shared" si="2"/>
        <v>104449</v>
      </c>
      <c r="J12" s="121">
        <f t="shared" si="3"/>
        <v>0.32318741026783504</v>
      </c>
      <c r="K12" s="115">
        <v>323184</v>
      </c>
    </row>
    <row r="13" spans="1:11" x14ac:dyDescent="0.2">
      <c r="A13" s="35" t="s">
        <v>65</v>
      </c>
      <c r="B13" s="36" t="s">
        <v>64</v>
      </c>
      <c r="C13" s="170">
        <v>6425</v>
      </c>
      <c r="D13" s="112">
        <v>15070</v>
      </c>
      <c r="E13" s="179">
        <f t="shared" si="0"/>
        <v>2.3455252918287939</v>
      </c>
      <c r="F13" s="112">
        <v>2249</v>
      </c>
      <c r="G13" s="112">
        <v>35</v>
      </c>
      <c r="H13" s="112">
        <f t="shared" si="1"/>
        <v>2284</v>
      </c>
      <c r="I13" s="112">
        <f t="shared" si="2"/>
        <v>17354</v>
      </c>
      <c r="J13" s="121">
        <f t="shared" si="3"/>
        <v>0.28639799320064691</v>
      </c>
      <c r="K13" s="115">
        <v>60594</v>
      </c>
    </row>
    <row r="14" spans="1:11" x14ac:dyDescent="0.2">
      <c r="A14" s="35" t="s">
        <v>63</v>
      </c>
      <c r="B14" s="36" t="s">
        <v>62</v>
      </c>
      <c r="C14" s="170">
        <v>4606</v>
      </c>
      <c r="D14" s="112">
        <v>6119</v>
      </c>
      <c r="E14" s="179">
        <f t="shared" si="0"/>
        <v>1.328484585323491</v>
      </c>
      <c r="F14" s="112">
        <v>1568</v>
      </c>
      <c r="G14" s="112">
        <v>5</v>
      </c>
      <c r="H14" s="112">
        <f t="shared" si="1"/>
        <v>1573</v>
      </c>
      <c r="I14" s="112">
        <f t="shared" si="2"/>
        <v>7692</v>
      </c>
      <c r="J14" s="121">
        <f t="shared" si="3"/>
        <v>0.29063704375425076</v>
      </c>
      <c r="K14" s="115">
        <v>26466</v>
      </c>
    </row>
    <row r="15" spans="1:11" x14ac:dyDescent="0.2">
      <c r="A15" s="35" t="s">
        <v>61</v>
      </c>
      <c r="B15" s="36" t="s">
        <v>59</v>
      </c>
      <c r="C15" s="170">
        <v>4040</v>
      </c>
      <c r="D15" s="112">
        <v>8920</v>
      </c>
      <c r="E15" s="179">
        <f t="shared" si="0"/>
        <v>2.2079207920792081</v>
      </c>
      <c r="F15" s="112">
        <v>1533</v>
      </c>
      <c r="G15" s="112">
        <v>3</v>
      </c>
      <c r="H15" s="112">
        <f t="shared" si="1"/>
        <v>1536</v>
      </c>
      <c r="I15" s="112">
        <f t="shared" si="2"/>
        <v>10456</v>
      </c>
      <c r="J15" s="121">
        <f t="shared" si="3"/>
        <v>0.36574786623758221</v>
      </c>
      <c r="K15" s="115">
        <v>28588</v>
      </c>
    </row>
    <row r="16" spans="1:11" x14ac:dyDescent="0.2">
      <c r="A16" s="35" t="s">
        <v>60</v>
      </c>
      <c r="B16" s="36" t="s">
        <v>59</v>
      </c>
      <c r="C16" s="170">
        <v>5706</v>
      </c>
      <c r="D16" s="112">
        <v>7090</v>
      </c>
      <c r="E16" s="179">
        <f t="shared" si="0"/>
        <v>1.2425516999649491</v>
      </c>
      <c r="F16" s="112">
        <v>1115</v>
      </c>
      <c r="G16" s="112">
        <v>27</v>
      </c>
      <c r="H16" s="112">
        <f t="shared" si="1"/>
        <v>1142</v>
      </c>
      <c r="I16" s="112">
        <f t="shared" si="2"/>
        <v>8232</v>
      </c>
      <c r="J16" s="121">
        <f t="shared" si="3"/>
        <v>0.24381719633918786</v>
      </c>
      <c r="K16" s="115">
        <v>33763</v>
      </c>
    </row>
    <row r="17" spans="1:11" x14ac:dyDescent="0.2">
      <c r="A17" s="35" t="s">
        <v>58</v>
      </c>
      <c r="B17" s="36" t="s">
        <v>56</v>
      </c>
      <c r="C17" s="170">
        <v>3108</v>
      </c>
      <c r="D17" s="112">
        <v>3998</v>
      </c>
      <c r="E17" s="179">
        <f t="shared" si="0"/>
        <v>1.2863577863577864</v>
      </c>
      <c r="F17" s="112">
        <v>462</v>
      </c>
      <c r="G17" s="112">
        <v>8</v>
      </c>
      <c r="H17" s="112">
        <f t="shared" si="1"/>
        <v>470</v>
      </c>
      <c r="I17" s="112">
        <f t="shared" si="2"/>
        <v>4468</v>
      </c>
      <c r="J17" s="121">
        <f t="shared" si="3"/>
        <v>0.21004136893569011</v>
      </c>
      <c r="K17" s="115">
        <v>21272</v>
      </c>
    </row>
    <row r="18" spans="1:11" x14ac:dyDescent="0.2">
      <c r="A18" s="35" t="s">
        <v>57</v>
      </c>
      <c r="B18" s="36" t="s">
        <v>56</v>
      </c>
      <c r="C18" s="170">
        <v>5080</v>
      </c>
      <c r="D18" s="112">
        <v>5108</v>
      </c>
      <c r="E18" s="179">
        <f t="shared" si="0"/>
        <v>1.0055118110236221</v>
      </c>
      <c r="F18" s="112">
        <v>2222</v>
      </c>
      <c r="G18" s="112">
        <v>33</v>
      </c>
      <c r="H18" s="112">
        <f t="shared" si="1"/>
        <v>2255</v>
      </c>
      <c r="I18" s="112">
        <f t="shared" si="2"/>
        <v>7363</v>
      </c>
      <c r="J18" s="121">
        <f t="shared" si="3"/>
        <v>0.2422597308590794</v>
      </c>
      <c r="K18" s="115">
        <v>30393</v>
      </c>
    </row>
    <row r="19" spans="1:11" x14ac:dyDescent="0.2">
      <c r="A19" s="35" t="s">
        <v>55</v>
      </c>
      <c r="B19" s="36" t="s">
        <v>54</v>
      </c>
      <c r="C19" s="170">
        <v>5405</v>
      </c>
      <c r="D19" s="112">
        <v>20684</v>
      </c>
      <c r="E19" s="179">
        <f t="shared" si="0"/>
        <v>3.8268270120259018</v>
      </c>
      <c r="F19" s="112">
        <v>4752</v>
      </c>
      <c r="G19" s="112">
        <v>80</v>
      </c>
      <c r="H19" s="112">
        <f t="shared" si="1"/>
        <v>4832</v>
      </c>
      <c r="I19" s="112">
        <f t="shared" si="2"/>
        <v>25516</v>
      </c>
      <c r="J19" s="121">
        <f t="shared" si="3"/>
        <v>0.28093895886549808</v>
      </c>
      <c r="K19" s="115">
        <v>90824</v>
      </c>
    </row>
    <row r="20" spans="1:11" x14ac:dyDescent="0.2">
      <c r="A20" s="35" t="s">
        <v>53</v>
      </c>
      <c r="B20" s="36" t="s">
        <v>52</v>
      </c>
      <c r="C20" s="170">
        <v>28769</v>
      </c>
      <c r="D20" s="112">
        <v>8897</v>
      </c>
      <c r="E20" s="179">
        <f t="shared" si="0"/>
        <v>0.30925649136223016</v>
      </c>
      <c r="F20" s="112">
        <v>4305</v>
      </c>
      <c r="G20" s="112">
        <v>30</v>
      </c>
      <c r="H20" s="112">
        <f t="shared" si="1"/>
        <v>4335</v>
      </c>
      <c r="I20" s="112">
        <f t="shared" si="2"/>
        <v>13232</v>
      </c>
      <c r="J20" s="121">
        <f t="shared" si="3"/>
        <v>0.19695458672580862</v>
      </c>
      <c r="K20" s="115">
        <v>67183</v>
      </c>
    </row>
    <row r="21" spans="1:11" x14ac:dyDescent="0.2">
      <c r="A21" s="35" t="s">
        <v>51</v>
      </c>
      <c r="B21" s="36" t="s">
        <v>50</v>
      </c>
      <c r="C21" s="170">
        <v>21105</v>
      </c>
      <c r="D21" s="112">
        <v>53985</v>
      </c>
      <c r="E21" s="179">
        <f t="shared" si="0"/>
        <v>2.5579246624022742</v>
      </c>
      <c r="F21" s="112">
        <v>9226</v>
      </c>
      <c r="G21" s="112">
        <v>137</v>
      </c>
      <c r="H21" s="112">
        <f t="shared" si="1"/>
        <v>9363</v>
      </c>
      <c r="I21" s="112">
        <f t="shared" si="2"/>
        <v>63348</v>
      </c>
      <c r="J21" s="121">
        <f t="shared" si="3"/>
        <v>0.30021752832844406</v>
      </c>
      <c r="K21" s="115">
        <v>211007</v>
      </c>
    </row>
    <row r="22" spans="1:11" x14ac:dyDescent="0.2">
      <c r="A22" s="35" t="s">
        <v>49</v>
      </c>
      <c r="B22" s="36" t="s">
        <v>48</v>
      </c>
      <c r="C22" s="170">
        <v>3492</v>
      </c>
      <c r="D22" s="112">
        <v>5985</v>
      </c>
      <c r="E22" s="179">
        <f t="shared" si="0"/>
        <v>1.7139175257731958</v>
      </c>
      <c r="F22" s="112">
        <v>2835</v>
      </c>
      <c r="G22" s="112">
        <v>80</v>
      </c>
      <c r="H22" s="112">
        <f t="shared" si="1"/>
        <v>2915</v>
      </c>
      <c r="I22" s="112">
        <f t="shared" si="2"/>
        <v>8900</v>
      </c>
      <c r="J22" s="121">
        <f t="shared" si="3"/>
        <v>0.27442878727143782</v>
      </c>
      <c r="K22" s="115">
        <v>32431</v>
      </c>
    </row>
    <row r="23" spans="1:11" x14ac:dyDescent="0.2">
      <c r="A23" s="35" t="s">
        <v>47</v>
      </c>
      <c r="B23" s="36" t="s">
        <v>46</v>
      </c>
      <c r="C23" s="170">
        <v>16150</v>
      </c>
      <c r="D23" s="112">
        <v>28045</v>
      </c>
      <c r="E23" s="179">
        <f t="shared" si="0"/>
        <v>1.7365325077399381</v>
      </c>
      <c r="F23" s="112">
        <v>7193</v>
      </c>
      <c r="G23" s="112">
        <v>125</v>
      </c>
      <c r="H23" s="112">
        <f t="shared" si="1"/>
        <v>7318</v>
      </c>
      <c r="I23" s="112">
        <f t="shared" si="2"/>
        <v>35363</v>
      </c>
      <c r="J23" s="121">
        <f t="shared" si="3"/>
        <v>0.25285655040256266</v>
      </c>
      <c r="K23" s="115">
        <v>139854</v>
      </c>
    </row>
    <row r="24" spans="1:11" x14ac:dyDescent="0.2">
      <c r="A24" s="35" t="s">
        <v>118</v>
      </c>
      <c r="B24" s="36" t="s">
        <v>45</v>
      </c>
      <c r="C24" s="170">
        <v>15868</v>
      </c>
      <c r="D24" s="112">
        <v>55805</v>
      </c>
      <c r="E24" s="179">
        <f t="shared" si="0"/>
        <v>3.5168263171162089</v>
      </c>
      <c r="F24" s="112">
        <v>8825</v>
      </c>
      <c r="G24" s="112">
        <v>79</v>
      </c>
      <c r="H24" s="112">
        <f t="shared" si="1"/>
        <v>8904</v>
      </c>
      <c r="I24" s="112">
        <f t="shared" si="2"/>
        <v>64709</v>
      </c>
      <c r="J24" s="121">
        <f t="shared" si="3"/>
        <v>0.34765860053296654</v>
      </c>
      <c r="K24" s="115">
        <v>186128</v>
      </c>
    </row>
    <row r="25" spans="1:11" x14ac:dyDescent="0.2">
      <c r="A25" s="35" t="s">
        <v>44</v>
      </c>
      <c r="B25" s="36" t="s">
        <v>43</v>
      </c>
      <c r="C25" s="170">
        <v>1051</v>
      </c>
      <c r="D25" s="112">
        <v>10893</v>
      </c>
      <c r="E25" s="179">
        <f t="shared" si="0"/>
        <v>10.36441484300666</v>
      </c>
      <c r="F25" s="112">
        <v>1179</v>
      </c>
      <c r="G25" s="112">
        <v>22</v>
      </c>
      <c r="H25" s="112">
        <f t="shared" si="1"/>
        <v>1201</v>
      </c>
      <c r="I25" s="112">
        <f t="shared" si="2"/>
        <v>12094</v>
      </c>
      <c r="J25" s="121">
        <f t="shared" si="3"/>
        <v>0.43588264975131552</v>
      </c>
      <c r="K25" s="115">
        <v>27746</v>
      </c>
    </row>
    <row r="26" spans="1:11" x14ac:dyDescent="0.2">
      <c r="A26" s="35" t="s">
        <v>42</v>
      </c>
      <c r="B26" s="36" t="s">
        <v>41</v>
      </c>
      <c r="C26" s="170">
        <v>24672</v>
      </c>
      <c r="D26" s="112">
        <v>60370</v>
      </c>
      <c r="E26" s="179">
        <f t="shared" si="0"/>
        <v>2.4469033722438391</v>
      </c>
      <c r="F26" s="112">
        <v>11727</v>
      </c>
      <c r="G26" s="112">
        <v>119</v>
      </c>
      <c r="H26" s="112">
        <f t="shared" si="1"/>
        <v>11846</v>
      </c>
      <c r="I26" s="112">
        <f t="shared" si="2"/>
        <v>72216</v>
      </c>
      <c r="J26" s="121">
        <f t="shared" si="3"/>
        <v>0.34989389226431</v>
      </c>
      <c r="K26" s="115">
        <v>206394</v>
      </c>
    </row>
    <row r="27" spans="1:11" x14ac:dyDescent="0.2">
      <c r="A27" s="35" t="s">
        <v>40</v>
      </c>
      <c r="B27" s="36" t="s">
        <v>37</v>
      </c>
      <c r="C27" s="170">
        <v>1090</v>
      </c>
      <c r="D27" s="112">
        <v>4011</v>
      </c>
      <c r="E27" s="179">
        <f t="shared" si="0"/>
        <v>3.6798165137614678</v>
      </c>
      <c r="F27" s="112">
        <v>419</v>
      </c>
      <c r="G27" s="112">
        <v>0</v>
      </c>
      <c r="H27" s="112">
        <f t="shared" si="1"/>
        <v>419</v>
      </c>
      <c r="I27" s="112">
        <f t="shared" si="2"/>
        <v>4430</v>
      </c>
      <c r="J27" s="121">
        <f t="shared" si="3"/>
        <v>0.25250797993616053</v>
      </c>
      <c r="K27" s="115">
        <v>17544</v>
      </c>
    </row>
    <row r="28" spans="1:11" x14ac:dyDescent="0.2">
      <c r="A28" s="35" t="s">
        <v>39</v>
      </c>
      <c r="B28" s="36" t="s">
        <v>37</v>
      </c>
      <c r="C28" s="170">
        <v>24487</v>
      </c>
      <c r="D28" s="112">
        <v>79835</v>
      </c>
      <c r="E28" s="179">
        <f t="shared" si="0"/>
        <v>3.2603013844080531</v>
      </c>
      <c r="F28" s="112">
        <v>14195</v>
      </c>
      <c r="G28" s="112">
        <v>118</v>
      </c>
      <c r="H28" s="112">
        <f t="shared" si="1"/>
        <v>14313</v>
      </c>
      <c r="I28" s="112">
        <f t="shared" si="2"/>
        <v>94148</v>
      </c>
      <c r="J28" s="121">
        <f t="shared" si="3"/>
        <v>0.3259385429216346</v>
      </c>
      <c r="K28" s="115">
        <v>288852</v>
      </c>
    </row>
    <row r="29" spans="1:11" x14ac:dyDescent="0.2">
      <c r="A29" s="35" t="s">
        <v>38</v>
      </c>
      <c r="B29" s="36" t="s">
        <v>37</v>
      </c>
      <c r="C29" s="170">
        <v>908</v>
      </c>
      <c r="D29" s="112">
        <v>1732</v>
      </c>
      <c r="E29" s="179">
        <f t="shared" si="0"/>
        <v>1.9074889867841409</v>
      </c>
      <c r="F29" s="112">
        <v>395</v>
      </c>
      <c r="G29" s="112">
        <v>16</v>
      </c>
      <c r="H29" s="112">
        <f t="shared" si="1"/>
        <v>411</v>
      </c>
      <c r="I29" s="112">
        <f t="shared" si="2"/>
        <v>2143</v>
      </c>
      <c r="J29" s="121">
        <f t="shared" si="3"/>
        <v>0.19758436289876452</v>
      </c>
      <c r="K29" s="115">
        <v>10846</v>
      </c>
    </row>
    <row r="30" spans="1:11" x14ac:dyDescent="0.2">
      <c r="A30" s="35" t="s">
        <v>36</v>
      </c>
      <c r="B30" s="36" t="s">
        <v>35</v>
      </c>
      <c r="C30" s="170">
        <v>32078</v>
      </c>
      <c r="D30" s="112">
        <v>50024</v>
      </c>
      <c r="E30" s="179">
        <f t="shared" si="0"/>
        <v>1.5594488434441049</v>
      </c>
      <c r="F30" s="112">
        <v>6628</v>
      </c>
      <c r="G30" s="112">
        <v>58</v>
      </c>
      <c r="H30" s="112">
        <f t="shared" si="1"/>
        <v>6686</v>
      </c>
      <c r="I30" s="112">
        <f t="shared" si="2"/>
        <v>56710</v>
      </c>
      <c r="J30" s="121">
        <f t="shared" si="3"/>
        <v>0.32746653731998293</v>
      </c>
      <c r="K30" s="115">
        <v>173178</v>
      </c>
    </row>
    <row r="31" spans="1:11" x14ac:dyDescent="0.2">
      <c r="A31" s="35" t="s">
        <v>34</v>
      </c>
      <c r="B31" s="36" t="s">
        <v>33</v>
      </c>
      <c r="C31" s="170">
        <v>11967</v>
      </c>
      <c r="D31" s="112">
        <v>16144</v>
      </c>
      <c r="E31" s="179">
        <f t="shared" si="0"/>
        <v>1.3490432021392162</v>
      </c>
      <c r="F31" s="112">
        <v>2721</v>
      </c>
      <c r="G31" s="112">
        <v>39</v>
      </c>
      <c r="H31" s="112">
        <f t="shared" si="1"/>
        <v>2760</v>
      </c>
      <c r="I31" s="112">
        <f t="shared" si="2"/>
        <v>18904</v>
      </c>
      <c r="J31" s="121">
        <f t="shared" si="3"/>
        <v>0.32529166810062982</v>
      </c>
      <c r="K31" s="115">
        <v>58114</v>
      </c>
    </row>
    <row r="32" spans="1:11" x14ac:dyDescent="0.2">
      <c r="A32" s="35" t="s">
        <v>32</v>
      </c>
      <c r="B32" s="36" t="s">
        <v>31</v>
      </c>
      <c r="C32" s="170">
        <v>71148</v>
      </c>
      <c r="D32" s="112">
        <v>44441</v>
      </c>
      <c r="E32" s="179">
        <f t="shared" si="0"/>
        <v>0.62462753696519935</v>
      </c>
      <c r="F32" s="112">
        <v>7149</v>
      </c>
      <c r="G32" s="112">
        <v>169</v>
      </c>
      <c r="H32" s="112">
        <f t="shared" si="1"/>
        <v>7318</v>
      </c>
      <c r="I32" s="112">
        <f t="shared" si="2"/>
        <v>51759</v>
      </c>
      <c r="J32" s="121">
        <f t="shared" si="3"/>
        <v>0.27956983439380356</v>
      </c>
      <c r="K32" s="115">
        <v>185138</v>
      </c>
    </row>
    <row r="33" spans="1:11" x14ac:dyDescent="0.2">
      <c r="A33" s="35" t="s">
        <v>30</v>
      </c>
      <c r="B33" s="36" t="s">
        <v>29</v>
      </c>
      <c r="C33" s="170">
        <v>17389</v>
      </c>
      <c r="D33" s="112">
        <v>18645</v>
      </c>
      <c r="E33" s="179">
        <f t="shared" si="0"/>
        <v>1.0722295704180804</v>
      </c>
      <c r="F33" s="112">
        <v>6184</v>
      </c>
      <c r="G33" s="112">
        <v>83</v>
      </c>
      <c r="H33" s="112">
        <f t="shared" si="1"/>
        <v>6267</v>
      </c>
      <c r="I33" s="112">
        <f t="shared" si="2"/>
        <v>24912</v>
      </c>
      <c r="J33" s="121">
        <f t="shared" si="3"/>
        <v>0.20831869951332097</v>
      </c>
      <c r="K33" s="115">
        <v>119586</v>
      </c>
    </row>
    <row r="34" spans="1:11" x14ac:dyDescent="0.2">
      <c r="A34" s="35" t="s">
        <v>28</v>
      </c>
      <c r="B34" s="36" t="s">
        <v>26</v>
      </c>
      <c r="C34" s="170">
        <v>129613</v>
      </c>
      <c r="D34" s="112">
        <v>96386</v>
      </c>
      <c r="E34" s="179">
        <f t="shared" si="0"/>
        <v>0.74364454182836603</v>
      </c>
      <c r="F34" s="112">
        <v>22401</v>
      </c>
      <c r="G34" s="112">
        <v>229</v>
      </c>
      <c r="H34" s="112">
        <f t="shared" si="1"/>
        <v>22630</v>
      </c>
      <c r="I34" s="112">
        <f t="shared" si="2"/>
        <v>119016</v>
      </c>
      <c r="J34" s="121">
        <f t="shared" si="3"/>
        <v>0.26419173745979385</v>
      </c>
      <c r="K34" s="115">
        <v>450491</v>
      </c>
    </row>
    <row r="35" spans="1:11" x14ac:dyDescent="0.2">
      <c r="A35" s="35" t="s">
        <v>27</v>
      </c>
      <c r="B35" s="36" t="s">
        <v>26</v>
      </c>
      <c r="C35" s="170">
        <v>48429</v>
      </c>
      <c r="D35" s="112">
        <v>17644</v>
      </c>
      <c r="E35" s="179">
        <f t="shared" si="0"/>
        <v>0.36432715934667242</v>
      </c>
      <c r="F35" s="112">
        <v>9146</v>
      </c>
      <c r="G35" s="112">
        <v>74</v>
      </c>
      <c r="H35" s="112">
        <f t="shared" si="1"/>
        <v>9220</v>
      </c>
      <c r="I35" s="112">
        <f t="shared" si="2"/>
        <v>26864</v>
      </c>
      <c r="J35" s="121">
        <f t="shared" si="3"/>
        <v>0.39732591847601018</v>
      </c>
      <c r="K35" s="115">
        <v>67612</v>
      </c>
    </row>
    <row r="36" spans="1:11" x14ac:dyDescent="0.2">
      <c r="A36" s="35" t="s">
        <v>25</v>
      </c>
      <c r="B36" s="36" t="s">
        <v>24</v>
      </c>
      <c r="C36" s="170">
        <v>7708</v>
      </c>
      <c r="D36" s="112">
        <v>8925</v>
      </c>
      <c r="E36" s="179">
        <f t="shared" si="0"/>
        <v>1.1578879086663207</v>
      </c>
      <c r="F36" s="112">
        <v>2533</v>
      </c>
      <c r="G36" s="112">
        <v>31</v>
      </c>
      <c r="H36" s="112">
        <f t="shared" si="1"/>
        <v>2564</v>
      </c>
      <c r="I36" s="112">
        <f t="shared" si="2"/>
        <v>11489</v>
      </c>
      <c r="J36" s="121">
        <f t="shared" si="3"/>
        <v>0.24798722182650176</v>
      </c>
      <c r="K36" s="115">
        <v>46329</v>
      </c>
    </row>
    <row r="37" spans="1:11" x14ac:dyDescent="0.2">
      <c r="A37" s="35" t="s">
        <v>23</v>
      </c>
      <c r="B37" s="36" t="s">
        <v>21</v>
      </c>
      <c r="C37" s="170">
        <v>4391</v>
      </c>
      <c r="D37" s="112">
        <v>8132</v>
      </c>
      <c r="E37" s="179">
        <f t="shared" si="0"/>
        <v>1.8519699385105899</v>
      </c>
      <c r="F37" s="112">
        <v>1510</v>
      </c>
      <c r="G37" s="112">
        <v>22</v>
      </c>
      <c r="H37" s="112">
        <f t="shared" si="1"/>
        <v>1532</v>
      </c>
      <c r="I37" s="112">
        <f t="shared" si="2"/>
        <v>9664</v>
      </c>
      <c r="J37" s="121">
        <f t="shared" si="3"/>
        <v>0.29000120033609411</v>
      </c>
      <c r="K37" s="115">
        <v>33324</v>
      </c>
    </row>
    <row r="38" spans="1:11" x14ac:dyDescent="0.2">
      <c r="A38" s="35" t="s">
        <v>22</v>
      </c>
      <c r="B38" s="36" t="s">
        <v>21</v>
      </c>
      <c r="C38" s="170">
        <v>5938</v>
      </c>
      <c r="D38" s="112">
        <v>14689</v>
      </c>
      <c r="E38" s="179">
        <f t="shared" si="0"/>
        <v>2.4737285281239476</v>
      </c>
      <c r="F38" s="112">
        <v>2494</v>
      </c>
      <c r="G38" s="112">
        <v>9</v>
      </c>
      <c r="H38" s="112">
        <f t="shared" si="1"/>
        <v>2503</v>
      </c>
      <c r="I38" s="112">
        <f t="shared" si="2"/>
        <v>17192</v>
      </c>
      <c r="J38" s="121">
        <f t="shared" si="3"/>
        <v>0.28704043810732294</v>
      </c>
      <c r="K38" s="115">
        <v>59894</v>
      </c>
    </row>
    <row r="39" spans="1:11" x14ac:dyDescent="0.2">
      <c r="A39" s="35" t="s">
        <v>20</v>
      </c>
      <c r="B39" s="36" t="s">
        <v>18</v>
      </c>
      <c r="C39" s="170">
        <v>7263</v>
      </c>
      <c r="D39" s="112">
        <v>11016</v>
      </c>
      <c r="E39" s="179">
        <f t="shared" si="0"/>
        <v>1.516728624535316</v>
      </c>
      <c r="F39" s="112">
        <v>1407</v>
      </c>
      <c r="G39" s="112">
        <v>6</v>
      </c>
      <c r="H39" s="112">
        <f t="shared" si="1"/>
        <v>1413</v>
      </c>
      <c r="I39" s="112">
        <f t="shared" si="2"/>
        <v>12429</v>
      </c>
      <c r="J39" s="121">
        <f t="shared" si="3"/>
        <v>0.2590940359800713</v>
      </c>
      <c r="K39" s="115">
        <v>47971</v>
      </c>
    </row>
    <row r="40" spans="1:11" x14ac:dyDescent="0.2">
      <c r="A40" s="35" t="s">
        <v>19</v>
      </c>
      <c r="B40" s="36" t="s">
        <v>18</v>
      </c>
      <c r="C40" s="170">
        <v>14167</v>
      </c>
      <c r="D40" s="112">
        <v>40223</v>
      </c>
      <c r="E40" s="179">
        <f t="shared" si="0"/>
        <v>2.8392037834403898</v>
      </c>
      <c r="F40" s="112">
        <v>6328</v>
      </c>
      <c r="G40" s="112">
        <v>28</v>
      </c>
      <c r="H40" s="112">
        <f t="shared" si="1"/>
        <v>6356</v>
      </c>
      <c r="I40" s="112">
        <f t="shared" si="2"/>
        <v>46579</v>
      </c>
      <c r="J40" s="121">
        <f t="shared" si="3"/>
        <v>0.28560129007731877</v>
      </c>
      <c r="K40" s="115">
        <v>163091</v>
      </c>
    </row>
    <row r="41" spans="1:11" x14ac:dyDescent="0.2">
      <c r="A41" s="35" t="s">
        <v>17</v>
      </c>
      <c r="B41" s="36" t="s">
        <v>16</v>
      </c>
      <c r="C41" s="170">
        <v>30639</v>
      </c>
      <c r="D41" s="112">
        <v>35125</v>
      </c>
      <c r="E41" s="179">
        <f t="shared" si="0"/>
        <v>1.1464147002186755</v>
      </c>
      <c r="F41" s="112">
        <v>14613</v>
      </c>
      <c r="G41" s="112">
        <v>246</v>
      </c>
      <c r="H41" s="112">
        <f t="shared" si="1"/>
        <v>14859</v>
      </c>
      <c r="I41" s="112">
        <f t="shared" si="2"/>
        <v>49984</v>
      </c>
      <c r="J41" s="121">
        <f t="shared" si="3"/>
        <v>0.19072912373887693</v>
      </c>
      <c r="K41" s="115">
        <v>262068</v>
      </c>
    </row>
    <row r="42" spans="1:11" x14ac:dyDescent="0.2">
      <c r="A42" s="35" t="s">
        <v>14</v>
      </c>
      <c r="B42" s="36" t="s">
        <v>13</v>
      </c>
      <c r="C42" s="170">
        <v>15780</v>
      </c>
      <c r="D42" s="112">
        <v>23603</v>
      </c>
      <c r="E42" s="179">
        <f t="shared" si="0"/>
        <v>1.4957541191381496</v>
      </c>
      <c r="F42" s="112">
        <v>5048</v>
      </c>
      <c r="G42" s="112">
        <v>86</v>
      </c>
      <c r="H42" s="112">
        <f t="shared" si="1"/>
        <v>5134</v>
      </c>
      <c r="I42" s="112">
        <f t="shared" si="2"/>
        <v>28737</v>
      </c>
      <c r="J42" s="121">
        <f t="shared" si="3"/>
        <v>0.25827296748332823</v>
      </c>
      <c r="K42" s="115">
        <v>111266</v>
      </c>
    </row>
    <row r="43" spans="1:11" x14ac:dyDescent="0.2">
      <c r="A43" s="35" t="s">
        <v>12</v>
      </c>
      <c r="B43" s="36" t="s">
        <v>11</v>
      </c>
      <c r="C43" s="170">
        <v>10611</v>
      </c>
      <c r="D43" s="112">
        <v>17049</v>
      </c>
      <c r="E43" s="179">
        <f t="shared" si="0"/>
        <v>1.606728866270851</v>
      </c>
      <c r="F43" s="112">
        <v>2999</v>
      </c>
      <c r="G43" s="112">
        <v>70</v>
      </c>
      <c r="H43" s="112">
        <f t="shared" si="1"/>
        <v>3069</v>
      </c>
      <c r="I43" s="112">
        <f t="shared" si="2"/>
        <v>20118</v>
      </c>
      <c r="J43" s="121">
        <f t="shared" si="3"/>
        <v>0.43027632817178546</v>
      </c>
      <c r="K43" s="115">
        <v>46756</v>
      </c>
    </row>
    <row r="44" spans="1:11" x14ac:dyDescent="0.2">
      <c r="A44" s="35" t="s">
        <v>10</v>
      </c>
      <c r="B44" s="36" t="s">
        <v>8</v>
      </c>
      <c r="C44" s="170">
        <v>2544</v>
      </c>
      <c r="D44" s="112">
        <v>4128</v>
      </c>
      <c r="E44" s="179">
        <f t="shared" si="0"/>
        <v>1.6226415094339623</v>
      </c>
      <c r="F44" s="112">
        <v>60</v>
      </c>
      <c r="G44" s="112">
        <v>0</v>
      </c>
      <c r="H44" s="112">
        <f t="shared" si="1"/>
        <v>60</v>
      </c>
      <c r="I44" s="112">
        <f t="shared" si="2"/>
        <v>4188</v>
      </c>
      <c r="J44" s="121">
        <f t="shared" si="3"/>
        <v>0.35255492886606615</v>
      </c>
      <c r="K44" s="115">
        <v>11879</v>
      </c>
    </row>
    <row r="45" spans="1:11" x14ac:dyDescent="0.2">
      <c r="A45" s="35" t="s">
        <v>9</v>
      </c>
      <c r="B45" s="36" t="s">
        <v>8</v>
      </c>
      <c r="C45" s="170">
        <v>80128</v>
      </c>
      <c r="D45" s="112">
        <v>147780</v>
      </c>
      <c r="E45" s="179">
        <f t="shared" si="0"/>
        <v>1.8442991214057507</v>
      </c>
      <c r="F45" s="112">
        <v>22539</v>
      </c>
      <c r="G45" s="112">
        <v>201</v>
      </c>
      <c r="H45" s="112">
        <f t="shared" si="1"/>
        <v>22740</v>
      </c>
      <c r="I45" s="112">
        <f t="shared" si="2"/>
        <v>170520</v>
      </c>
      <c r="J45" s="121">
        <f t="shared" si="3"/>
        <v>0.28798070671127451</v>
      </c>
      <c r="K45" s="115">
        <v>592123</v>
      </c>
    </row>
    <row r="46" spans="1:11" x14ac:dyDescent="0.2">
      <c r="A46" s="35" t="s">
        <v>223</v>
      </c>
      <c r="B46" s="36" t="s">
        <v>6</v>
      </c>
      <c r="C46" s="170">
        <v>6135</v>
      </c>
      <c r="D46" s="112">
        <v>9552</v>
      </c>
      <c r="E46" s="179">
        <f t="shared" si="0"/>
        <v>1.5569682151589241</v>
      </c>
      <c r="F46" s="112">
        <v>1736</v>
      </c>
      <c r="G46" s="112">
        <v>0</v>
      </c>
      <c r="H46" s="112">
        <f t="shared" si="1"/>
        <v>1736</v>
      </c>
      <c r="I46" s="112">
        <f t="shared" si="2"/>
        <v>11288</v>
      </c>
      <c r="J46" s="121">
        <f t="shared" si="3"/>
        <v>0.25922608795498908</v>
      </c>
      <c r="K46" s="115">
        <v>43545</v>
      </c>
    </row>
    <row r="47" spans="1:11" x14ac:dyDescent="0.2">
      <c r="A47" s="35" t="s">
        <v>5</v>
      </c>
      <c r="B47" s="36" t="s">
        <v>4</v>
      </c>
      <c r="C47" s="170">
        <v>29191</v>
      </c>
      <c r="D47" s="112">
        <v>39742</v>
      </c>
      <c r="E47" s="179">
        <f t="shared" si="0"/>
        <v>1.3614470213421945</v>
      </c>
      <c r="F47" s="112">
        <v>4838</v>
      </c>
      <c r="G47" s="112">
        <v>90</v>
      </c>
      <c r="H47" s="112">
        <f t="shared" si="1"/>
        <v>4928</v>
      </c>
      <c r="I47" s="112">
        <f t="shared" si="2"/>
        <v>44670</v>
      </c>
      <c r="J47" s="121">
        <f t="shared" si="3"/>
        <v>0.36358160848438481</v>
      </c>
      <c r="K47" s="115">
        <v>122861</v>
      </c>
    </row>
    <row r="48" spans="1:11" x14ac:dyDescent="0.2">
      <c r="A48" s="35" t="s">
        <v>3</v>
      </c>
      <c r="B48" s="36" t="s">
        <v>2</v>
      </c>
      <c r="C48" s="170">
        <v>22787</v>
      </c>
      <c r="D48" s="112">
        <v>61269</v>
      </c>
      <c r="E48" s="179">
        <f t="shared" si="0"/>
        <v>2.6887699126695046</v>
      </c>
      <c r="F48" s="112">
        <v>14393</v>
      </c>
      <c r="G48" s="112">
        <v>258</v>
      </c>
      <c r="H48" s="112">
        <f t="shared" si="1"/>
        <v>14651</v>
      </c>
      <c r="I48" s="112">
        <f t="shared" si="2"/>
        <v>75920</v>
      </c>
      <c r="J48" s="121">
        <f t="shared" si="3"/>
        <v>0.33920265929165977</v>
      </c>
      <c r="K48" s="115">
        <v>223819</v>
      </c>
    </row>
    <row r="49" spans="1:11" x14ac:dyDescent="0.2">
      <c r="A49" s="35" t="s">
        <v>1</v>
      </c>
      <c r="B49" s="36" t="s">
        <v>0</v>
      </c>
      <c r="C49" s="170">
        <v>41186</v>
      </c>
      <c r="D49" s="112">
        <v>24780</v>
      </c>
      <c r="E49" s="179">
        <f t="shared" si="0"/>
        <v>0.60166075851017331</v>
      </c>
      <c r="F49" s="112">
        <v>5864</v>
      </c>
      <c r="G49" s="112">
        <v>67</v>
      </c>
      <c r="H49" s="112">
        <f t="shared" si="1"/>
        <v>5931</v>
      </c>
      <c r="I49" s="112">
        <f t="shared" si="2"/>
        <v>30711</v>
      </c>
      <c r="J49" s="121">
        <f t="shared" si="3"/>
        <v>0.29468320907337575</v>
      </c>
      <c r="K49" s="115">
        <v>104217</v>
      </c>
    </row>
    <row r="50" spans="1:11" x14ac:dyDescent="0.2">
      <c r="A50" s="162"/>
      <c r="B50" s="163"/>
      <c r="C50" s="163"/>
      <c r="D50" s="167"/>
      <c r="E50" s="167"/>
      <c r="F50" s="167"/>
      <c r="G50" s="167"/>
      <c r="H50" s="167"/>
      <c r="I50" s="167"/>
      <c r="J50" s="167"/>
      <c r="K50" s="178"/>
    </row>
    <row r="51" spans="1:11" x14ac:dyDescent="0.2">
      <c r="A51" s="53" t="s">
        <v>129</v>
      </c>
      <c r="B51" s="67"/>
      <c r="C51" s="36"/>
      <c r="D51" s="51">
        <f>SUM(D2:D49)</f>
        <v>1634815</v>
      </c>
      <c r="E51" s="181"/>
      <c r="F51" s="51">
        <f t="shared" ref="F51:K51" si="4">SUM(F2:F49)</f>
        <v>310181</v>
      </c>
      <c r="G51" s="51">
        <f t="shared" si="4"/>
        <v>3565</v>
      </c>
      <c r="H51" s="51">
        <f t="shared" si="4"/>
        <v>313746</v>
      </c>
      <c r="I51" s="51">
        <f t="shared" si="4"/>
        <v>1948561</v>
      </c>
      <c r="J51" s="181"/>
      <c r="K51" s="51">
        <f t="shared" si="4"/>
        <v>6656979</v>
      </c>
    </row>
    <row r="52" spans="1:11" x14ac:dyDescent="0.2">
      <c r="A52" s="53" t="s">
        <v>127</v>
      </c>
      <c r="B52" s="67"/>
      <c r="C52" s="36"/>
      <c r="D52" s="51">
        <f>AVERAGE(D2:D49)</f>
        <v>34058.645833333336</v>
      </c>
      <c r="E52" s="180">
        <f>AVERAGE(E2:E49)</f>
        <v>1.97031018873094</v>
      </c>
      <c r="F52" s="51">
        <f t="shared" ref="F52:K52" si="5">AVERAGE(F2:F49)</f>
        <v>6462.104166666667</v>
      </c>
      <c r="G52" s="51">
        <f t="shared" si="5"/>
        <v>74.270833333333329</v>
      </c>
      <c r="H52" s="51">
        <f t="shared" si="5"/>
        <v>6536.375</v>
      </c>
      <c r="I52" s="51">
        <f t="shared" si="5"/>
        <v>40595.020833333336</v>
      </c>
      <c r="J52" s="52">
        <f t="shared" si="5"/>
        <v>0.29638783623485393</v>
      </c>
      <c r="K52" s="51">
        <f t="shared" si="5"/>
        <v>138687.0625</v>
      </c>
    </row>
    <row r="53" spans="1:11" x14ac:dyDescent="0.2">
      <c r="A53" s="53" t="s">
        <v>128</v>
      </c>
      <c r="B53" s="67"/>
      <c r="C53" s="39"/>
      <c r="D53" s="51">
        <f>MEDIAN(D2:D49)</f>
        <v>21785</v>
      </c>
      <c r="E53" s="180">
        <f>MEDIAN(E2:E49)</f>
        <v>1.6682795176035792</v>
      </c>
      <c r="F53" s="51">
        <f t="shared" ref="F53:K53" si="6">MEDIAN(F2:F49)</f>
        <v>4882</v>
      </c>
      <c r="G53" s="51">
        <f t="shared" si="6"/>
        <v>62</v>
      </c>
      <c r="H53" s="51">
        <f t="shared" si="6"/>
        <v>4957.5</v>
      </c>
      <c r="I53" s="51">
        <f t="shared" si="6"/>
        <v>27043.5</v>
      </c>
      <c r="J53" s="52">
        <f t="shared" si="6"/>
        <v>0.28751057240929873</v>
      </c>
      <c r="K53" s="51">
        <f t="shared" si="6"/>
        <v>87757.5</v>
      </c>
    </row>
    <row r="55" spans="1:11" ht="26.25" customHeight="1" x14ac:dyDescent="0.2">
      <c r="A55" s="189" t="s">
        <v>174</v>
      </c>
      <c r="B55" s="201"/>
      <c r="C55" s="201"/>
      <c r="D55" s="201"/>
      <c r="E55" s="201"/>
      <c r="F55" s="201"/>
      <c r="G55" s="201"/>
      <c r="H55" s="201"/>
      <c r="I55" s="201"/>
      <c r="J55" s="201"/>
      <c r="K55" s="201"/>
    </row>
  </sheetData>
  <autoFilter ref="A1:K1" xr:uid="{68231B36-E832-462A-88FD-CBAADF34712D}"/>
  <mergeCells count="1">
    <mergeCell ref="A55:K55"/>
  </mergeCells>
  <conditionalFormatting sqref="A2:B49 D2:K49">
    <cfRule type="expression" dxfId="4" priority="2">
      <formula>MOD(ROW(),2)=0</formula>
    </cfRule>
  </conditionalFormatting>
  <conditionalFormatting sqref="C2:C49">
    <cfRule type="expression" dxfId="3" priority="1">
      <formula>MOD(ROW(),2)=0</formula>
    </cfRule>
  </conditionalFormatting>
  <printOptions horizontalCentered="1" verticalCentered="1"/>
  <pageMargins left="0.45" right="0.45" top="0.5" bottom="0.5" header="0.3" footer="0.3"/>
  <pageSetup scale="95" fitToWidth="0" orientation="portrait" r:id="rId1"/>
  <headerFooter>
    <oddHeader>&amp;C&amp;"Arial,Regular"Audio Visual Circulation FY2019</oddHeader>
    <oddFooter>&amp;C&amp;"Arial,Regular"&amp;10RI Office of Library &amp; Information Services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Intro</vt:lpstr>
      <vt:lpstr>Circ Measures</vt:lpstr>
      <vt:lpstr>Circ Measures - muni</vt:lpstr>
      <vt:lpstr>Circ Measures - pop</vt:lpstr>
      <vt:lpstr>Physical Circ</vt:lpstr>
      <vt:lpstr>Audience</vt:lpstr>
      <vt:lpstr>Elec Materials</vt:lpstr>
      <vt:lpstr>Elec Materials - muni</vt:lpstr>
      <vt:lpstr>AV Circ</vt:lpstr>
      <vt:lpstr>E-Collections Use</vt:lpstr>
      <vt:lpstr>ILL</vt:lpstr>
      <vt:lpstr>All Data</vt:lpstr>
      <vt:lpstr>'All Data'!Print_Titles</vt:lpstr>
      <vt:lpstr>Audience!Print_Titles</vt:lpstr>
      <vt:lpstr>'AV Circ'!Print_Titles</vt:lpstr>
      <vt:lpstr>'Circ Measures - pop'!Print_Titles</vt:lpstr>
      <vt:lpstr>'E-Collections Use'!Print_Titles</vt:lpstr>
      <vt:lpstr>'Elec Materials - muni'!Print_Titles</vt:lpstr>
      <vt:lpstr>ILL!Print_Titles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Metzger, Kelly (OLIS)</dc:creator>
  <cp:lastModifiedBy>Metzger, Kelly (OLIS)</cp:lastModifiedBy>
  <cp:lastPrinted>2020-02-17T16:06:37Z</cp:lastPrinted>
  <dcterms:created xsi:type="dcterms:W3CDTF">2020-01-15T16:59:46Z</dcterms:created>
  <dcterms:modified xsi:type="dcterms:W3CDTF">2020-02-17T16:06:42Z</dcterms:modified>
</cp:coreProperties>
</file>